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inansnorge.sharepoint.com/sites/FN-StatistikkogAnalyse/Delte dokumenter/Skadeforsikring/Skadestatistikk/"/>
    </mc:Choice>
  </mc:AlternateContent>
  <xr:revisionPtr revIDLastSave="0" documentId="8_{14BCFF09-9C9A-421D-A4DD-E0E0B68BE740}" xr6:coauthVersionLast="47" xr6:coauthVersionMax="47" xr10:uidLastSave="{00000000-0000-0000-0000-000000000000}"/>
  <bookViews>
    <workbookView xWindow="5472" yWindow="2580" windowWidth="17280" windowHeight="9960" tabRatio="452" activeTab="4" xr2:uid="{751A36D8-36DA-4848-A3AE-C3251B0563CD}"/>
  </bookViews>
  <sheets>
    <sheet name="Front" sheetId="4" r:id="rId1"/>
    <sheet name="Tab1" sheetId="1" r:id="rId2"/>
    <sheet name="Tab2" sheetId="2" r:id="rId3"/>
    <sheet name="Tab3" sheetId="3" r:id="rId4"/>
    <sheet name="Tab4" sheetId="5" r:id="rId5"/>
  </sheets>
  <definedNames>
    <definedName name="_TAB7">#REF!</definedName>
    <definedName name="HTML_CodePage" hidden="1">1252</definedName>
    <definedName name="HTML_Control" hidden="1">{"'Ark1'!$A$1:$CB$34"}</definedName>
    <definedName name="HTML_Description" hidden="1">""</definedName>
    <definedName name="HTML_Email" hidden="1">"preben.tornes@norges-bank.no"</definedName>
    <definedName name="HTML_Header" hidden="1">"Tabell4. Husholdningenes fordringer, gjeld og nettofordringer. Mill. kr"</definedName>
    <definedName name="HTML_LastUpdate" hidden="1">"16.10.2000"</definedName>
    <definedName name="HTML_LineAfter" hidden="1">TRUE</definedName>
    <definedName name="HTML_LineBefore" hidden="1">TRUE</definedName>
    <definedName name="HTML_Name" hidden="1">"Preben Holthe Tornes"</definedName>
    <definedName name="HTML_OBDlg2" hidden="1">TRUE</definedName>
    <definedName name="HTML_OBDlg4" hidden="1">TRUE</definedName>
    <definedName name="HTML_OS" hidden="1">0</definedName>
    <definedName name="HTML_PathFile" hidden="1">"H:\excel\tabell4_test.htm"</definedName>
    <definedName name="HTML_Title" hidden="1">""</definedName>
    <definedName name="_xlnm.Print_Area" localSheetId="0">Front!$A$1:$K$31</definedName>
    <definedName name="_xlnm.Print_Area" localSheetId="2">'Tab2'!$A$1:$AC$32</definedName>
    <definedName name="_xlnm.Print_Area" localSheetId="3">'Tab3'!$A$1:$AE$22</definedName>
    <definedName name="_xlnm.Print_Titles" localSheetId="1">'Tab1'!$B:$B</definedName>
    <definedName name="_xlnm.Print_Titles" localSheetId="2">'Tab2'!$B:$B</definedName>
    <definedName name="proddato">Front!$B$6</definedName>
    <definedName name="tab1a">#REF!</definedName>
    <definedName name="tab1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8" i="1" l="1"/>
  <c r="AD7" i="2" l="1"/>
  <c r="AG13" i="5"/>
  <c r="AH13" i="5"/>
  <c r="AG13" i="3" l="1"/>
  <c r="AH13" i="3"/>
  <c r="AC28" i="1"/>
  <c r="AB28" i="1"/>
  <c r="AF13" i="5" l="1"/>
  <c r="AF13" i="3"/>
  <c r="AE13" i="3"/>
  <c r="AD13" i="3"/>
  <c r="AC13" i="3"/>
  <c r="AB13" i="3"/>
  <c r="R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S28" i="1"/>
  <c r="T28" i="1"/>
  <c r="AA28" i="1"/>
  <c r="Z28" i="1"/>
  <c r="Y28" i="1"/>
  <c r="X28" i="1"/>
  <c r="W28" i="1"/>
  <c r="V28" i="1"/>
  <c r="AC7" i="3"/>
  <c r="AD7" i="3"/>
  <c r="AE7" i="3" s="1"/>
  <c r="AF7" i="3" s="1"/>
  <c r="AG7" i="3" s="1"/>
  <c r="AH7" i="3" s="1"/>
  <c r="Y7" i="2"/>
  <c r="Z7" i="2"/>
  <c r="AA7" i="2"/>
  <c r="AB7" i="2" s="1"/>
  <c r="AC7" i="2" s="1"/>
  <c r="B3" i="1"/>
  <c r="B3" i="2" s="1"/>
  <c r="Y13" i="5"/>
  <c r="Y14" i="5" s="1"/>
  <c r="Y13" i="3"/>
  <c r="Y14" i="3"/>
  <c r="U28" i="1"/>
  <c r="X7" i="5"/>
  <c r="Y7" i="5" s="1"/>
  <c r="Z7" i="5" s="1"/>
  <c r="AA7" i="5" s="1"/>
  <c r="AB7" i="5" s="1"/>
  <c r="AC7" i="5" s="1"/>
  <c r="AD7" i="5" s="1"/>
  <c r="AE7" i="5" s="1"/>
  <c r="AF7" i="5" s="1"/>
  <c r="AG7" i="5" s="1"/>
  <c r="AH7" i="5" s="1"/>
  <c r="X13" i="5"/>
  <c r="X14" i="5"/>
  <c r="X7" i="3"/>
  <c r="Y7" i="3"/>
  <c r="Z7" i="3" s="1"/>
  <c r="X13" i="3"/>
  <c r="X14" i="3"/>
  <c r="B3" i="3"/>
  <c r="B3" i="5" s="1"/>
  <c r="T7" i="2"/>
  <c r="U7" i="2"/>
  <c r="V7" i="2" s="1"/>
  <c r="T7" i="1"/>
  <c r="U7" i="1" s="1"/>
  <c r="V7" i="1" s="1"/>
  <c r="W7" i="1" s="1"/>
  <c r="X7" i="1" s="1"/>
  <c r="Y7" i="1" s="1"/>
  <c r="Z7" i="1" s="1"/>
  <c r="AA7" i="1" s="1"/>
  <c r="AB7" i="1" s="1"/>
  <c r="AC7" i="1" s="1"/>
  <c r="AD7" i="1" s="1"/>
  <c r="C23" i="4"/>
  <c r="C20" i="4"/>
  <c r="C17" i="4"/>
  <c r="C14" i="4"/>
  <c r="W13" i="5"/>
  <c r="W14" i="5"/>
  <c r="W13" i="3"/>
  <c r="W14" i="3" s="1"/>
  <c r="V13" i="5"/>
  <c r="V14" i="5"/>
  <c r="V13" i="3"/>
  <c r="V14" i="3"/>
  <c r="U13" i="5"/>
  <c r="U14" i="5"/>
  <c r="U13" i="3"/>
  <c r="U14" i="3"/>
  <c r="B17" i="5"/>
  <c r="B16" i="5"/>
  <c r="B17" i="3"/>
  <c r="B16" i="3"/>
  <c r="B31" i="2"/>
  <c r="B30" i="2"/>
  <c r="Q11" i="1"/>
  <c r="T13" i="5"/>
  <c r="T14" i="5"/>
  <c r="T13" i="3"/>
  <c r="T14" i="3"/>
  <c r="P11" i="1"/>
  <c r="O11" i="1"/>
  <c r="R13" i="3"/>
  <c r="R14" i="3"/>
  <c r="S13" i="5"/>
  <c r="S14" i="5"/>
  <c r="R13" i="5"/>
  <c r="R14" i="5"/>
  <c r="S13" i="3"/>
  <c r="S14" i="3" s="1"/>
  <c r="N11" i="1"/>
  <c r="Q13" i="5"/>
  <c r="Q14" i="5"/>
  <c r="Q13" i="3"/>
  <c r="Q14" i="3"/>
  <c r="M11" i="1"/>
  <c r="L11" i="1"/>
  <c r="P13" i="3"/>
  <c r="P14" i="3" s="1"/>
  <c r="P13" i="5"/>
  <c r="P14" i="5"/>
  <c r="O13" i="5"/>
  <c r="O14" i="5"/>
  <c r="O13" i="3"/>
  <c r="O14" i="3"/>
  <c r="K11" i="1"/>
  <c r="N14" i="5"/>
  <c r="L14" i="5"/>
  <c r="M14" i="5"/>
  <c r="K14" i="5"/>
  <c r="J14" i="5"/>
  <c r="I14" i="5"/>
  <c r="H14" i="5"/>
  <c r="G14" i="5"/>
  <c r="F14" i="5"/>
  <c r="E14" i="5"/>
  <c r="D14" i="5"/>
  <c r="C14" i="5"/>
  <c r="N14" i="3"/>
  <c r="M14" i="3"/>
  <c r="L14" i="3"/>
  <c r="K14" i="3"/>
  <c r="J14" i="3"/>
  <c r="I14" i="3"/>
  <c r="H14" i="3"/>
  <c r="G14" i="3"/>
  <c r="F14" i="3"/>
  <c r="E14" i="3"/>
  <c r="D14" i="3"/>
  <c r="C14" i="3"/>
</calcChain>
</file>

<file path=xl/sharedStrings.xml><?xml version="1.0" encoding="utf-8"?>
<sst xmlns="http://schemas.openxmlformats.org/spreadsheetml/2006/main" count="304" uniqueCount="74">
  <si>
    <t>Innhold i dette regnearket</t>
  </si>
  <si>
    <t>Contents of this workbook</t>
  </si>
  <si>
    <t>Tab1</t>
  </si>
  <si>
    <t>Tab2</t>
  </si>
  <si>
    <t>Tab3</t>
  </si>
  <si>
    <t>Market shares, premiums - total non life insurance</t>
  </si>
  <si>
    <t>Tab4</t>
  </si>
  <si>
    <t>Market shares, premiums - motor</t>
  </si>
  <si>
    <t>Total non life premiums</t>
  </si>
  <si>
    <t>Total number of non life policies</t>
  </si>
  <si>
    <t>Tabell 1. Total bestandspremie pr. 31.12</t>
  </si>
  <si>
    <t>Tabell 2. Totalt antall skadeforsikringer pr. 31.12</t>
  </si>
  <si>
    <t>-</t>
  </si>
  <si>
    <t xml:space="preserve">Tabell 3. Markedsandeler, premie i prosent - all skadeforsikring </t>
  </si>
  <si>
    <t>If</t>
  </si>
  <si>
    <t xml:space="preserve">Sum </t>
  </si>
  <si>
    <t xml:space="preserve">Tabell 4. Markedsandeler, premie i prosent - motorvognforsikring </t>
  </si>
  <si>
    <t>Market statistics</t>
  </si>
  <si>
    <t xml:space="preserve">                                   </t>
  </si>
  <si>
    <r>
      <t xml:space="preserve">Motorvogn totalt / </t>
    </r>
    <r>
      <rPr>
        <i/>
        <sz val="8"/>
        <rFont val="Verdana"/>
        <family val="2"/>
      </rPr>
      <t>Motor total</t>
    </r>
  </si>
  <si>
    <r>
      <t xml:space="preserve"> Herav motorvogn - trafikk (ansvar) / </t>
    </r>
    <r>
      <rPr>
        <i/>
        <sz val="8"/>
        <rFont val="Verdana"/>
        <family val="2"/>
      </rPr>
      <t>Motor liability</t>
    </r>
  </si>
  <si>
    <r>
      <t xml:space="preserve"> Herav motorvogn - kasko / </t>
    </r>
    <r>
      <rPr>
        <i/>
        <sz val="8"/>
        <rFont val="Verdana"/>
        <family val="2"/>
      </rPr>
      <t>Motor hull</t>
    </r>
  </si>
  <si>
    <r>
      <t xml:space="preserve">Ulykke  / </t>
    </r>
    <r>
      <rPr>
        <i/>
        <sz val="8"/>
        <rFont val="Verdana"/>
        <family val="2"/>
      </rPr>
      <t>Accident</t>
    </r>
  </si>
  <si>
    <r>
      <t>Yrkesskade /</t>
    </r>
    <r>
      <rPr>
        <i/>
        <sz val="8"/>
        <rFont val="Verdana"/>
        <family val="2"/>
      </rPr>
      <t xml:space="preserve"> Workmens compensation</t>
    </r>
  </si>
  <si>
    <r>
      <t>Fiskeoppdrett /</t>
    </r>
    <r>
      <rPr>
        <i/>
        <sz val="8"/>
        <rFont val="Verdana"/>
        <family val="2"/>
      </rPr>
      <t xml:space="preserve"> Fish farming industry</t>
    </r>
  </si>
  <si>
    <r>
      <t xml:space="preserve">Fritidsbåt / </t>
    </r>
    <r>
      <rPr>
        <i/>
        <sz val="8"/>
        <rFont val="Verdana"/>
        <family val="2"/>
      </rPr>
      <t>Leisure boat</t>
    </r>
  </si>
  <si>
    <r>
      <t xml:space="preserve">Reise / </t>
    </r>
    <r>
      <rPr>
        <i/>
        <sz val="8"/>
        <rFont val="Verdana"/>
        <family val="2"/>
      </rPr>
      <t>Leisure travel</t>
    </r>
  </si>
  <si>
    <r>
      <t xml:space="preserve">Ansvar / </t>
    </r>
    <r>
      <rPr>
        <i/>
        <sz val="8"/>
        <rFont val="Verdana"/>
        <family val="2"/>
      </rPr>
      <t>Liability</t>
    </r>
  </si>
  <si>
    <r>
      <t xml:space="preserve">Trygghet / </t>
    </r>
    <r>
      <rPr>
        <i/>
        <sz val="8"/>
        <rFont val="Verdana"/>
        <family val="2"/>
      </rPr>
      <t>Safety</t>
    </r>
  </si>
  <si>
    <r>
      <t xml:space="preserve">Transport / </t>
    </r>
    <r>
      <rPr>
        <i/>
        <sz val="8"/>
        <rFont val="Verdana"/>
        <family val="2"/>
      </rPr>
      <t>Cargo</t>
    </r>
  </si>
  <si>
    <r>
      <t xml:space="preserve">Andre bransjer / </t>
    </r>
    <r>
      <rPr>
        <i/>
        <sz val="8"/>
        <rFont val="Verdana"/>
        <family val="2"/>
      </rPr>
      <t>Other lines</t>
    </r>
  </si>
  <si>
    <r>
      <t>Motorvogn totalt /</t>
    </r>
    <r>
      <rPr>
        <i/>
        <sz val="8"/>
        <rFont val="Verdana"/>
        <family val="2"/>
      </rPr>
      <t xml:space="preserve"> Motor total</t>
    </r>
  </si>
  <si>
    <r>
      <t xml:space="preserve"> Herav motorvogn - kasko/delkasko / </t>
    </r>
    <r>
      <rPr>
        <i/>
        <sz val="8"/>
        <rFont val="Verdana"/>
        <family val="2"/>
      </rPr>
      <t>Motor hull/fire &amp; theft</t>
    </r>
  </si>
  <si>
    <r>
      <t xml:space="preserve">Fiskeoppdrett / </t>
    </r>
    <r>
      <rPr>
        <i/>
        <sz val="8"/>
        <rFont val="Verdana"/>
        <family val="2"/>
      </rPr>
      <t>Fish farming industry</t>
    </r>
  </si>
  <si>
    <r>
      <t>Fritidsbåt /</t>
    </r>
    <r>
      <rPr>
        <i/>
        <sz val="8"/>
        <rFont val="Verdana"/>
        <family val="2"/>
      </rPr>
      <t xml:space="preserve"> Leisure boat</t>
    </r>
  </si>
  <si>
    <r>
      <t xml:space="preserve"> Herav motorvogn - delkasko /</t>
    </r>
    <r>
      <rPr>
        <i/>
        <sz val="8"/>
        <rFont val="Verdana"/>
        <family val="2"/>
      </rPr>
      <t xml:space="preserve"> Motor fire &amp; theft</t>
    </r>
  </si>
  <si>
    <t>Premie- og markedsstatistikk</t>
  </si>
  <si>
    <t>Gjensidige</t>
  </si>
  <si>
    <r>
      <t>1000 kr</t>
    </r>
    <r>
      <rPr>
        <i/>
        <sz val="8"/>
        <color indexed="56"/>
        <rFont val="Verdana"/>
        <family val="2"/>
      </rPr>
      <t>/NOK 1000</t>
    </r>
  </si>
  <si>
    <r>
      <t xml:space="preserve">Totalt / </t>
    </r>
    <r>
      <rPr>
        <b/>
        <i/>
        <sz val="8"/>
        <color indexed="62"/>
        <rFont val="Verdana"/>
        <family val="2"/>
      </rPr>
      <t>Total</t>
    </r>
  </si>
  <si>
    <r>
      <t>Bransje /</t>
    </r>
    <r>
      <rPr>
        <b/>
        <i/>
        <sz val="8"/>
        <color indexed="62"/>
        <rFont val="Verdana"/>
        <family val="2"/>
      </rPr>
      <t xml:space="preserve"> line</t>
    </r>
  </si>
  <si>
    <r>
      <t>Bransje /</t>
    </r>
    <r>
      <rPr>
        <b/>
        <i/>
        <sz val="10"/>
        <color indexed="62"/>
        <rFont val="Verdana"/>
        <family val="2"/>
      </rPr>
      <t xml:space="preserve"> line</t>
    </r>
  </si>
  <si>
    <r>
      <t>Selskap /</t>
    </r>
    <r>
      <rPr>
        <b/>
        <i/>
        <sz val="10"/>
        <color indexed="62"/>
        <rFont val="Verdana"/>
        <family val="2"/>
      </rPr>
      <t xml:space="preserve"> </t>
    </r>
    <r>
      <rPr>
        <b/>
        <i/>
        <sz val="8"/>
        <color indexed="62"/>
        <rFont val="Verdana"/>
        <family val="2"/>
      </rPr>
      <t>Company</t>
    </r>
  </si>
  <si>
    <t>Source: Finance Norway - Premium statistics, non life , 4. quarter</t>
  </si>
  <si>
    <t>,</t>
  </si>
  <si>
    <t>Tryg</t>
  </si>
  <si>
    <t>Kilde: Finans Norge - Premiestatistikk skadeforsikring, 4. kvartal</t>
  </si>
  <si>
    <r>
      <t xml:space="preserve">Barn / </t>
    </r>
    <r>
      <rPr>
        <i/>
        <sz val="8"/>
        <rFont val="Verdana"/>
        <family val="2"/>
      </rPr>
      <t>Children</t>
    </r>
  </si>
  <si>
    <r>
      <t xml:space="preserve">Kritisk sykdom / </t>
    </r>
    <r>
      <rPr>
        <i/>
        <sz val="8"/>
        <rFont val="Verdana"/>
        <family val="2"/>
      </rPr>
      <t>Critical illness</t>
    </r>
  </si>
  <si>
    <r>
      <t xml:space="preserve">Behandling / </t>
    </r>
    <r>
      <rPr>
        <i/>
        <sz val="8"/>
        <rFont val="Verdana"/>
        <family val="2"/>
      </rPr>
      <t>Medical treatment</t>
    </r>
  </si>
  <si>
    <r>
      <t>Selskap</t>
    </r>
    <r>
      <rPr>
        <b/>
        <i/>
        <sz val="10"/>
        <rFont val="Verdana"/>
        <family val="2"/>
      </rPr>
      <t xml:space="preserve"> /</t>
    </r>
    <r>
      <rPr>
        <b/>
        <i/>
        <sz val="8"/>
        <rFont val="Verdana"/>
        <family val="2"/>
      </rPr>
      <t xml:space="preserve"> Company</t>
    </r>
  </si>
  <si>
    <r>
      <t xml:space="preserve">Brann-kombinert Privat / </t>
    </r>
    <r>
      <rPr>
        <i/>
        <sz val="8"/>
        <rFont val="Verdana"/>
        <family val="2"/>
      </rPr>
      <t>Private Fire&amp;Special perils</t>
    </r>
  </si>
  <si>
    <r>
      <t xml:space="preserve">Brann-kombinert Næring / </t>
    </r>
    <r>
      <rPr>
        <i/>
        <sz val="8"/>
        <rFont val="Verdana"/>
        <family val="2"/>
      </rPr>
      <t>Commercial Fire&amp;Special perils</t>
    </r>
  </si>
  <si>
    <r>
      <t>Brann-kombinert Privat /</t>
    </r>
    <r>
      <rPr>
        <i/>
        <sz val="8"/>
        <rFont val="Verdana"/>
        <family val="2"/>
      </rPr>
      <t xml:space="preserve"> Private Fire&amp;Special perils</t>
    </r>
  </si>
  <si>
    <r>
      <t xml:space="preserve">Brann-kombinert Næring / </t>
    </r>
    <r>
      <rPr>
        <i/>
        <sz val="8"/>
        <rFont val="Verdana"/>
        <family val="2"/>
      </rPr>
      <t>Commercial Fire&amp;Special perils *(1)</t>
    </r>
  </si>
  <si>
    <r>
      <t xml:space="preserve">Barn / </t>
    </r>
    <r>
      <rPr>
        <i/>
        <sz val="8"/>
        <rFont val="Verdana"/>
        <family val="2"/>
      </rPr>
      <t xml:space="preserve">Children </t>
    </r>
    <r>
      <rPr>
        <sz val="10"/>
        <rFont val="Verdana"/>
        <family val="2"/>
      </rPr>
      <t>*(</t>
    </r>
    <r>
      <rPr>
        <i/>
        <sz val="8"/>
        <rFont val="Verdana"/>
        <family val="2"/>
      </rPr>
      <t>2)</t>
    </r>
  </si>
  <si>
    <r>
      <t xml:space="preserve">Yrkesskade / </t>
    </r>
    <r>
      <rPr>
        <i/>
        <sz val="8"/>
        <rFont val="Verdana"/>
        <family val="2"/>
      </rPr>
      <t>Workmens compensation *(3)</t>
    </r>
  </si>
  <si>
    <r>
      <t xml:space="preserve">Behandling / </t>
    </r>
    <r>
      <rPr>
        <i/>
        <sz val="8"/>
        <rFont val="Verdana"/>
        <family val="2"/>
      </rPr>
      <t>Medical treatment *(2)</t>
    </r>
  </si>
  <si>
    <r>
      <t xml:space="preserve">Kritisk sykdom / </t>
    </r>
    <r>
      <rPr>
        <i/>
        <sz val="8"/>
        <rFont val="Verdana"/>
        <family val="2"/>
      </rPr>
      <t>Critical illness *(2)</t>
    </r>
  </si>
  <si>
    <r>
      <t xml:space="preserve">Trygghet / </t>
    </r>
    <r>
      <rPr>
        <i/>
        <sz val="8"/>
        <rFont val="Verdana"/>
        <family val="2"/>
      </rPr>
      <t>Safety *(2)</t>
    </r>
  </si>
  <si>
    <r>
      <t xml:space="preserve">* 1) Forsikringssum i mill. kr. / </t>
    </r>
    <r>
      <rPr>
        <i/>
        <sz val="8"/>
        <rFont val="Verdana"/>
        <family val="2"/>
      </rPr>
      <t xml:space="preserve">Sum insured NOK mill. </t>
    </r>
  </si>
  <si>
    <r>
      <t>* 2) Antall forsikrede /</t>
    </r>
    <r>
      <rPr>
        <i/>
        <sz val="8"/>
        <rFont val="Verdana"/>
        <family val="2"/>
      </rPr>
      <t xml:space="preserve"> Insured persons </t>
    </r>
  </si>
  <si>
    <r>
      <t>* 3) Antall årsverk /</t>
    </r>
    <r>
      <rPr>
        <i/>
        <sz val="8"/>
        <rFont val="Verdana"/>
        <family val="2"/>
      </rPr>
      <t xml:space="preserve"> Man years</t>
    </r>
  </si>
  <si>
    <r>
      <t xml:space="preserve">Ulykke  / </t>
    </r>
    <r>
      <rPr>
        <i/>
        <sz val="8"/>
        <rFont val="Verdana"/>
        <family val="2"/>
      </rPr>
      <t>Accident</t>
    </r>
    <r>
      <rPr>
        <sz val="10"/>
        <rFont val="Verdana"/>
        <family val="2"/>
      </rPr>
      <t xml:space="preserve"> </t>
    </r>
    <r>
      <rPr>
        <i/>
        <sz val="8"/>
        <rFont val="Verdana"/>
        <family val="2"/>
      </rPr>
      <t>*(2)</t>
    </r>
  </si>
  <si>
    <t xml:space="preserve"> *(1) </t>
  </si>
  <si>
    <t xml:space="preserve"> *(2) </t>
  </si>
  <si>
    <t xml:space="preserve"> *(3) </t>
  </si>
  <si>
    <r>
      <t xml:space="preserve">Hobbydyr / Kjæledyr / Husdyr </t>
    </r>
    <r>
      <rPr>
        <i/>
        <sz val="8"/>
        <rFont val="Verdana"/>
        <family val="2"/>
      </rPr>
      <t>/ Pets /Animals</t>
    </r>
  </si>
  <si>
    <r>
      <t xml:space="preserve">Eierskifte </t>
    </r>
    <r>
      <rPr>
        <i/>
        <sz val="8"/>
        <rFont val="Verdana"/>
        <family val="2"/>
      </rPr>
      <t>/ Change of ownership of house and residence</t>
    </r>
  </si>
  <si>
    <t>Fremtind</t>
  </si>
  <si>
    <r>
      <t>Øvrige selskaper</t>
    </r>
    <r>
      <rPr>
        <i/>
        <sz val="9"/>
        <rFont val="Verdana"/>
        <family val="2"/>
      </rPr>
      <t xml:space="preserve">  </t>
    </r>
    <r>
      <rPr>
        <i/>
        <sz val="10"/>
        <rFont val="Verdana"/>
        <family val="2"/>
      </rPr>
      <t xml:space="preserve">/ </t>
    </r>
    <r>
      <rPr>
        <i/>
        <sz val="8"/>
        <rFont val="Verdana"/>
        <family val="2"/>
      </rPr>
      <t>Other</t>
    </r>
    <r>
      <rPr>
        <i/>
        <sz val="10"/>
        <rFont val="Verdana"/>
        <family val="2"/>
      </rPr>
      <t xml:space="preserve"> </t>
    </r>
    <r>
      <rPr>
        <i/>
        <sz val="8"/>
        <rFont val="Verdana"/>
        <family val="2"/>
      </rPr>
      <t>companies</t>
    </r>
  </si>
  <si>
    <t xml:space="preserve">Fremtind </t>
  </si>
  <si>
    <r>
      <t xml:space="preserve">Øvrige selskaper  / </t>
    </r>
    <r>
      <rPr>
        <i/>
        <sz val="8"/>
        <rFont val="Verdana"/>
        <family val="2"/>
      </rPr>
      <t>Other companies</t>
    </r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</si>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</sst>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#,##0.0"/>
    <numFmt numFmtId="167" formatCode="d/m/yy;@"/>
    <numFmt numFmtId="168" formatCode="_ * #,##0_ ;_ * \-#,##0_ ;_ * &quot;-&quot;??_ ;_ @_ "/>
    <numFmt numFmtId="169" formatCode="_ * #,##0.0_ ;_ * \-#,##0.0_ ;_ * &quot;-&quot;??_ ;_ @_ "/>
  </numFmts>
  <fonts count="39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i/>
      <sz val="8"/>
      <name val="Arial"/>
      <family val="2"/>
    </font>
    <font>
      <sz val="12"/>
      <name val="Arial MT"/>
    </font>
    <font>
      <u/>
      <sz val="10"/>
      <color indexed="36"/>
      <name val="Arial"/>
      <family val="2"/>
    </font>
    <font>
      <b/>
      <sz val="10"/>
      <name val="Arial"/>
      <family val="2"/>
    </font>
    <font>
      <u/>
      <sz val="10"/>
      <color indexed="56"/>
      <name val="Arial"/>
      <family val="2"/>
    </font>
    <font>
      <sz val="10"/>
      <name val="Verdana"/>
      <family val="2"/>
    </font>
    <font>
      <sz val="10"/>
      <color indexed="18"/>
      <name val="Verdana"/>
      <family val="2"/>
    </font>
    <font>
      <i/>
      <sz val="10"/>
      <color indexed="56"/>
      <name val="Verdana"/>
      <family val="2"/>
    </font>
    <font>
      <sz val="8"/>
      <name val="Verdana"/>
      <family val="2"/>
    </font>
    <font>
      <u/>
      <sz val="10"/>
      <name val="Verdana"/>
      <family val="2"/>
    </font>
    <font>
      <b/>
      <sz val="12"/>
      <name val="Verdana"/>
      <family val="2"/>
    </font>
    <font>
      <i/>
      <sz val="10"/>
      <name val="Verdana"/>
      <family val="2"/>
    </font>
    <font>
      <u/>
      <sz val="10"/>
      <color indexed="56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10"/>
      <name val="Verdana"/>
      <family val="2"/>
    </font>
    <font>
      <b/>
      <sz val="10"/>
      <name val="Verdana"/>
      <family val="2"/>
    </font>
    <font>
      <b/>
      <i/>
      <sz val="8"/>
      <name val="Verdana"/>
      <family val="2"/>
    </font>
    <font>
      <sz val="9"/>
      <name val="Verdana"/>
      <family val="2"/>
    </font>
    <font>
      <sz val="10"/>
      <name val="Arial"/>
      <family val="2"/>
    </font>
    <font>
      <i/>
      <sz val="8"/>
      <color indexed="56"/>
      <name val="Verdana"/>
      <family val="2"/>
    </font>
    <font>
      <b/>
      <i/>
      <sz val="8"/>
      <color indexed="62"/>
      <name val="Verdana"/>
      <family val="2"/>
    </font>
    <font>
      <b/>
      <i/>
      <sz val="10"/>
      <color indexed="62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color theme="4" tint="-0.499984740745262"/>
      <name val="Verdana"/>
      <family val="2"/>
    </font>
    <font>
      <sz val="10"/>
      <color theme="4" tint="-0.499984740745262"/>
      <name val="Verdana"/>
      <family val="2"/>
    </font>
    <font>
      <i/>
      <sz val="10"/>
      <color theme="4" tint="-0.499984740745262"/>
      <name val="Verdana"/>
      <family val="2"/>
    </font>
    <font>
      <sz val="8"/>
      <color theme="3" tint="-0.499984740745262"/>
      <name val="Verdana"/>
      <family val="2"/>
    </font>
    <font>
      <b/>
      <sz val="10"/>
      <color theme="3" tint="-0.249977111117893"/>
      <name val="Verdana"/>
      <family val="2"/>
    </font>
    <font>
      <b/>
      <sz val="12"/>
      <color theme="3" tint="-0.249977111117893"/>
      <name val="Verdana"/>
      <family val="2"/>
    </font>
    <font>
      <i/>
      <sz val="10"/>
      <color theme="3" tint="-0.249977111117893"/>
      <name val="Verdana"/>
      <family val="2"/>
    </font>
    <font>
      <b/>
      <sz val="14"/>
      <color theme="3" tint="-0.249977111117893"/>
      <name val="Verdana"/>
      <family val="2"/>
    </font>
    <font>
      <i/>
      <sz val="8"/>
      <color rgb="FF00206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" fillId="0" borderId="0"/>
    <xf numFmtId="165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2" borderId="0" xfId="3" applyFill="1" applyAlignment="1" applyProtection="1"/>
    <xf numFmtId="0" fontId="5" fillId="0" borderId="0" xfId="0" applyFont="1" applyAlignment="1">
      <alignment vertical="top"/>
    </xf>
    <xf numFmtId="0" fontId="9" fillId="0" borderId="0" xfId="5" applyAlignment="1" applyProtection="1">
      <alignment horizontal="center"/>
    </xf>
    <xf numFmtId="0" fontId="9" fillId="2" borderId="0" xfId="5" applyFill="1" applyAlignment="1" applyProtection="1">
      <alignment horizontal="center"/>
    </xf>
    <xf numFmtId="0" fontId="9" fillId="2" borderId="0" xfId="5" applyFill="1" applyBorder="1" applyAlignment="1" applyProtection="1">
      <alignment horizontal="center"/>
    </xf>
    <xf numFmtId="0" fontId="5" fillId="2" borderId="0" xfId="0" applyFont="1" applyFill="1"/>
    <xf numFmtId="0" fontId="3" fillId="2" borderId="0" xfId="0" applyFont="1" applyFill="1"/>
    <xf numFmtId="2" fontId="0" fillId="2" borderId="0" xfId="0" applyNumberFormat="1" applyFill="1"/>
    <xf numFmtId="0" fontId="10" fillId="0" borderId="0" xfId="0" applyFont="1"/>
    <xf numFmtId="0" fontId="11" fillId="2" borderId="0" xfId="0" applyFont="1" applyFill="1"/>
    <xf numFmtId="0" fontId="10" fillId="2" borderId="0" xfId="0" applyFont="1" applyFill="1"/>
    <xf numFmtId="0" fontId="12" fillId="2" borderId="0" xfId="0" applyFont="1" applyFill="1"/>
    <xf numFmtId="14" fontId="13" fillId="2" borderId="0" xfId="0" applyNumberFormat="1" applyFont="1" applyFill="1"/>
    <xf numFmtId="0" fontId="14" fillId="2" borderId="0" xfId="5" applyFont="1" applyFill="1" applyAlignment="1" applyProtection="1"/>
    <xf numFmtId="0" fontId="15" fillId="2" borderId="0" xfId="0" applyFont="1" applyFill="1"/>
    <xf numFmtId="0" fontId="17" fillId="2" borderId="0" xfId="5" applyFont="1" applyFill="1" applyBorder="1" applyAlignment="1" applyProtection="1">
      <alignment horizontal="left"/>
    </xf>
    <xf numFmtId="0" fontId="17" fillId="0" borderId="0" xfId="5" applyFont="1" applyAlignment="1" applyProtection="1">
      <alignment horizontal="left"/>
    </xf>
    <xf numFmtId="0" fontId="10" fillId="0" borderId="0" xfId="0" applyFont="1" applyAlignment="1">
      <alignment vertical="top"/>
    </xf>
    <xf numFmtId="0" fontId="13" fillId="2" borderId="0" xfId="0" applyFont="1" applyFill="1"/>
    <xf numFmtId="0" fontId="17" fillId="2" borderId="0" xfId="5" applyFont="1" applyFill="1" applyAlignment="1" applyProtection="1"/>
    <xf numFmtId="0" fontId="18" fillId="0" borderId="0" xfId="0" applyFont="1" applyAlignment="1">
      <alignment vertical="top"/>
    </xf>
    <xf numFmtId="0" fontId="17" fillId="0" borderId="0" xfId="5" applyFont="1" applyAlignment="1" applyProtection="1">
      <alignment horizontal="center"/>
    </xf>
    <xf numFmtId="0" fontId="19" fillId="0" borderId="0" xfId="0" applyFont="1" applyAlignment="1">
      <alignment vertical="top"/>
    </xf>
    <xf numFmtId="0" fontId="16" fillId="2" borderId="0" xfId="0" applyFont="1" applyFill="1"/>
    <xf numFmtId="0" fontId="20" fillId="2" borderId="0" xfId="19" applyNumberFormat="1" applyFont="1" applyFill="1"/>
    <xf numFmtId="0" fontId="21" fillId="2" borderId="0" xfId="0" applyFont="1" applyFill="1"/>
    <xf numFmtId="3" fontId="10" fillId="2" borderId="0" xfId="0" applyNumberFormat="1" applyFont="1" applyFill="1" applyAlignment="1">
      <alignment horizontal="right"/>
    </xf>
    <xf numFmtId="0" fontId="23" fillId="2" borderId="0" xfId="0" applyFont="1" applyFill="1"/>
    <xf numFmtId="3" fontId="23" fillId="2" borderId="0" xfId="0" applyNumberFormat="1" applyFont="1" applyFill="1"/>
    <xf numFmtId="0" fontId="22" fillId="2" borderId="0" xfId="0" applyFont="1" applyFill="1"/>
    <xf numFmtId="0" fontId="19" fillId="2" borderId="0" xfId="0" applyFont="1" applyFill="1"/>
    <xf numFmtId="3" fontId="10" fillId="0" borderId="0" xfId="0" applyNumberFormat="1" applyFont="1" applyAlignment="1">
      <alignment horizontal="right"/>
    </xf>
    <xf numFmtId="3" fontId="10" fillId="2" borderId="0" xfId="0" applyNumberFormat="1" applyFont="1" applyFill="1"/>
    <xf numFmtId="165" fontId="10" fillId="2" borderId="0" xfId="0" applyNumberFormat="1" applyFont="1" applyFill="1"/>
    <xf numFmtId="165" fontId="10" fillId="0" borderId="0" xfId="0" applyNumberFormat="1" applyFont="1"/>
    <xf numFmtId="3" fontId="13" fillId="2" borderId="0" xfId="0" applyNumberFormat="1" applyFont="1" applyFill="1"/>
    <xf numFmtId="0" fontId="24" fillId="2" borderId="0" xfId="0" applyFont="1" applyFill="1"/>
    <xf numFmtId="0" fontId="21" fillId="0" borderId="0" xfId="0" applyFont="1"/>
    <xf numFmtId="0" fontId="21" fillId="0" borderId="0" xfId="0" applyFont="1" applyAlignment="1">
      <alignment horizontal="right"/>
    </xf>
    <xf numFmtId="165" fontId="10" fillId="2" borderId="0" xfId="0" applyNumberFormat="1" applyFont="1" applyFill="1" applyAlignment="1">
      <alignment horizontal="right"/>
    </xf>
    <xf numFmtId="166" fontId="10" fillId="2" borderId="0" xfId="0" applyNumberFormat="1" applyFont="1" applyFill="1"/>
    <xf numFmtId="165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3" borderId="0" xfId="0" applyFont="1" applyFill="1"/>
    <xf numFmtId="0" fontId="34" fillId="3" borderId="0" xfId="0" applyFont="1" applyFill="1" applyAlignment="1">
      <alignment horizontal="right"/>
    </xf>
    <xf numFmtId="0" fontId="35" fillId="2" borderId="0" xfId="0" applyFont="1" applyFill="1"/>
    <xf numFmtId="0" fontId="36" fillId="2" borderId="0" xfId="0" applyFont="1" applyFill="1"/>
    <xf numFmtId="0" fontId="35" fillId="0" borderId="0" xfId="0" applyFont="1"/>
    <xf numFmtId="0" fontId="36" fillId="2" borderId="0" xfId="19" applyNumberFormat="1" applyFont="1" applyFill="1"/>
    <xf numFmtId="0" fontId="34" fillId="2" borderId="0" xfId="0" applyFont="1" applyFill="1"/>
    <xf numFmtId="1" fontId="34" fillId="2" borderId="0" xfId="0" applyNumberFormat="1" applyFont="1" applyFill="1"/>
    <xf numFmtId="0" fontId="37" fillId="2" borderId="0" xfId="0" applyFont="1" applyFill="1"/>
    <xf numFmtId="1" fontId="10" fillId="2" borderId="0" xfId="0" applyNumberFormat="1" applyFont="1" applyFill="1"/>
    <xf numFmtId="0" fontId="38" fillId="2" borderId="0" xfId="0" applyFont="1" applyFill="1"/>
    <xf numFmtId="0" fontId="19" fillId="2" borderId="0" xfId="0" applyFont="1" applyFill="1" applyAlignment="1">
      <alignment wrapText="1"/>
    </xf>
    <xf numFmtId="0" fontId="3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right"/>
    </xf>
    <xf numFmtId="1" fontId="21" fillId="0" borderId="0" xfId="0" applyNumberFormat="1" applyFont="1"/>
    <xf numFmtId="3" fontId="2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0" fontId="15" fillId="0" borderId="0" xfId="0" applyFont="1"/>
    <xf numFmtId="3" fontId="13" fillId="2" borderId="0" xfId="0" applyNumberFormat="1" applyFont="1" applyFill="1" applyAlignment="1">
      <alignment horizontal="right"/>
    </xf>
    <xf numFmtId="0" fontId="8" fillId="2" borderId="0" xfId="0" applyFont="1" applyFill="1"/>
    <xf numFmtId="0" fontId="34" fillId="0" borderId="0" xfId="0" applyFont="1"/>
    <xf numFmtId="3" fontId="34" fillId="0" borderId="0" xfId="0" applyNumberFormat="1" applyFont="1"/>
    <xf numFmtId="3" fontId="19" fillId="2" borderId="0" xfId="0" applyNumberFormat="1" applyFont="1" applyFill="1"/>
    <xf numFmtId="167" fontId="38" fillId="0" borderId="0" xfId="0" applyNumberFormat="1" applyFont="1"/>
    <xf numFmtId="168" fontId="0" fillId="2" borderId="0" xfId="1" applyNumberFormat="1" applyFont="1" applyFill="1" applyBorder="1"/>
    <xf numFmtId="168" fontId="0" fillId="2" borderId="0" xfId="1" applyNumberFormat="1" applyFont="1" applyFill="1" applyAlignment="1">
      <alignment horizontal="right"/>
    </xf>
    <xf numFmtId="168" fontId="23" fillId="2" borderId="0" xfId="1" applyNumberFormat="1" applyFont="1" applyFill="1" applyBorder="1" applyAlignment="1">
      <alignment horizontal="right"/>
    </xf>
    <xf numFmtId="168" fontId="13" fillId="2" borderId="0" xfId="1" applyNumberFormat="1" applyFont="1" applyFill="1" applyBorder="1" applyAlignment="1">
      <alignment horizontal="right"/>
    </xf>
    <xf numFmtId="168" fontId="34" fillId="0" borderId="0" xfId="1" applyNumberFormat="1" applyFont="1" applyFill="1" applyBorder="1"/>
    <xf numFmtId="169" fontId="10" fillId="2" borderId="0" xfId="1" applyNumberFormat="1" applyFont="1" applyFill="1" applyBorder="1"/>
    <xf numFmtId="169" fontId="10" fillId="2" borderId="0" xfId="1" applyNumberFormat="1" applyFont="1" applyFill="1"/>
    <xf numFmtId="169" fontId="3" fillId="0" borderId="0" xfId="1" applyNumberFormat="1" applyFont="1"/>
    <xf numFmtId="168" fontId="3" fillId="2" borderId="0" xfId="1" applyNumberFormat="1" applyFont="1" applyFill="1" applyAlignment="1">
      <alignment horizontal="right"/>
    </xf>
    <xf numFmtId="168" fontId="3" fillId="2" borderId="0" xfId="1" applyNumberFormat="1" applyFont="1" applyFill="1" applyBorder="1"/>
    <xf numFmtId="168" fontId="21" fillId="0" borderId="0" xfId="1" applyNumberFormat="1" applyFont="1" applyFill="1" applyBorder="1"/>
  </cellXfs>
  <cellStyles count="22">
    <cellStyle name="Comma" xfId="1" builtinId="3"/>
    <cellStyle name="Comma 2" xfId="2" xr:uid="{9CE5D104-8371-49D1-BDA6-5B363EF6448A}"/>
    <cellStyle name="Followed Hyperlink" xfId="3" builtinId="9"/>
    <cellStyle name="Hyperkobling 2" xfId="4" xr:uid="{7C28EE92-3970-49CA-BA26-ABBE2876FDFE}"/>
    <cellStyle name="Hyperlink" xfId="5" builtinId="8"/>
    <cellStyle name="Hyperlink 2" xfId="6" xr:uid="{1E5A8862-30FB-4DA5-B431-A9E4FDDA1E13}"/>
    <cellStyle name="Komma 2" xfId="7" xr:uid="{4C3C999E-381D-4A32-88FA-40872D5BD2E0}"/>
    <cellStyle name="Normal" xfId="0" builtinId="0"/>
    <cellStyle name="Normal 2" xfId="8" xr:uid="{97A25871-7777-4941-9D50-4CBBAC0F6087}"/>
    <cellStyle name="Normal 2 2" xfId="9" xr:uid="{337F5FA2-AA07-4F8A-BE5D-EA8679B6A1FD}"/>
    <cellStyle name="Normal 2 2 2" xfId="10" xr:uid="{1B2BE3D7-B64C-4BC2-AF90-4FF07C8D3C32}"/>
    <cellStyle name="Normal 2 3" xfId="11" xr:uid="{62768272-FF91-4886-98A8-F2C66D045D76}"/>
    <cellStyle name="Normal 3" xfId="12" xr:uid="{51EF83D0-C0BF-4ABD-AF02-DA131D9B749C}"/>
    <cellStyle name="Normal 4" xfId="13" xr:uid="{99F2AF92-177E-4FEE-B7C8-0801A02595E9}"/>
    <cellStyle name="Normal 5" xfId="14" xr:uid="{DD26443A-5AE7-49A8-B300-FA105B844CEB}"/>
    <cellStyle name="Normal 6" xfId="15" xr:uid="{69D62451-B88B-46C0-903A-84AA2E2CE80C}"/>
    <cellStyle name="Normal 7" xfId="16" xr:uid="{E9B6B409-6E18-4901-9B00-3D83418ED2E8}"/>
    <cellStyle name="Normal 8" xfId="17" xr:uid="{E2CE48A0-FE97-4E5D-913B-871FE5142D56}"/>
    <cellStyle name="Normal 9" xfId="18" xr:uid="{CFB5A274-0D11-452B-8412-57EFFB45C95A}"/>
    <cellStyle name="Normal_00forrb" xfId="19" xr:uid="{3C3810F2-919B-43F3-8879-9733A328F195}"/>
    <cellStyle name="Prosent 2" xfId="20" xr:uid="{48FECE4A-1D93-426B-895D-5F8A72CD7C1C}"/>
    <cellStyle name="Tusenskille 2" xfId="21" xr:uid="{DFC1E3DC-F266-40D3-8DBE-BF31E62C26A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247650</xdr:colOff>
      <xdr:row>8</xdr:row>
      <xdr:rowOff>0</xdr:rowOff>
    </xdr:to>
    <xdr:sp macro="" textlink="">
      <xdr:nvSpPr>
        <xdr:cNvPr id="1426" name="Line 3">
          <a:extLst>
            <a:ext uri="{FF2B5EF4-FFF2-40B4-BE49-F238E27FC236}">
              <a16:creationId xmlns:a16="http://schemas.microsoft.com/office/drawing/2014/main" id="{A756946C-1053-4258-8E42-7D85DDC0649A}"/>
            </a:ext>
          </a:extLst>
        </xdr:cNvPr>
        <xdr:cNvSpPr>
          <a:spLocks noChangeShapeType="1"/>
        </xdr:cNvSpPr>
      </xdr:nvSpPr>
      <xdr:spPr bwMode="auto">
        <a:xfrm>
          <a:off x="171450" y="1152525"/>
          <a:ext cx="5038725" cy="0"/>
        </a:xfrm>
        <a:prstGeom prst="line">
          <a:avLst/>
        </a:prstGeom>
        <a:noFill/>
        <a:ln w="31750">
          <a:solidFill>
            <a:srgbClr val="DCE6F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0</xdr:colOff>
      <xdr:row>27</xdr:row>
      <xdr:rowOff>9525</xdr:rowOff>
    </xdr:from>
    <xdr:to>
      <xdr:col>5</xdr:col>
      <xdr:colOff>133350</xdr:colOff>
      <xdr:row>29</xdr:row>
      <xdr:rowOff>95250</xdr:rowOff>
    </xdr:to>
    <xdr:pic>
      <xdr:nvPicPr>
        <xdr:cNvPr id="1427" name="Picture 3">
          <a:extLst>
            <a:ext uri="{FF2B5EF4-FFF2-40B4-BE49-F238E27FC236}">
              <a16:creationId xmlns:a16="http://schemas.microsoft.com/office/drawing/2014/main" id="{DB3FFE72-EEC8-B775-F22A-4BDD904F8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67200"/>
          <a:ext cx="2486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9</xdr:col>
      <xdr:colOff>495300</xdr:colOff>
      <xdr:row>29</xdr:row>
      <xdr:rowOff>123825</xdr:rowOff>
    </xdr:to>
    <xdr:pic>
      <xdr:nvPicPr>
        <xdr:cNvPr id="1428" name="Picture 2">
          <a:extLst>
            <a:ext uri="{FF2B5EF4-FFF2-40B4-BE49-F238E27FC236}">
              <a16:creationId xmlns:a16="http://schemas.microsoft.com/office/drawing/2014/main" id="{EC317189-9471-3F8C-F66E-225732B7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4257675"/>
          <a:ext cx="23241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7F02-565D-430A-BF20-77CCAEC6CFB3}">
  <sheetPr codeName="Ark10">
    <pageSetUpPr fitToPage="1"/>
  </sheetPr>
  <dimension ref="A1:K89"/>
  <sheetViews>
    <sheetView showGridLines="0" showRowColHeaders="0" zoomScaleNormal="100" workbookViewId="0">
      <selection activeCell="B6" sqref="B6"/>
    </sheetView>
  </sheetViews>
  <sheetFormatPr defaultColWidth="11.44140625" defaultRowHeight="13.2"/>
  <cols>
    <col min="1" max="1" width="2.5546875" customWidth="1"/>
    <col min="2" max="2" width="7.77734375" style="3" customWidth="1"/>
    <col min="3" max="256" width="9.21875" style="1" customWidth="1"/>
    <col min="257" max="16384" width="11.44140625" style="1"/>
  </cols>
  <sheetData>
    <row r="1" spans="1:11">
      <c r="A1" s="14"/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1">
      <c r="A2" s="14"/>
      <c r="B2" s="15"/>
      <c r="C2" s="16"/>
      <c r="D2" s="16"/>
      <c r="E2" s="16"/>
      <c r="F2" s="16"/>
      <c r="G2" s="16"/>
      <c r="H2" s="16"/>
      <c r="I2" s="16"/>
      <c r="J2" s="16"/>
      <c r="K2" s="16"/>
    </row>
    <row r="3" spans="1:11" ht="17.399999999999999">
      <c r="A3" s="14"/>
      <c r="B3" s="61" t="s">
        <v>36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ht="10.5" customHeight="1">
      <c r="A4" s="14"/>
      <c r="B4" s="56" t="s">
        <v>17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ht="10.5" customHeight="1">
      <c r="A5" s="14"/>
      <c r="B5" s="17"/>
      <c r="C5" s="16"/>
      <c r="D5" s="16"/>
      <c r="E5" s="16"/>
      <c r="F5" s="16"/>
      <c r="G5" s="16"/>
      <c r="H5" s="16"/>
      <c r="I5" s="16"/>
      <c r="J5" s="16"/>
      <c r="K5" s="16"/>
    </row>
    <row r="6" spans="1:11" ht="10.5" customHeight="1">
      <c r="A6" s="14"/>
      <c r="B6" s="79">
        <v>46076</v>
      </c>
      <c r="C6" s="63" t="s">
        <v>73</v>
      </c>
      <c r="D6" s="62"/>
      <c r="E6" s="16"/>
      <c r="F6" s="16"/>
      <c r="G6" s="16"/>
      <c r="H6" s="16"/>
      <c r="I6" s="16"/>
      <c r="J6" s="16"/>
      <c r="K6" s="16"/>
    </row>
    <row r="7" spans="1:11" ht="10.5" customHeight="1">
      <c r="A7" s="14"/>
      <c r="B7" s="17"/>
      <c r="C7" s="16"/>
      <c r="D7" s="16"/>
      <c r="E7" s="16"/>
      <c r="F7" s="16"/>
      <c r="G7" s="16"/>
      <c r="H7" s="16"/>
      <c r="I7" s="16"/>
      <c r="J7" s="16"/>
      <c r="K7" s="16"/>
    </row>
    <row r="8" spans="1:11" ht="5.25" customHeight="1">
      <c r="A8" s="14"/>
      <c r="B8" s="15"/>
      <c r="C8" s="16"/>
      <c r="D8" s="16"/>
      <c r="E8" s="16"/>
      <c r="F8" s="16"/>
      <c r="G8" s="16"/>
      <c r="H8" s="16"/>
      <c r="I8" s="16"/>
      <c r="J8" s="16"/>
      <c r="K8" s="16"/>
    </row>
    <row r="9" spans="1:11">
      <c r="A9" s="14"/>
      <c r="B9" s="18"/>
      <c r="C9" s="16"/>
      <c r="D9" s="16"/>
      <c r="E9" s="16"/>
      <c r="F9" s="16"/>
      <c r="G9" s="16"/>
      <c r="H9" s="16"/>
      <c r="I9" s="16"/>
      <c r="J9" s="16"/>
      <c r="K9" s="16"/>
    </row>
    <row r="10" spans="1:11">
      <c r="A10" s="14"/>
      <c r="B10" s="19"/>
      <c r="C10" s="16"/>
      <c r="D10" s="16"/>
      <c r="E10" s="16"/>
      <c r="F10" s="16"/>
      <c r="G10" s="16"/>
      <c r="H10" s="16"/>
      <c r="I10" s="16"/>
      <c r="J10" s="16"/>
      <c r="K10" s="16"/>
    </row>
    <row r="11" spans="1:11" ht="16.2">
      <c r="A11" s="14"/>
      <c r="B11" s="55" t="s">
        <v>0</v>
      </c>
      <c r="C11" s="50"/>
      <c r="D11" s="50"/>
      <c r="E11" s="50"/>
      <c r="F11" s="16"/>
      <c r="G11" s="16"/>
      <c r="H11" s="16"/>
      <c r="I11" s="16"/>
      <c r="J11" s="16"/>
      <c r="K11" s="16"/>
    </row>
    <row r="12" spans="1:11">
      <c r="A12" s="14"/>
      <c r="B12" s="56" t="s">
        <v>1</v>
      </c>
      <c r="C12" s="50"/>
      <c r="D12" s="50"/>
      <c r="E12" s="16"/>
      <c r="F12" s="16"/>
      <c r="G12" s="16"/>
      <c r="H12" s="16"/>
      <c r="I12" s="16"/>
      <c r="J12" s="16"/>
      <c r="K12" s="16"/>
    </row>
    <row r="13" spans="1:11">
      <c r="A13" s="14"/>
      <c r="B13" s="21"/>
      <c r="C13" s="16"/>
      <c r="D13" s="16"/>
      <c r="E13" s="16"/>
      <c r="F13" s="16"/>
      <c r="G13" s="16"/>
      <c r="H13" s="16"/>
      <c r="I13" s="16"/>
      <c r="J13" s="16"/>
      <c r="K13" s="16"/>
    </row>
    <row r="14" spans="1:11">
      <c r="A14" s="14"/>
      <c r="B14" s="22" t="s">
        <v>2</v>
      </c>
      <c r="C14" s="23" t="str">
        <f>"Total bestandspremie 1998-"&amp;TEXT(YEAR(proddato)-1,"0")</f>
        <v>Total bestandspremie 1998-2025</v>
      </c>
      <c r="D14" s="16"/>
      <c r="E14" s="24"/>
      <c r="F14" s="25"/>
      <c r="G14" s="16"/>
      <c r="H14" s="16"/>
      <c r="I14" s="16"/>
      <c r="J14" s="16"/>
      <c r="K14" s="16"/>
    </row>
    <row r="15" spans="1:11">
      <c r="A15" s="14"/>
      <c r="B15" s="22"/>
      <c r="C15" s="26" t="s">
        <v>8</v>
      </c>
      <c r="D15" s="16"/>
      <c r="E15" s="24"/>
      <c r="F15" s="24"/>
      <c r="G15" s="16"/>
      <c r="H15" s="16"/>
      <c r="I15" s="16"/>
      <c r="J15" s="16"/>
      <c r="K15" s="16"/>
    </row>
    <row r="16" spans="1:11">
      <c r="A16" s="14"/>
      <c r="B16" s="22"/>
      <c r="C16" s="23"/>
      <c r="D16" s="24"/>
      <c r="E16" s="24"/>
      <c r="F16" s="24"/>
      <c r="G16" s="16"/>
      <c r="H16" s="16"/>
      <c r="I16" s="16"/>
      <c r="J16" s="16"/>
      <c r="K16" s="16"/>
    </row>
    <row r="17" spans="1:11">
      <c r="A17" s="14"/>
      <c r="B17" s="22" t="s">
        <v>3</v>
      </c>
      <c r="C17" s="23" t="str">
        <f>"Totalt antall skadeforsikringer 1998-"&amp;TEXT(YEAR(proddato)-1,"0")</f>
        <v>Totalt antall skadeforsikringer 1998-2025</v>
      </c>
      <c r="D17" s="24"/>
      <c r="E17" s="24"/>
      <c r="F17" s="24"/>
      <c r="G17" s="16"/>
      <c r="H17" s="16"/>
      <c r="I17" s="16"/>
      <c r="J17" s="16"/>
      <c r="K17" s="16"/>
    </row>
    <row r="18" spans="1:11">
      <c r="A18" s="14"/>
      <c r="B18" s="22"/>
      <c r="C18" s="26" t="s">
        <v>9</v>
      </c>
      <c r="D18" s="24"/>
      <c r="E18" s="24"/>
      <c r="F18" s="24"/>
      <c r="G18" s="16"/>
      <c r="H18" s="16"/>
      <c r="I18" s="16"/>
      <c r="J18" s="16"/>
      <c r="K18" s="16"/>
    </row>
    <row r="19" spans="1:11">
      <c r="A19" s="14"/>
      <c r="B19" s="22"/>
      <c r="C19" s="23"/>
      <c r="D19" s="24"/>
      <c r="E19" s="24"/>
      <c r="F19" s="24"/>
      <c r="G19" s="16"/>
      <c r="H19" s="16"/>
      <c r="I19" s="16"/>
      <c r="J19" s="16"/>
      <c r="K19" s="16"/>
    </row>
    <row r="20" spans="1:11">
      <c r="A20" s="14"/>
      <c r="B20" s="22" t="s">
        <v>4</v>
      </c>
      <c r="C20" s="23" t="str">
        <f>"Markedsandeler, premie - all skadeforsikring 1994-"&amp;TEXT(YEAR(proddato)-1,"0")</f>
        <v>Markedsandeler, premie - all skadeforsikring 1994-2025</v>
      </c>
      <c r="D20" s="24"/>
      <c r="E20" s="24"/>
      <c r="F20" s="24"/>
      <c r="G20" s="16"/>
      <c r="H20" s="16"/>
      <c r="I20" s="16"/>
      <c r="J20" s="16"/>
      <c r="K20" s="16"/>
    </row>
    <row r="21" spans="1:11">
      <c r="A21" s="14"/>
      <c r="B21" s="22"/>
      <c r="C21" s="26" t="s">
        <v>5</v>
      </c>
      <c r="D21" s="24"/>
      <c r="E21" s="24"/>
      <c r="F21" s="24"/>
      <c r="G21" s="16"/>
      <c r="H21" s="16"/>
      <c r="I21" s="16"/>
      <c r="J21" s="16"/>
      <c r="K21" s="16"/>
    </row>
    <row r="22" spans="1:11">
      <c r="A22" s="14"/>
      <c r="B22" s="22"/>
      <c r="C22" s="23"/>
      <c r="D22" s="24"/>
      <c r="E22" s="24"/>
      <c r="F22" s="24"/>
      <c r="G22" s="16"/>
      <c r="H22" s="16"/>
      <c r="I22" s="16"/>
      <c r="J22" s="16"/>
      <c r="K22" s="16"/>
    </row>
    <row r="23" spans="1:11">
      <c r="A23" s="14"/>
      <c r="B23" s="22" t="s">
        <v>6</v>
      </c>
      <c r="C23" s="23" t="str">
        <f>"Markedsandeler, premie motorvognforsikring 1994-"&amp;TEXT(YEAR(proddato)-1,"0")</f>
        <v>Markedsandeler, premie motorvognforsikring 1994-2025</v>
      </c>
      <c r="D23" s="24"/>
      <c r="E23" s="24"/>
      <c r="F23" s="24"/>
      <c r="G23" s="16"/>
      <c r="H23" s="16"/>
      <c r="I23" s="16"/>
      <c r="J23" s="16"/>
      <c r="K23" s="16"/>
    </row>
    <row r="24" spans="1:11">
      <c r="A24" s="14"/>
      <c r="B24" s="22"/>
      <c r="C24" s="26" t="s">
        <v>7</v>
      </c>
      <c r="D24" s="24"/>
      <c r="E24" s="24"/>
      <c r="F24" s="24"/>
      <c r="G24" s="16"/>
      <c r="H24" s="16"/>
      <c r="I24" s="16"/>
      <c r="J24" s="16"/>
      <c r="K24" s="16"/>
    </row>
    <row r="25" spans="1:11">
      <c r="A25" s="14"/>
      <c r="B25" s="27"/>
      <c r="C25" s="23"/>
      <c r="D25" s="24"/>
      <c r="E25" s="24"/>
      <c r="F25" s="24"/>
      <c r="G25" s="16"/>
      <c r="H25" s="16"/>
      <c r="I25" s="16"/>
      <c r="J25" s="16"/>
      <c r="K25" s="16"/>
    </row>
    <row r="26" spans="1:11">
      <c r="A26" s="14"/>
      <c r="B26" s="14"/>
      <c r="C26" s="23"/>
      <c r="D26" s="24"/>
      <c r="E26" s="24"/>
      <c r="F26" s="24"/>
      <c r="G26" s="16"/>
      <c r="H26" s="16"/>
      <c r="I26" s="16"/>
      <c r="J26" s="16"/>
      <c r="K26" s="16"/>
    </row>
    <row r="27" spans="1:11">
      <c r="A27" s="14"/>
      <c r="B27" s="27"/>
      <c r="C27" s="28"/>
      <c r="D27" s="24"/>
      <c r="E27" s="24"/>
      <c r="F27" s="24"/>
      <c r="G27" s="16"/>
      <c r="H27" s="16"/>
      <c r="I27" s="16"/>
      <c r="J27" s="16"/>
      <c r="K27" s="16"/>
    </row>
    <row r="28" spans="1:11">
      <c r="A28" s="14"/>
      <c r="B28" s="27"/>
      <c r="C28" s="23"/>
      <c r="D28" s="24"/>
      <c r="E28" s="24"/>
      <c r="F28" s="24"/>
      <c r="G28" s="16"/>
      <c r="H28" s="16"/>
      <c r="I28" s="16"/>
      <c r="J28" s="16"/>
      <c r="K28" s="16"/>
    </row>
    <row r="29" spans="1:11">
      <c r="B29"/>
      <c r="C29" s="4"/>
      <c r="D29" s="2"/>
      <c r="E29" s="2"/>
      <c r="F29" s="2"/>
    </row>
    <row r="30" spans="1:11">
      <c r="B30" s="8"/>
      <c r="C30" s="7"/>
      <c r="D30" s="2"/>
      <c r="E30" s="2"/>
      <c r="F30" s="2"/>
    </row>
    <row r="31" spans="1:11">
      <c r="B31" s="8"/>
      <c r="C31" s="5"/>
      <c r="D31" s="2"/>
      <c r="E31" s="2"/>
      <c r="F31" s="2"/>
    </row>
    <row r="32" spans="1:11">
      <c r="B32"/>
      <c r="C32" s="4"/>
      <c r="D32" s="2"/>
      <c r="E32" s="2"/>
      <c r="F32" s="2"/>
    </row>
    <row r="33" spans="2:6">
      <c r="B33" s="8"/>
      <c r="C33" s="7"/>
      <c r="D33" s="2"/>
      <c r="E33" s="2"/>
      <c r="F33" s="2"/>
    </row>
    <row r="34" spans="2:6">
      <c r="B34" s="8"/>
      <c r="C34" s="5"/>
      <c r="D34" s="2"/>
      <c r="E34" s="2"/>
      <c r="F34" s="2"/>
    </row>
    <row r="35" spans="2:6">
      <c r="B35"/>
      <c r="C35" s="4"/>
      <c r="D35" s="2"/>
      <c r="E35" s="2"/>
      <c r="F35" s="2"/>
    </row>
    <row r="36" spans="2:6">
      <c r="B36" s="8"/>
      <c r="C36" s="7"/>
    </row>
    <row r="37" spans="2:6">
      <c r="B37" s="8"/>
      <c r="C37" s="5"/>
    </row>
    <row r="38" spans="2:6">
      <c r="B38"/>
      <c r="C38" s="4"/>
    </row>
    <row r="39" spans="2:6">
      <c r="B39" s="8"/>
      <c r="C39" s="7"/>
    </row>
    <row r="40" spans="2:6">
      <c r="B40" s="8"/>
      <c r="C40" s="5"/>
    </row>
    <row r="41" spans="2:6">
      <c r="B41"/>
      <c r="C41" s="4"/>
    </row>
    <row r="42" spans="2:6">
      <c r="B42" s="8"/>
      <c r="C42" s="7"/>
    </row>
    <row r="43" spans="2:6">
      <c r="B43" s="9"/>
      <c r="C43" s="5"/>
    </row>
    <row r="44" spans="2:6">
      <c r="B44"/>
      <c r="C44" s="4"/>
    </row>
    <row r="45" spans="2:6">
      <c r="B45" s="9"/>
      <c r="C45" s="7"/>
    </row>
    <row r="46" spans="2:6">
      <c r="B46" s="9"/>
      <c r="C46" s="5"/>
    </row>
    <row r="47" spans="2:6">
      <c r="B47"/>
      <c r="C47" s="4"/>
    </row>
    <row r="48" spans="2:6">
      <c r="B48" s="9"/>
      <c r="C48" s="7"/>
    </row>
    <row r="49" spans="2:3">
      <c r="B49" s="9"/>
      <c r="C49" s="5"/>
    </row>
    <row r="50" spans="2:3">
      <c r="B50"/>
      <c r="C50" s="4"/>
    </row>
    <row r="51" spans="2:3">
      <c r="B51" s="9"/>
      <c r="C51" s="7"/>
    </row>
    <row r="52" spans="2:3">
      <c r="B52" s="9"/>
      <c r="C52" s="5"/>
    </row>
    <row r="53" spans="2:3">
      <c r="B53"/>
      <c r="C53" s="4"/>
    </row>
    <row r="54" spans="2:3">
      <c r="B54" s="10"/>
      <c r="C54" s="7"/>
    </row>
    <row r="55" spans="2:3">
      <c r="B55" s="9"/>
      <c r="C55" s="5"/>
    </row>
    <row r="56" spans="2:3">
      <c r="B56"/>
      <c r="C56" s="4"/>
    </row>
    <row r="57" spans="2:3">
      <c r="B57" s="9"/>
      <c r="C57" s="7"/>
    </row>
    <row r="58" spans="2:3">
      <c r="B58" s="6"/>
    </row>
    <row r="59" spans="2:3">
      <c r="B59" s="6"/>
    </row>
    <row r="60" spans="2:3">
      <c r="B60" s="6"/>
    </row>
    <row r="61" spans="2:3">
      <c r="B61" s="6"/>
    </row>
    <row r="62" spans="2:3">
      <c r="B62" s="6"/>
    </row>
    <row r="63" spans="2:3">
      <c r="B63" s="6"/>
    </row>
    <row r="64" spans="2:3">
      <c r="B64" s="6"/>
    </row>
    <row r="65" spans="2:2">
      <c r="B65" s="6"/>
    </row>
    <row r="66" spans="2:2">
      <c r="B66" s="6"/>
    </row>
    <row r="67" spans="2:2">
      <c r="B67" s="6"/>
    </row>
    <row r="68" spans="2:2">
      <c r="B68" s="6"/>
    </row>
    <row r="69" spans="2:2">
      <c r="B69" s="6"/>
    </row>
    <row r="70" spans="2:2">
      <c r="B70" s="6"/>
    </row>
    <row r="71" spans="2:2">
      <c r="B71" s="6"/>
    </row>
    <row r="72" spans="2:2">
      <c r="B72" s="6"/>
    </row>
    <row r="73" spans="2:2">
      <c r="B73" s="6"/>
    </row>
    <row r="74" spans="2:2">
      <c r="B74" s="6"/>
    </row>
    <row r="75" spans="2:2">
      <c r="B75" s="6"/>
    </row>
    <row r="76" spans="2:2">
      <c r="B76" s="6"/>
    </row>
    <row r="77" spans="2:2">
      <c r="B77" s="6"/>
    </row>
    <row r="78" spans="2:2">
      <c r="B78" s="6"/>
    </row>
    <row r="79" spans="2:2">
      <c r="B79" s="6"/>
    </row>
    <row r="80" spans="2:2">
      <c r="B80" s="6"/>
    </row>
    <row r="81" spans="2:2">
      <c r="B81" s="6"/>
    </row>
    <row r="82" spans="2:2">
      <c r="B82" s="6"/>
    </row>
    <row r="83" spans="2:2">
      <c r="B83" s="6"/>
    </row>
    <row r="84" spans="2:2">
      <c r="B84" s="6"/>
    </row>
    <row r="85" spans="2:2">
      <c r="B85" s="6"/>
    </row>
    <row r="86" spans="2:2">
      <c r="B86" s="6"/>
    </row>
    <row r="87" spans="2:2">
      <c r="B87" s="6"/>
    </row>
    <row r="88" spans="2:2">
      <c r="B88" s="6"/>
    </row>
    <row r="89" spans="2:2">
      <c r="B89" s="6"/>
    </row>
  </sheetData>
  <phoneticPr fontId="0" type="noConversion"/>
  <hyperlinks>
    <hyperlink ref="A43:A46" location="Skadeforsikr!B6" display="Tab10" xr:uid="{EC05B74C-8AD8-401C-8346-A426D1871B4E}"/>
    <hyperlink ref="A48:A51" location="Skadeforsikr!B6" display="Tab10" xr:uid="{1C1F0A08-B423-46C8-BAE6-F9865930E6D9}"/>
    <hyperlink ref="B14" location="Tab1!B2" display="Tab1" xr:uid="{52E7DA28-A903-48DF-8D7B-793546A988C4}"/>
    <hyperlink ref="B17" location="Tab2!B2" display="Tab2" xr:uid="{A4718CFA-528C-4711-9767-957D02C21EA3}"/>
    <hyperlink ref="B20" location="Tab3!B2" display="Tab3" xr:uid="{DC7AF2D3-DE92-47AE-BF5F-B838F0438086}"/>
    <hyperlink ref="B23" location="Tab4!B2" display="Tab4" xr:uid="{AF57F53F-8FA6-4333-B5FB-E91BDF1C3B74}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289F-D259-4234-92C6-4F9F3C6B6EEB}">
  <dimension ref="A2:AD32"/>
  <sheetViews>
    <sheetView showGridLines="0" showRowColHeaders="0" zoomScaleNormal="100" workbookViewId="0">
      <pane xSplit="2" ySplit="6" topLeftCell="R7" activePane="bottomRight" state="frozen"/>
      <selection activeCell="B6" sqref="B6"/>
      <selection pane="topRight" activeCell="B6" sqref="B6"/>
      <selection pane="bottomLeft" activeCell="B6" sqref="B6"/>
      <selection pane="bottomRight" activeCell="AD28" sqref="AD28"/>
    </sheetView>
  </sheetViews>
  <sheetFormatPr defaultColWidth="11.44140625" defaultRowHeight="13.2"/>
  <cols>
    <col min="1" max="1" width="1.77734375" style="1" customWidth="1"/>
    <col min="2" max="2" width="55.77734375" style="1" bestFit="1" customWidth="1"/>
    <col min="3" max="28" width="15.5546875" style="1" customWidth="1"/>
    <col min="29" max="29" width="13.77734375" style="1" bestFit="1" customWidth="1"/>
    <col min="30" max="30" width="15.21875" style="1" bestFit="1" customWidth="1"/>
    <col min="31" max="256" width="9.21875" style="1" customWidth="1"/>
    <col min="257" max="16384" width="11.44140625" style="1"/>
  </cols>
  <sheetData>
    <row r="2" spans="1:30" ht="16.2">
      <c r="B2" s="55" t="s">
        <v>10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</row>
    <row r="3" spans="1:30">
      <c r="B3" s="56" t="str">
        <f>"Premie- og Markedsstatistikk 1998-"&amp;TEXT(YEAR(proddato)-1,"0")</f>
        <v>Premie- og Markedsstatistikk 1998-2025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30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30">
      <c r="B5" s="52" t="s">
        <v>38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30">
      <c r="B6" s="16"/>
      <c r="C6" s="35" t="s">
        <v>18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</row>
    <row r="7" spans="1:30">
      <c r="B7" s="53" t="s">
        <v>40</v>
      </c>
      <c r="C7" s="54">
        <v>1998</v>
      </c>
      <c r="D7" s="54">
        <v>1999</v>
      </c>
      <c r="E7" s="54">
        <v>2000</v>
      </c>
      <c r="F7" s="54">
        <v>2001</v>
      </c>
      <c r="G7" s="54">
        <v>2002</v>
      </c>
      <c r="H7" s="54">
        <v>2003</v>
      </c>
      <c r="I7" s="54">
        <v>2004</v>
      </c>
      <c r="J7" s="54">
        <v>2005</v>
      </c>
      <c r="K7" s="54">
        <v>2006</v>
      </c>
      <c r="L7" s="54">
        <v>2007</v>
      </c>
      <c r="M7" s="54">
        <v>2008</v>
      </c>
      <c r="N7" s="54">
        <v>2009</v>
      </c>
      <c r="O7" s="54">
        <v>2010</v>
      </c>
      <c r="P7" s="54">
        <v>2011</v>
      </c>
      <c r="Q7" s="54">
        <v>2012</v>
      </c>
      <c r="R7" s="54">
        <v>2013</v>
      </c>
      <c r="S7" s="54">
        <v>2014</v>
      </c>
      <c r="T7" s="54">
        <f t="shared" ref="T7:Y7" si="0">S7+1</f>
        <v>2015</v>
      </c>
      <c r="U7" s="54">
        <f t="shared" si="0"/>
        <v>2016</v>
      </c>
      <c r="V7" s="54">
        <f t="shared" si="0"/>
        <v>2017</v>
      </c>
      <c r="W7" s="54">
        <f t="shared" si="0"/>
        <v>2018</v>
      </c>
      <c r="X7" s="54">
        <f t="shared" si="0"/>
        <v>2019</v>
      </c>
      <c r="Y7" s="54">
        <f t="shared" si="0"/>
        <v>2020</v>
      </c>
      <c r="Z7" s="54">
        <f>Y7+1</f>
        <v>2021</v>
      </c>
      <c r="AA7" s="54">
        <f>Z7+1</f>
        <v>2022</v>
      </c>
      <c r="AB7" s="54">
        <f>AA7+1</f>
        <v>2023</v>
      </c>
      <c r="AC7" s="54">
        <f>AB7+1</f>
        <v>2024</v>
      </c>
      <c r="AD7" s="54">
        <f>AC7+1</f>
        <v>2025</v>
      </c>
    </row>
    <row r="8" spans="1:30">
      <c r="A8" s="12"/>
      <c r="B8" s="16" t="s">
        <v>19</v>
      </c>
      <c r="C8" s="32">
        <v>8533010</v>
      </c>
      <c r="D8" s="32">
        <v>9122321</v>
      </c>
      <c r="E8" s="32">
        <v>10171294</v>
      </c>
      <c r="F8" s="32">
        <v>11242503</v>
      </c>
      <c r="G8" s="32">
        <v>12054732</v>
      </c>
      <c r="H8" s="32">
        <v>12978940</v>
      </c>
      <c r="I8" s="32">
        <v>13651925</v>
      </c>
      <c r="J8" s="32">
        <v>13940815</v>
      </c>
      <c r="K8" s="32">
        <v>14258990</v>
      </c>
      <c r="L8" s="32">
        <v>14636909</v>
      </c>
      <c r="M8" s="32">
        <v>15518579</v>
      </c>
      <c r="N8" s="32">
        <v>16389132</v>
      </c>
      <c r="O8" s="32">
        <v>17326481</v>
      </c>
      <c r="P8" s="32">
        <v>18260838</v>
      </c>
      <c r="Q8" s="32">
        <v>19104985</v>
      </c>
      <c r="R8" s="32">
        <v>19793419</v>
      </c>
      <c r="S8" s="32">
        <v>20550593</v>
      </c>
      <c r="T8" s="32">
        <v>20583688</v>
      </c>
      <c r="U8" s="32">
        <v>20682280</v>
      </c>
      <c r="V8" s="32">
        <v>21152081</v>
      </c>
      <c r="W8" s="32">
        <v>22101872</v>
      </c>
      <c r="X8" s="32">
        <v>23575315</v>
      </c>
      <c r="Y8" s="32">
        <v>25316520</v>
      </c>
      <c r="Z8" s="32">
        <v>27410587</v>
      </c>
      <c r="AA8" s="32">
        <v>29274250</v>
      </c>
      <c r="AB8" s="32">
        <v>31420241</v>
      </c>
      <c r="AC8" s="80">
        <v>35604023</v>
      </c>
      <c r="AD8" s="89">
        <v>41121456</v>
      </c>
    </row>
    <row r="9" spans="1:30">
      <c r="B9" s="24" t="s">
        <v>20</v>
      </c>
      <c r="C9" s="41">
        <v>3894863</v>
      </c>
      <c r="D9" s="41">
        <v>4016587</v>
      </c>
      <c r="E9" s="41">
        <v>4206012</v>
      </c>
      <c r="F9" s="41">
        <v>4458309</v>
      </c>
      <c r="G9" s="41">
        <v>4734657</v>
      </c>
      <c r="H9" s="41">
        <v>5113240</v>
      </c>
      <c r="I9" s="41">
        <v>5420734</v>
      </c>
      <c r="J9" s="41">
        <v>5590875</v>
      </c>
      <c r="K9" s="41">
        <v>5728026</v>
      </c>
      <c r="L9" s="41">
        <v>5849133</v>
      </c>
      <c r="M9" s="41">
        <v>6182043</v>
      </c>
      <c r="N9" s="41">
        <v>6422128</v>
      </c>
      <c r="O9" s="41">
        <v>6795700</v>
      </c>
      <c r="P9" s="41">
        <v>7171760</v>
      </c>
      <c r="Q9" s="41">
        <v>7457552</v>
      </c>
      <c r="R9" s="41">
        <v>7709892</v>
      </c>
      <c r="S9" s="41">
        <v>7884668</v>
      </c>
      <c r="T9" s="41">
        <v>7875825</v>
      </c>
      <c r="U9" s="41">
        <v>7750819</v>
      </c>
      <c r="V9" s="41">
        <v>7866845</v>
      </c>
      <c r="W9" s="41">
        <v>7854300</v>
      </c>
      <c r="X9" s="41">
        <v>8119773</v>
      </c>
      <c r="Y9" s="41">
        <v>8499054</v>
      </c>
      <c r="Z9" s="41">
        <v>8914986</v>
      </c>
      <c r="AA9" s="41">
        <v>9254700</v>
      </c>
      <c r="AB9" s="41">
        <v>9843731</v>
      </c>
      <c r="AC9" s="80">
        <v>10720770</v>
      </c>
      <c r="AD9" s="89">
        <v>11959886</v>
      </c>
    </row>
    <row r="10" spans="1:30">
      <c r="B10" s="24" t="s">
        <v>21</v>
      </c>
      <c r="C10" s="74" t="s">
        <v>12</v>
      </c>
      <c r="D10" s="74">
        <v>4267714</v>
      </c>
      <c r="E10" s="74">
        <v>4927088</v>
      </c>
      <c r="F10" s="74">
        <v>5421262</v>
      </c>
      <c r="G10" s="74">
        <v>5893167</v>
      </c>
      <c r="H10" s="74">
        <v>6314026</v>
      </c>
      <c r="I10" s="74">
        <v>6635446</v>
      </c>
      <c r="J10" s="74">
        <v>6726995</v>
      </c>
      <c r="K10" s="74">
        <v>6807039</v>
      </c>
      <c r="L10" s="74">
        <v>6936049</v>
      </c>
      <c r="M10" s="74">
        <v>7412325</v>
      </c>
      <c r="N10" s="74">
        <v>7664426</v>
      </c>
      <c r="O10" s="74">
        <v>8339721</v>
      </c>
      <c r="P10" s="74">
        <v>8962957</v>
      </c>
      <c r="Q10" s="74">
        <v>9507808</v>
      </c>
      <c r="R10" s="74" t="s">
        <v>12</v>
      </c>
      <c r="S10" s="74" t="s">
        <v>12</v>
      </c>
      <c r="T10" s="74" t="s">
        <v>12</v>
      </c>
      <c r="U10" s="74" t="s">
        <v>12</v>
      </c>
      <c r="V10" s="74" t="s">
        <v>12</v>
      </c>
      <c r="W10" s="74" t="s">
        <v>12</v>
      </c>
      <c r="X10" s="74" t="s">
        <v>12</v>
      </c>
      <c r="Y10" s="74" t="s">
        <v>12</v>
      </c>
      <c r="Z10" s="74" t="s">
        <v>12</v>
      </c>
      <c r="AA10" s="74" t="s">
        <v>12</v>
      </c>
      <c r="AB10" s="74" t="s">
        <v>12</v>
      </c>
      <c r="AC10" s="83" t="s">
        <v>12</v>
      </c>
      <c r="AD10" s="83" t="s">
        <v>12</v>
      </c>
    </row>
    <row r="11" spans="1:30">
      <c r="B11" s="24" t="s">
        <v>35</v>
      </c>
      <c r="C11" s="74" t="s">
        <v>12</v>
      </c>
      <c r="D11" s="74">
        <v>838020</v>
      </c>
      <c r="E11" s="74">
        <v>1038194</v>
      </c>
      <c r="F11" s="74">
        <v>1362932</v>
      </c>
      <c r="G11" s="74">
        <v>1426908</v>
      </c>
      <c r="H11" s="74">
        <v>1551674</v>
      </c>
      <c r="I11" s="74">
        <v>1595745</v>
      </c>
      <c r="J11" s="74">
        <v>1622945</v>
      </c>
      <c r="K11" s="74">
        <f t="shared" ref="K11:Q11" si="1">K8-K9-K10</f>
        <v>1723925</v>
      </c>
      <c r="L11" s="74">
        <f t="shared" si="1"/>
        <v>1851727</v>
      </c>
      <c r="M11" s="74">
        <f t="shared" si="1"/>
        <v>1924211</v>
      </c>
      <c r="N11" s="74">
        <f t="shared" si="1"/>
        <v>2302578</v>
      </c>
      <c r="O11" s="74">
        <f t="shared" si="1"/>
        <v>2191060</v>
      </c>
      <c r="P11" s="74">
        <f t="shared" si="1"/>
        <v>2126121</v>
      </c>
      <c r="Q11" s="74">
        <f t="shared" si="1"/>
        <v>2139625</v>
      </c>
      <c r="R11" s="74" t="s">
        <v>12</v>
      </c>
      <c r="S11" s="74" t="s">
        <v>12</v>
      </c>
      <c r="T11" s="74" t="s">
        <v>12</v>
      </c>
      <c r="U11" s="74" t="s">
        <v>12</v>
      </c>
      <c r="V11" s="74" t="s">
        <v>12</v>
      </c>
      <c r="W11" s="74" t="s">
        <v>12</v>
      </c>
      <c r="X11" s="74" t="s">
        <v>12</v>
      </c>
      <c r="Y11" s="74" t="s">
        <v>12</v>
      </c>
      <c r="Z11" s="74" t="s">
        <v>12</v>
      </c>
      <c r="AA11" s="74" t="s">
        <v>12</v>
      </c>
      <c r="AB11" s="74" t="s">
        <v>12</v>
      </c>
      <c r="AC11" s="83" t="s">
        <v>12</v>
      </c>
      <c r="AD11" s="83" t="s">
        <v>12</v>
      </c>
    </row>
    <row r="12" spans="1:30">
      <c r="B12" s="16" t="s">
        <v>51</v>
      </c>
      <c r="C12" s="38">
        <v>3745011</v>
      </c>
      <c r="D12" s="38">
        <v>4043617</v>
      </c>
      <c r="E12" s="38">
        <v>4503211</v>
      </c>
      <c r="F12" s="38">
        <v>4984566</v>
      </c>
      <c r="G12" s="38">
        <v>5618143</v>
      </c>
      <c r="H12" s="38">
        <v>6203849</v>
      </c>
      <c r="I12" s="38">
        <v>6637045</v>
      </c>
      <c r="J12" s="38">
        <v>6789075</v>
      </c>
      <c r="K12" s="38">
        <v>6944807</v>
      </c>
      <c r="L12" s="38">
        <v>6896328</v>
      </c>
      <c r="M12" s="38">
        <v>7304705</v>
      </c>
      <c r="N12" s="38">
        <v>7839897</v>
      </c>
      <c r="O12" s="38">
        <v>8582022</v>
      </c>
      <c r="P12" s="38">
        <v>9316376</v>
      </c>
      <c r="Q12" s="38">
        <v>9878696</v>
      </c>
      <c r="R12" s="38">
        <v>10194596</v>
      </c>
      <c r="S12" s="38">
        <v>10668743</v>
      </c>
      <c r="T12" s="38">
        <v>11167852</v>
      </c>
      <c r="U12" s="38">
        <v>11444781</v>
      </c>
      <c r="V12" s="38">
        <v>11578334</v>
      </c>
      <c r="W12" s="38">
        <v>12085599</v>
      </c>
      <c r="X12" s="38">
        <v>12839818</v>
      </c>
      <c r="Y12" s="38">
        <v>13554446</v>
      </c>
      <c r="Z12" s="38">
        <v>14056190</v>
      </c>
      <c r="AA12" s="38">
        <v>14849049</v>
      </c>
      <c r="AB12" s="38">
        <v>15863955</v>
      </c>
      <c r="AC12" s="80">
        <v>18072848</v>
      </c>
      <c r="AD12" s="89">
        <v>20544914</v>
      </c>
    </row>
    <row r="13" spans="1:30">
      <c r="B13" s="16" t="s">
        <v>52</v>
      </c>
      <c r="C13" s="38">
        <v>3202223</v>
      </c>
      <c r="D13" s="38">
        <v>3463351</v>
      </c>
      <c r="E13" s="38">
        <v>3970628</v>
      </c>
      <c r="F13" s="38">
        <v>4601933</v>
      </c>
      <c r="G13" s="38">
        <v>5165927</v>
      </c>
      <c r="H13" s="38">
        <v>5774192</v>
      </c>
      <c r="I13" s="38">
        <v>5952216</v>
      </c>
      <c r="J13" s="38">
        <v>5876009</v>
      </c>
      <c r="K13" s="38">
        <v>5976929</v>
      </c>
      <c r="L13" s="38">
        <v>6061134</v>
      </c>
      <c r="M13" s="38">
        <v>6242963</v>
      </c>
      <c r="N13" s="38">
        <v>6455528</v>
      </c>
      <c r="O13" s="38">
        <v>6882349</v>
      </c>
      <c r="P13" s="38">
        <v>7168311</v>
      </c>
      <c r="Q13" s="38">
        <v>7469993</v>
      </c>
      <c r="R13" s="38">
        <v>7692706</v>
      </c>
      <c r="S13" s="38">
        <v>7850181</v>
      </c>
      <c r="T13" s="38">
        <v>7771738</v>
      </c>
      <c r="U13" s="38">
        <v>7426159</v>
      </c>
      <c r="V13" s="38">
        <v>7657329</v>
      </c>
      <c r="W13" s="38">
        <v>7881208</v>
      </c>
      <c r="X13" s="38">
        <v>8331115</v>
      </c>
      <c r="Y13" s="38">
        <v>9292045</v>
      </c>
      <c r="Z13" s="38">
        <v>10302974</v>
      </c>
      <c r="AA13" s="38">
        <v>11520533</v>
      </c>
      <c r="AB13" s="38">
        <v>12816147</v>
      </c>
      <c r="AC13" s="80">
        <v>13529592</v>
      </c>
      <c r="AD13" s="89">
        <v>14735085</v>
      </c>
    </row>
    <row r="14" spans="1:30">
      <c r="B14" s="16" t="s">
        <v>47</v>
      </c>
      <c r="C14" s="32" t="s">
        <v>12</v>
      </c>
      <c r="D14" s="32" t="s">
        <v>12</v>
      </c>
      <c r="E14" s="32" t="s">
        <v>12</v>
      </c>
      <c r="F14" s="32" t="s">
        <v>12</v>
      </c>
      <c r="G14" s="32" t="s">
        <v>12</v>
      </c>
      <c r="H14" s="32" t="s">
        <v>12</v>
      </c>
      <c r="I14" s="32" t="s">
        <v>12</v>
      </c>
      <c r="J14" s="32" t="s">
        <v>12</v>
      </c>
      <c r="K14" s="32" t="s">
        <v>12</v>
      </c>
      <c r="L14" s="32" t="s">
        <v>12</v>
      </c>
      <c r="M14" s="32" t="s">
        <v>12</v>
      </c>
      <c r="N14" s="32" t="s">
        <v>12</v>
      </c>
      <c r="O14" s="32" t="s">
        <v>12</v>
      </c>
      <c r="P14" s="32" t="s">
        <v>12</v>
      </c>
      <c r="Q14" s="32" t="s">
        <v>12</v>
      </c>
      <c r="R14" s="32">
        <v>1131886</v>
      </c>
      <c r="S14" s="32">
        <v>1273913</v>
      </c>
      <c r="T14" s="32">
        <v>1343087</v>
      </c>
      <c r="U14" s="32">
        <v>1420665</v>
      </c>
      <c r="V14" s="32">
        <v>1497005</v>
      </c>
      <c r="W14" s="32">
        <v>1550508</v>
      </c>
      <c r="X14" s="32">
        <v>1643944</v>
      </c>
      <c r="Y14" s="32">
        <v>1739771</v>
      </c>
      <c r="Z14" s="32">
        <v>1939286</v>
      </c>
      <c r="AA14" s="32">
        <v>2105672</v>
      </c>
      <c r="AB14" s="32">
        <v>2263492</v>
      </c>
      <c r="AC14" s="80">
        <v>2476386</v>
      </c>
      <c r="AD14" s="89">
        <v>2897290</v>
      </c>
    </row>
    <row r="15" spans="1:30">
      <c r="B15" s="16" t="s">
        <v>22</v>
      </c>
      <c r="C15" s="38">
        <v>688152</v>
      </c>
      <c r="D15" s="38">
        <v>674180</v>
      </c>
      <c r="E15" s="38">
        <v>648111</v>
      </c>
      <c r="F15" s="38">
        <v>676420</v>
      </c>
      <c r="G15" s="38">
        <v>754529</v>
      </c>
      <c r="H15" s="38">
        <v>856565</v>
      </c>
      <c r="I15" s="38">
        <v>820447</v>
      </c>
      <c r="J15" s="38">
        <v>854283</v>
      </c>
      <c r="K15" s="38">
        <v>971308</v>
      </c>
      <c r="L15" s="38">
        <v>943827</v>
      </c>
      <c r="M15" s="38">
        <v>988570</v>
      </c>
      <c r="N15" s="38">
        <v>1186241</v>
      </c>
      <c r="O15" s="38">
        <v>1160363</v>
      </c>
      <c r="P15" s="38">
        <v>1171926</v>
      </c>
      <c r="Q15" s="38">
        <v>1268219</v>
      </c>
      <c r="R15" s="38">
        <v>1240185</v>
      </c>
      <c r="S15" s="38">
        <v>1141154</v>
      </c>
      <c r="T15" s="38">
        <v>1106919</v>
      </c>
      <c r="U15" s="38">
        <v>1091900</v>
      </c>
      <c r="V15" s="38">
        <v>1065668</v>
      </c>
      <c r="W15" s="38">
        <v>1074145</v>
      </c>
      <c r="X15" s="38">
        <v>1137929</v>
      </c>
      <c r="Y15" s="38">
        <v>1177983</v>
      </c>
      <c r="Z15" s="38">
        <v>1252363</v>
      </c>
      <c r="AA15" s="38">
        <v>1331244</v>
      </c>
      <c r="AB15" s="38">
        <v>1414503</v>
      </c>
      <c r="AC15" s="80">
        <v>1583021</v>
      </c>
      <c r="AD15" s="89">
        <v>1748193</v>
      </c>
    </row>
    <row r="16" spans="1:30">
      <c r="B16" s="16" t="s">
        <v>23</v>
      </c>
      <c r="C16" s="38">
        <v>879596</v>
      </c>
      <c r="D16" s="38">
        <v>1013598</v>
      </c>
      <c r="E16" s="38">
        <v>1189651</v>
      </c>
      <c r="F16" s="38">
        <v>1529197</v>
      </c>
      <c r="G16" s="38">
        <v>1793289</v>
      </c>
      <c r="H16" s="38">
        <v>1995419</v>
      </c>
      <c r="I16" s="38">
        <v>2235082</v>
      </c>
      <c r="J16" s="38">
        <v>2343776</v>
      </c>
      <c r="K16" s="38">
        <v>2424277</v>
      </c>
      <c r="L16" s="38">
        <v>2569962</v>
      </c>
      <c r="M16" s="38">
        <v>2669518</v>
      </c>
      <c r="N16" s="38">
        <v>2778162</v>
      </c>
      <c r="O16" s="38">
        <v>2658994</v>
      </c>
      <c r="P16" s="38">
        <v>2603653</v>
      </c>
      <c r="Q16" s="38">
        <v>2649814</v>
      </c>
      <c r="R16" s="38">
        <v>2686194</v>
      </c>
      <c r="S16" s="38">
        <v>2643795</v>
      </c>
      <c r="T16" s="38">
        <v>2532747</v>
      </c>
      <c r="U16" s="38">
        <v>2381024</v>
      </c>
      <c r="V16" s="38">
        <v>2252802</v>
      </c>
      <c r="W16" s="38">
        <v>2212892</v>
      </c>
      <c r="X16" s="38">
        <v>2236295</v>
      </c>
      <c r="Y16" s="38">
        <v>2258455</v>
      </c>
      <c r="Z16" s="38">
        <v>2336184</v>
      </c>
      <c r="AA16" s="38">
        <v>2600673</v>
      </c>
      <c r="AB16" s="38">
        <v>2739923</v>
      </c>
      <c r="AC16" s="80">
        <v>2910896</v>
      </c>
      <c r="AD16" s="89">
        <v>3050825</v>
      </c>
    </row>
    <row r="17" spans="1:30">
      <c r="B17" s="16" t="s">
        <v>49</v>
      </c>
      <c r="C17" s="32" t="s">
        <v>12</v>
      </c>
      <c r="D17" s="32" t="s">
        <v>12</v>
      </c>
      <c r="E17" s="32" t="s">
        <v>12</v>
      </c>
      <c r="F17" s="32" t="s">
        <v>12</v>
      </c>
      <c r="G17" s="32" t="s">
        <v>12</v>
      </c>
      <c r="H17" s="32" t="s">
        <v>12</v>
      </c>
      <c r="I17" s="32" t="s">
        <v>12</v>
      </c>
      <c r="J17" s="32" t="s">
        <v>12</v>
      </c>
      <c r="K17" s="32" t="s">
        <v>12</v>
      </c>
      <c r="L17" s="32" t="s">
        <v>12</v>
      </c>
      <c r="M17" s="32" t="s">
        <v>12</v>
      </c>
      <c r="N17" s="32" t="s">
        <v>12</v>
      </c>
      <c r="O17" s="32" t="s">
        <v>12</v>
      </c>
      <c r="P17" s="32" t="s">
        <v>12</v>
      </c>
      <c r="Q17" s="32" t="s">
        <v>12</v>
      </c>
      <c r="R17" s="32">
        <v>838504</v>
      </c>
      <c r="S17" s="32">
        <v>1008125</v>
      </c>
      <c r="T17" s="32">
        <v>1141968</v>
      </c>
      <c r="U17" s="32">
        <v>1221411</v>
      </c>
      <c r="V17" s="32">
        <v>1351783</v>
      </c>
      <c r="W17" s="32">
        <v>1459032</v>
      </c>
      <c r="X17" s="32">
        <v>1680583</v>
      </c>
      <c r="Y17" s="32">
        <v>1851959</v>
      </c>
      <c r="Z17" s="32">
        <v>2127748</v>
      </c>
      <c r="AA17" s="32">
        <v>2456884</v>
      </c>
      <c r="AB17" s="32">
        <v>2900860</v>
      </c>
      <c r="AC17" s="80">
        <v>3403734</v>
      </c>
      <c r="AD17" s="89">
        <v>3993631</v>
      </c>
    </row>
    <row r="18" spans="1:30">
      <c r="B18" s="16" t="s">
        <v>48</v>
      </c>
      <c r="C18" s="32" t="s">
        <v>12</v>
      </c>
      <c r="D18" s="32" t="s">
        <v>12</v>
      </c>
      <c r="E18" s="32" t="s">
        <v>12</v>
      </c>
      <c r="F18" s="32" t="s">
        <v>12</v>
      </c>
      <c r="G18" s="32" t="s">
        <v>12</v>
      </c>
      <c r="H18" s="32" t="s">
        <v>12</v>
      </c>
      <c r="I18" s="32" t="s">
        <v>12</v>
      </c>
      <c r="J18" s="32" t="s">
        <v>12</v>
      </c>
      <c r="K18" s="32" t="s">
        <v>12</v>
      </c>
      <c r="L18" s="32" t="s">
        <v>12</v>
      </c>
      <c r="M18" s="32" t="s">
        <v>12</v>
      </c>
      <c r="N18" s="32" t="s">
        <v>12</v>
      </c>
      <c r="O18" s="32" t="s">
        <v>12</v>
      </c>
      <c r="P18" s="32" t="s">
        <v>12</v>
      </c>
      <c r="Q18" s="32" t="s">
        <v>12</v>
      </c>
      <c r="R18" s="32">
        <v>443762</v>
      </c>
      <c r="S18" s="32">
        <v>535419</v>
      </c>
      <c r="T18" s="32">
        <v>580638</v>
      </c>
      <c r="U18" s="32">
        <v>629882</v>
      </c>
      <c r="V18" s="32">
        <v>752124</v>
      </c>
      <c r="W18" s="32">
        <v>862802</v>
      </c>
      <c r="X18" s="32">
        <v>973390</v>
      </c>
      <c r="Y18" s="32">
        <v>1090590</v>
      </c>
      <c r="Z18" s="32">
        <v>1189208</v>
      </c>
      <c r="AA18" s="32">
        <v>1300187</v>
      </c>
      <c r="AB18" s="32">
        <v>1463714</v>
      </c>
      <c r="AC18" s="80">
        <v>1653283</v>
      </c>
      <c r="AD18" s="89">
        <v>1838283</v>
      </c>
    </row>
    <row r="19" spans="1:30">
      <c r="B19" s="16" t="s">
        <v>28</v>
      </c>
      <c r="C19" s="38">
        <v>236709</v>
      </c>
      <c r="D19" s="38">
        <v>381082</v>
      </c>
      <c r="E19" s="38">
        <v>611695</v>
      </c>
      <c r="F19" s="38">
        <v>792532</v>
      </c>
      <c r="G19" s="38">
        <v>939560</v>
      </c>
      <c r="H19" s="38">
        <v>1056196</v>
      </c>
      <c r="I19" s="38">
        <v>1200839</v>
      </c>
      <c r="J19" s="38">
        <v>1412465</v>
      </c>
      <c r="K19" s="38">
        <v>1324432</v>
      </c>
      <c r="L19" s="38">
        <v>1259459</v>
      </c>
      <c r="M19" s="38">
        <v>1380226</v>
      </c>
      <c r="N19" s="38">
        <v>1467508</v>
      </c>
      <c r="O19" s="38">
        <v>1423285</v>
      </c>
      <c r="P19" s="38">
        <v>1585384</v>
      </c>
      <c r="Q19" s="38">
        <v>1533478</v>
      </c>
      <c r="R19" s="38">
        <v>1789434</v>
      </c>
      <c r="S19" s="38">
        <v>1958284</v>
      </c>
      <c r="T19" s="38">
        <v>1896629</v>
      </c>
      <c r="U19" s="38">
        <v>1926580</v>
      </c>
      <c r="V19" s="38">
        <v>1792353</v>
      </c>
      <c r="W19" s="38">
        <v>1822349</v>
      </c>
      <c r="X19" s="38">
        <v>1948229</v>
      </c>
      <c r="Y19" s="38">
        <v>2100136</v>
      </c>
      <c r="Z19" s="38">
        <v>2174498</v>
      </c>
      <c r="AA19" s="38">
        <v>2353550</v>
      </c>
      <c r="AB19" s="38">
        <v>2574356</v>
      </c>
      <c r="AC19" s="80">
        <v>2828549</v>
      </c>
      <c r="AD19" s="89">
        <v>2907817</v>
      </c>
    </row>
    <row r="20" spans="1:30">
      <c r="B20" s="16" t="s">
        <v>25</v>
      </c>
      <c r="C20" s="38">
        <v>267869</v>
      </c>
      <c r="D20" s="38">
        <v>291806</v>
      </c>
      <c r="E20" s="38">
        <v>322329</v>
      </c>
      <c r="F20" s="38">
        <v>353038</v>
      </c>
      <c r="G20" s="38">
        <v>384419</v>
      </c>
      <c r="H20" s="38">
        <v>439035</v>
      </c>
      <c r="I20" s="38">
        <v>498483</v>
      </c>
      <c r="J20" s="38">
        <v>554170</v>
      </c>
      <c r="K20" s="38">
        <v>609763</v>
      </c>
      <c r="L20" s="38">
        <v>625123</v>
      </c>
      <c r="M20" s="38">
        <v>664530</v>
      </c>
      <c r="N20" s="38">
        <v>689474</v>
      </c>
      <c r="O20" s="38">
        <v>726082</v>
      </c>
      <c r="P20" s="38">
        <v>735986</v>
      </c>
      <c r="Q20" s="38">
        <v>763930</v>
      </c>
      <c r="R20" s="38">
        <v>767171</v>
      </c>
      <c r="S20" s="38">
        <v>788589</v>
      </c>
      <c r="T20" s="38">
        <v>781585</v>
      </c>
      <c r="U20" s="38">
        <v>778143</v>
      </c>
      <c r="V20" s="38">
        <v>784824</v>
      </c>
      <c r="W20" s="38">
        <v>813069</v>
      </c>
      <c r="X20" s="38">
        <v>849220</v>
      </c>
      <c r="Y20" s="38">
        <v>932805</v>
      </c>
      <c r="Z20" s="38">
        <v>1006559</v>
      </c>
      <c r="AA20" s="38">
        <v>1086459</v>
      </c>
      <c r="AB20" s="38">
        <v>1127741</v>
      </c>
      <c r="AC20" s="80">
        <v>1190998</v>
      </c>
      <c r="AD20" s="89">
        <v>1287552</v>
      </c>
    </row>
    <row r="21" spans="1:30">
      <c r="B21" s="16" t="s">
        <v>67</v>
      </c>
      <c r="C21" s="32" t="s">
        <v>12</v>
      </c>
      <c r="D21" s="32" t="s">
        <v>12</v>
      </c>
      <c r="E21" s="32" t="s">
        <v>12</v>
      </c>
      <c r="F21" s="32" t="s">
        <v>12</v>
      </c>
      <c r="G21" s="32" t="s">
        <v>12</v>
      </c>
      <c r="H21" s="32" t="s">
        <v>12</v>
      </c>
      <c r="I21" s="32" t="s">
        <v>12</v>
      </c>
      <c r="J21" s="32" t="s">
        <v>12</v>
      </c>
      <c r="K21" s="32" t="s">
        <v>12</v>
      </c>
      <c r="L21" s="32" t="s">
        <v>12</v>
      </c>
      <c r="M21" s="32" t="s">
        <v>12</v>
      </c>
      <c r="N21" s="32" t="s">
        <v>12</v>
      </c>
      <c r="O21" s="32" t="s">
        <v>12</v>
      </c>
      <c r="P21" s="32" t="s">
        <v>12</v>
      </c>
      <c r="Q21" s="32" t="s">
        <v>12</v>
      </c>
      <c r="R21" s="32">
        <v>386457</v>
      </c>
      <c r="S21" s="32">
        <v>441203</v>
      </c>
      <c r="T21" s="32">
        <v>493044</v>
      </c>
      <c r="U21" s="38">
        <v>628548</v>
      </c>
      <c r="V21" s="38">
        <v>717329</v>
      </c>
      <c r="W21" s="38">
        <v>810174</v>
      </c>
      <c r="X21" s="38">
        <v>941490</v>
      </c>
      <c r="Y21" s="38">
        <v>1090275</v>
      </c>
      <c r="Z21" s="38">
        <v>1278482</v>
      </c>
      <c r="AA21" s="38">
        <v>1472183</v>
      </c>
      <c r="AB21" s="38">
        <v>1658402</v>
      </c>
      <c r="AC21" s="80">
        <v>1869984</v>
      </c>
      <c r="AD21" s="89">
        <v>2069539</v>
      </c>
    </row>
    <row r="22" spans="1:30">
      <c r="B22" s="16" t="s">
        <v>68</v>
      </c>
      <c r="C22" s="32" t="s">
        <v>12</v>
      </c>
      <c r="D22" s="32" t="s">
        <v>12</v>
      </c>
      <c r="E22" s="32" t="s">
        <v>12</v>
      </c>
      <c r="F22" s="32" t="s">
        <v>12</v>
      </c>
      <c r="G22" s="32" t="s">
        <v>12</v>
      </c>
      <c r="H22" s="32" t="s">
        <v>12</v>
      </c>
      <c r="I22" s="32" t="s">
        <v>12</v>
      </c>
      <c r="J22" s="32" t="s">
        <v>12</v>
      </c>
      <c r="K22" s="32" t="s">
        <v>12</v>
      </c>
      <c r="L22" s="32" t="s">
        <v>12</v>
      </c>
      <c r="M22" s="32" t="s">
        <v>12</v>
      </c>
      <c r="N22" s="32" t="s">
        <v>12</v>
      </c>
      <c r="O22" s="32" t="s">
        <v>12</v>
      </c>
      <c r="P22" s="32" t="s">
        <v>12</v>
      </c>
      <c r="Q22" s="32" t="s">
        <v>12</v>
      </c>
      <c r="R22" s="32">
        <v>444753</v>
      </c>
      <c r="S22" s="32">
        <v>509415</v>
      </c>
      <c r="T22" s="32">
        <v>523581</v>
      </c>
      <c r="U22" s="38">
        <v>521805</v>
      </c>
      <c r="V22" s="38">
        <v>547289</v>
      </c>
      <c r="W22" s="38">
        <v>510720</v>
      </c>
      <c r="X22" s="38">
        <v>452727</v>
      </c>
      <c r="Y22" s="38">
        <v>319462</v>
      </c>
      <c r="Z22" s="38">
        <v>240953</v>
      </c>
      <c r="AA22" s="38">
        <v>323717</v>
      </c>
      <c r="AB22" s="38">
        <v>313450</v>
      </c>
      <c r="AC22" s="80">
        <v>488762</v>
      </c>
      <c r="AD22" s="89">
        <v>1191083</v>
      </c>
    </row>
    <row r="23" spans="1:30">
      <c r="B23" s="16" t="s">
        <v>26</v>
      </c>
      <c r="C23" s="38">
        <v>691119</v>
      </c>
      <c r="D23" s="38">
        <v>813937</v>
      </c>
      <c r="E23" s="38">
        <v>947335</v>
      </c>
      <c r="F23" s="38">
        <v>954711</v>
      </c>
      <c r="G23" s="38">
        <v>1128108</v>
      </c>
      <c r="H23" s="38">
        <v>1193209</v>
      </c>
      <c r="I23" s="38">
        <v>1299048</v>
      </c>
      <c r="J23" s="38">
        <v>1396883</v>
      </c>
      <c r="K23" s="38">
        <v>1518039</v>
      </c>
      <c r="L23" s="38">
        <v>1652987</v>
      </c>
      <c r="M23" s="38">
        <v>1877950</v>
      </c>
      <c r="N23" s="38">
        <v>1888220</v>
      </c>
      <c r="O23" s="38">
        <v>2003865</v>
      </c>
      <c r="P23" s="38">
        <v>2236701</v>
      </c>
      <c r="Q23" s="38">
        <v>2536646</v>
      </c>
      <c r="R23" s="38">
        <v>2825281</v>
      </c>
      <c r="S23" s="38">
        <v>2999816</v>
      </c>
      <c r="T23" s="38">
        <v>3095825</v>
      </c>
      <c r="U23" s="38">
        <v>3154663</v>
      </c>
      <c r="V23" s="38">
        <v>3257013</v>
      </c>
      <c r="W23" s="38">
        <v>3414145</v>
      </c>
      <c r="X23" s="38">
        <v>3603476</v>
      </c>
      <c r="Y23" s="38">
        <v>3660680</v>
      </c>
      <c r="Z23" s="38">
        <v>3750307</v>
      </c>
      <c r="AA23" s="38">
        <v>4010609</v>
      </c>
      <c r="AB23" s="38">
        <v>4305087</v>
      </c>
      <c r="AC23" s="80">
        <v>4847076</v>
      </c>
      <c r="AD23" s="89">
        <v>5396697</v>
      </c>
    </row>
    <row r="24" spans="1:30">
      <c r="B24" s="16" t="s">
        <v>27</v>
      </c>
      <c r="C24" s="38">
        <v>672548</v>
      </c>
      <c r="D24" s="38">
        <v>755890</v>
      </c>
      <c r="E24" s="38">
        <v>784926</v>
      </c>
      <c r="F24" s="38">
        <v>974193</v>
      </c>
      <c r="G24" s="38">
        <v>936654</v>
      </c>
      <c r="H24" s="38">
        <v>1008785</v>
      </c>
      <c r="I24" s="38">
        <v>1069818</v>
      </c>
      <c r="J24" s="38">
        <v>1139341</v>
      </c>
      <c r="K24" s="38">
        <v>1149657</v>
      </c>
      <c r="L24" s="38">
        <v>1151567</v>
      </c>
      <c r="M24" s="38">
        <v>1238662</v>
      </c>
      <c r="N24" s="38">
        <v>1127259</v>
      </c>
      <c r="O24" s="38">
        <v>1177157</v>
      </c>
      <c r="P24" s="38">
        <v>1261181</v>
      </c>
      <c r="Q24" s="38">
        <v>1525946</v>
      </c>
      <c r="R24" s="38">
        <v>1589018</v>
      </c>
      <c r="S24" s="38">
        <v>1747777</v>
      </c>
      <c r="T24" s="38">
        <v>1769838</v>
      </c>
      <c r="U24" s="38">
        <v>1550378</v>
      </c>
      <c r="V24" s="38">
        <v>1654829</v>
      </c>
      <c r="W24" s="38">
        <v>1773213</v>
      </c>
      <c r="X24" s="38">
        <v>1914741</v>
      </c>
      <c r="Y24" s="38">
        <v>2218303</v>
      </c>
      <c r="Z24" s="38">
        <v>2516224</v>
      </c>
      <c r="AA24" s="38">
        <v>2800867</v>
      </c>
      <c r="AB24" s="38">
        <v>3059406</v>
      </c>
      <c r="AC24" s="80">
        <v>3313662</v>
      </c>
      <c r="AD24" s="89">
        <v>3508811</v>
      </c>
    </row>
    <row r="25" spans="1:30">
      <c r="B25" s="16" t="s">
        <v>24</v>
      </c>
      <c r="C25" s="38">
        <v>142775</v>
      </c>
      <c r="D25" s="38">
        <v>150317</v>
      </c>
      <c r="E25" s="38">
        <v>181459</v>
      </c>
      <c r="F25" s="38">
        <v>165797</v>
      </c>
      <c r="G25" s="38">
        <v>180133</v>
      </c>
      <c r="H25" s="38">
        <v>234522</v>
      </c>
      <c r="I25" s="38">
        <v>211306</v>
      </c>
      <c r="J25" s="38">
        <v>198920</v>
      </c>
      <c r="K25" s="38">
        <v>217056</v>
      </c>
      <c r="L25" s="38">
        <v>258021</v>
      </c>
      <c r="M25" s="38">
        <v>294612</v>
      </c>
      <c r="N25" s="38">
        <v>247835</v>
      </c>
      <c r="O25" s="38">
        <v>202916</v>
      </c>
      <c r="P25" s="38">
        <v>211421</v>
      </c>
      <c r="Q25" s="38">
        <v>207363</v>
      </c>
      <c r="R25" s="38">
        <v>191287</v>
      </c>
      <c r="S25" s="38">
        <v>202577</v>
      </c>
      <c r="T25" s="38">
        <v>196894</v>
      </c>
      <c r="U25" s="38">
        <v>203560</v>
      </c>
      <c r="V25" s="38">
        <v>220710</v>
      </c>
      <c r="W25" s="38">
        <v>222197</v>
      </c>
      <c r="X25" s="38">
        <v>225992</v>
      </c>
      <c r="Y25" s="38">
        <v>238090</v>
      </c>
      <c r="Z25" s="38">
        <v>253980</v>
      </c>
      <c r="AA25" s="38">
        <v>285284</v>
      </c>
      <c r="AB25" s="38">
        <v>305466</v>
      </c>
      <c r="AC25" s="80">
        <v>389722</v>
      </c>
      <c r="AD25" s="89">
        <v>410483</v>
      </c>
    </row>
    <row r="26" spans="1:30">
      <c r="B26" s="16" t="s">
        <v>29</v>
      </c>
      <c r="C26" s="38">
        <v>311980</v>
      </c>
      <c r="D26" s="38">
        <v>306556</v>
      </c>
      <c r="E26" s="38">
        <v>307324</v>
      </c>
      <c r="F26" s="38">
        <v>334779</v>
      </c>
      <c r="G26" s="38">
        <v>350888</v>
      </c>
      <c r="H26" s="38">
        <v>327536</v>
      </c>
      <c r="I26" s="38">
        <v>291945</v>
      </c>
      <c r="J26" s="38">
        <v>292202</v>
      </c>
      <c r="K26" s="38">
        <v>275110</v>
      </c>
      <c r="L26" s="38">
        <v>292436</v>
      </c>
      <c r="M26" s="38">
        <v>303300</v>
      </c>
      <c r="N26" s="38">
        <v>356002</v>
      </c>
      <c r="O26" s="38">
        <v>316729</v>
      </c>
      <c r="P26" s="38">
        <v>346756</v>
      </c>
      <c r="Q26" s="38">
        <v>388493</v>
      </c>
      <c r="R26" s="38">
        <v>436989</v>
      </c>
      <c r="S26" s="38">
        <v>465223</v>
      </c>
      <c r="T26" s="38">
        <v>397087</v>
      </c>
      <c r="U26" s="38">
        <v>327488</v>
      </c>
      <c r="V26" s="38">
        <v>281829</v>
      </c>
      <c r="W26" s="38">
        <v>305895</v>
      </c>
      <c r="X26" s="38">
        <v>345497</v>
      </c>
      <c r="Y26" s="38">
        <v>365844</v>
      </c>
      <c r="Z26" s="38">
        <v>369634</v>
      </c>
      <c r="AA26" s="38">
        <v>430801</v>
      </c>
      <c r="AB26" s="38">
        <v>425677</v>
      </c>
      <c r="AC26" s="80">
        <v>412884</v>
      </c>
      <c r="AD26" s="89">
        <v>451787</v>
      </c>
    </row>
    <row r="27" spans="1:30">
      <c r="B27" s="16" t="s">
        <v>30</v>
      </c>
      <c r="C27" s="38">
        <v>210698</v>
      </c>
      <c r="D27" s="38">
        <v>131725</v>
      </c>
      <c r="E27" s="38">
        <v>212303</v>
      </c>
      <c r="F27" s="38">
        <v>373640</v>
      </c>
      <c r="G27" s="38">
        <v>452648</v>
      </c>
      <c r="H27" s="38">
        <v>448791</v>
      </c>
      <c r="I27" s="38">
        <v>358158</v>
      </c>
      <c r="J27" s="38">
        <v>398990</v>
      </c>
      <c r="K27" s="38">
        <v>447435</v>
      </c>
      <c r="L27" s="38">
        <v>325701</v>
      </c>
      <c r="M27" s="38">
        <v>319114</v>
      </c>
      <c r="N27" s="38">
        <v>452993</v>
      </c>
      <c r="O27" s="38">
        <v>495861</v>
      </c>
      <c r="P27" s="38">
        <v>747480</v>
      </c>
      <c r="Q27" s="38">
        <v>973091</v>
      </c>
      <c r="R27" s="38">
        <v>267840</v>
      </c>
      <c r="S27" s="38">
        <v>328825</v>
      </c>
      <c r="T27" s="38">
        <v>346140</v>
      </c>
      <c r="U27" s="38">
        <v>127382</v>
      </c>
      <c r="V27" s="38">
        <v>133769</v>
      </c>
      <c r="W27" s="38">
        <v>135235</v>
      </c>
      <c r="X27" s="38">
        <v>99708</v>
      </c>
      <c r="Y27" s="38">
        <v>121458</v>
      </c>
      <c r="Z27" s="38">
        <v>88638</v>
      </c>
      <c r="AA27" s="38">
        <v>110908</v>
      </c>
      <c r="AB27" s="38">
        <v>98806</v>
      </c>
      <c r="AC27" s="80">
        <v>108539</v>
      </c>
      <c r="AD27" s="89">
        <v>119697</v>
      </c>
    </row>
    <row r="28" spans="1:30">
      <c r="A28" s="75"/>
      <c r="B28" s="76" t="s">
        <v>39</v>
      </c>
      <c r="C28" s="77">
        <f t="shared" ref="C28:AA28" si="2">C8+SUM(C12:C27)</f>
        <v>19581690</v>
      </c>
      <c r="D28" s="77">
        <f t="shared" si="2"/>
        <v>21148380</v>
      </c>
      <c r="E28" s="77">
        <f t="shared" si="2"/>
        <v>23850266</v>
      </c>
      <c r="F28" s="77">
        <f t="shared" si="2"/>
        <v>26983309</v>
      </c>
      <c r="G28" s="77">
        <f t="shared" si="2"/>
        <v>29759030</v>
      </c>
      <c r="H28" s="77">
        <f t="shared" si="2"/>
        <v>32517039</v>
      </c>
      <c r="I28" s="77">
        <f t="shared" si="2"/>
        <v>34226312</v>
      </c>
      <c r="J28" s="77">
        <f t="shared" si="2"/>
        <v>35196929</v>
      </c>
      <c r="K28" s="77">
        <f t="shared" si="2"/>
        <v>36117803</v>
      </c>
      <c r="L28" s="77">
        <f t="shared" si="2"/>
        <v>36673454</v>
      </c>
      <c r="M28" s="77">
        <f t="shared" si="2"/>
        <v>38802729</v>
      </c>
      <c r="N28" s="77">
        <f t="shared" si="2"/>
        <v>40878251</v>
      </c>
      <c r="O28" s="77">
        <f t="shared" si="2"/>
        <v>42956104</v>
      </c>
      <c r="P28" s="77">
        <f t="shared" si="2"/>
        <v>45646013</v>
      </c>
      <c r="Q28" s="77">
        <f t="shared" si="2"/>
        <v>48300654</v>
      </c>
      <c r="R28" s="77">
        <f t="shared" si="2"/>
        <v>52719482</v>
      </c>
      <c r="S28" s="77">
        <f t="shared" si="2"/>
        <v>55113632</v>
      </c>
      <c r="T28" s="77">
        <f t="shared" si="2"/>
        <v>55729260</v>
      </c>
      <c r="U28" s="77">
        <f t="shared" si="2"/>
        <v>55516649</v>
      </c>
      <c r="V28" s="77">
        <f t="shared" si="2"/>
        <v>56697071</v>
      </c>
      <c r="W28" s="77">
        <f t="shared" si="2"/>
        <v>59035055</v>
      </c>
      <c r="X28" s="77">
        <f t="shared" si="2"/>
        <v>62799469</v>
      </c>
      <c r="Y28" s="77">
        <f t="shared" si="2"/>
        <v>67328822</v>
      </c>
      <c r="Z28" s="77">
        <f t="shared" si="2"/>
        <v>72293815</v>
      </c>
      <c r="AA28" s="77">
        <f t="shared" si="2"/>
        <v>78312870</v>
      </c>
      <c r="AB28" s="77">
        <f>AB8+SUM(AB12:AB27)</f>
        <v>84751226</v>
      </c>
      <c r="AC28" s="84">
        <f>AC8+SUM(AC12:AC27)</f>
        <v>94683959</v>
      </c>
      <c r="AD28" s="90">
        <f>AD8+SUM(AD12:AD27)</f>
        <v>107273143</v>
      </c>
    </row>
    <row r="30" spans="1:30">
      <c r="B30" s="36" t="s">
        <v>46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</row>
    <row r="31" spans="1:30">
      <c r="B31" s="36" t="s">
        <v>43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30">
      <c r="B32" s="3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fitToHeight="2" orientation="landscape" horizontalDpi="300" verticalDpi="300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D8F92-E46E-438E-B664-9014F6911379}">
  <dimension ref="A1:AE33"/>
  <sheetViews>
    <sheetView showGridLines="0" showRowColHeaders="0" zoomScaleNormal="100" workbookViewId="0">
      <pane xSplit="2" ySplit="6" topLeftCell="R7" activePane="bottomRight" state="frozen"/>
      <selection activeCell="B6" sqref="B6"/>
      <selection pane="topRight" activeCell="B6" sqref="B6"/>
      <selection pane="bottomLeft" activeCell="B6" sqref="B6"/>
      <selection pane="bottomRight" activeCell="AD22" sqref="AD22"/>
    </sheetView>
  </sheetViews>
  <sheetFormatPr defaultColWidth="11.44140625" defaultRowHeight="13.2"/>
  <cols>
    <col min="1" max="1" width="1.77734375" style="1" customWidth="1"/>
    <col min="2" max="2" width="64" style="1" bestFit="1" customWidth="1"/>
    <col min="3" max="28" width="14.77734375" style="1" customWidth="1"/>
    <col min="29" max="29" width="13.77734375" style="70" bestFit="1" customWidth="1"/>
    <col min="30" max="30" width="11.21875" style="1" bestFit="1" customWidth="1"/>
    <col min="31" max="256" width="9.21875" style="1" customWidth="1"/>
    <col min="257" max="16384" width="11.44140625" style="1"/>
  </cols>
  <sheetData>
    <row r="1" spans="1:31">
      <c r="B1"/>
    </row>
    <row r="2" spans="1:31" ht="16.2">
      <c r="B2" s="57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31">
      <c r="B3" s="58" t="str">
        <f>'Tab1'!B3</f>
        <v>Premie- og Markedsstatistikk 1998-2025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</row>
    <row r="4" spans="1:3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3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31">
      <c r="B6" s="31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31" customFormat="1" ht="12.75" customHeight="1">
      <c r="B7" s="53" t="s">
        <v>41</v>
      </c>
      <c r="C7" s="54">
        <v>1998</v>
      </c>
      <c r="D7" s="54">
        <v>1999</v>
      </c>
      <c r="E7" s="54">
        <v>2000</v>
      </c>
      <c r="F7" s="54">
        <v>2001</v>
      </c>
      <c r="G7" s="54">
        <v>2002</v>
      </c>
      <c r="H7" s="54">
        <v>2003</v>
      </c>
      <c r="I7" s="54">
        <v>2004</v>
      </c>
      <c r="J7" s="54">
        <v>2005</v>
      </c>
      <c r="K7" s="54">
        <v>2006</v>
      </c>
      <c r="L7" s="54">
        <v>2007</v>
      </c>
      <c r="M7" s="54">
        <v>2008</v>
      </c>
      <c r="N7" s="54">
        <v>2009</v>
      </c>
      <c r="O7" s="54">
        <v>2010</v>
      </c>
      <c r="P7" s="54">
        <v>2011</v>
      </c>
      <c r="Q7" s="54">
        <v>2012</v>
      </c>
      <c r="R7" s="54">
        <v>2013</v>
      </c>
      <c r="S7" s="54">
        <v>2014</v>
      </c>
      <c r="T7" s="54">
        <f>S7+1</f>
        <v>2015</v>
      </c>
      <c r="U7" s="54">
        <f>T7+1</f>
        <v>2016</v>
      </c>
      <c r="V7" s="54">
        <f>U7+1</f>
        <v>2017</v>
      </c>
      <c r="W7" s="54">
        <v>2018</v>
      </c>
      <c r="X7" s="54">
        <v>2019</v>
      </c>
      <c r="Y7" s="54">
        <f t="shared" ref="Y7:AD7" si="0">+X7+1</f>
        <v>2020</v>
      </c>
      <c r="Z7" s="54">
        <f t="shared" si="0"/>
        <v>2021</v>
      </c>
      <c r="AA7" s="54">
        <f t="shared" si="0"/>
        <v>2022</v>
      </c>
      <c r="AB7" s="54">
        <f t="shared" si="0"/>
        <v>2023</v>
      </c>
      <c r="AC7" s="54">
        <f t="shared" si="0"/>
        <v>2024</v>
      </c>
      <c r="AD7" s="54">
        <f t="shared" si="0"/>
        <v>2025</v>
      </c>
    </row>
    <row r="8" spans="1:31">
      <c r="A8" s="12"/>
      <c r="B8" s="16" t="s">
        <v>31</v>
      </c>
      <c r="C8" s="37">
        <v>2774948</v>
      </c>
      <c r="D8" s="37">
        <v>2876908</v>
      </c>
      <c r="E8" s="37">
        <v>2905218</v>
      </c>
      <c r="F8" s="37">
        <v>2959748</v>
      </c>
      <c r="G8" s="37">
        <v>3017539</v>
      </c>
      <c r="H8" s="37">
        <v>3097088</v>
      </c>
      <c r="I8" s="37">
        <v>3175313</v>
      </c>
      <c r="J8" s="37">
        <v>3264656</v>
      </c>
      <c r="K8" s="37">
        <v>3311568</v>
      </c>
      <c r="L8" s="37">
        <v>3408492</v>
      </c>
      <c r="M8" s="37">
        <v>3519610</v>
      </c>
      <c r="N8" s="37">
        <v>3672086</v>
      </c>
      <c r="O8" s="37">
        <v>3772367</v>
      </c>
      <c r="P8" s="37">
        <v>3889879</v>
      </c>
      <c r="Q8" s="37">
        <v>3970450</v>
      </c>
      <c r="R8" s="37">
        <v>4056691</v>
      </c>
      <c r="S8" s="37">
        <v>4122537</v>
      </c>
      <c r="T8" s="37">
        <v>4175590</v>
      </c>
      <c r="U8" s="37">
        <v>4268252</v>
      </c>
      <c r="V8" s="37">
        <v>4363640</v>
      </c>
      <c r="W8" s="37">
        <v>4429795</v>
      </c>
      <c r="X8" s="37">
        <v>4473174</v>
      </c>
      <c r="Y8" s="37">
        <v>4600044</v>
      </c>
      <c r="Z8" s="37">
        <v>4723521</v>
      </c>
      <c r="AA8" s="37">
        <v>4852679</v>
      </c>
      <c r="AB8" s="37">
        <v>4866666</v>
      </c>
      <c r="AC8" s="81">
        <v>4905704</v>
      </c>
      <c r="AD8" s="81">
        <v>4985208</v>
      </c>
    </row>
    <row r="9" spans="1:31">
      <c r="B9" s="33" t="s">
        <v>20</v>
      </c>
      <c r="C9" s="69">
        <v>2653064</v>
      </c>
      <c r="D9" s="69">
        <v>2708568</v>
      </c>
      <c r="E9" s="69">
        <v>2726833</v>
      </c>
      <c r="F9" s="69">
        <v>2759928</v>
      </c>
      <c r="G9" s="69">
        <v>2813044</v>
      </c>
      <c r="H9" s="69">
        <v>2866296</v>
      </c>
      <c r="I9" s="69">
        <v>2909672</v>
      </c>
      <c r="J9" s="69">
        <v>2957992</v>
      </c>
      <c r="K9" s="69">
        <v>2968279</v>
      </c>
      <c r="L9" s="69">
        <v>3041768</v>
      </c>
      <c r="M9" s="69">
        <v>3149401</v>
      </c>
      <c r="N9" s="69">
        <v>3269018</v>
      </c>
      <c r="O9" s="69">
        <v>3364041</v>
      </c>
      <c r="P9" s="69">
        <v>3453735</v>
      </c>
      <c r="Q9" s="69">
        <v>3479251</v>
      </c>
      <c r="R9" s="69">
        <v>3731666</v>
      </c>
      <c r="S9" s="69">
        <v>3796274</v>
      </c>
      <c r="T9" s="69">
        <v>3877967</v>
      </c>
      <c r="U9" s="69">
        <v>3956212</v>
      </c>
      <c r="V9" s="69">
        <v>4043710</v>
      </c>
      <c r="W9" s="69">
        <v>4084578</v>
      </c>
      <c r="X9" s="69">
        <v>4119179</v>
      </c>
      <c r="Y9" s="69">
        <v>4187956</v>
      </c>
      <c r="Z9" s="69">
        <v>4281801</v>
      </c>
      <c r="AA9" s="34">
        <v>4313281</v>
      </c>
      <c r="AB9" s="34">
        <v>4356411</v>
      </c>
      <c r="AC9" s="81">
        <v>4386180</v>
      </c>
      <c r="AD9" s="81">
        <v>4456720</v>
      </c>
    </row>
    <row r="10" spans="1:31">
      <c r="B10" s="16" t="s">
        <v>32</v>
      </c>
      <c r="C10" s="69" t="s">
        <v>12</v>
      </c>
      <c r="D10" s="69">
        <v>1752725</v>
      </c>
      <c r="E10" s="69">
        <v>1766923</v>
      </c>
      <c r="F10" s="69">
        <v>1773336</v>
      </c>
      <c r="G10" s="69">
        <v>1802609</v>
      </c>
      <c r="H10" s="69">
        <v>1816493</v>
      </c>
      <c r="I10" s="69">
        <v>1889263</v>
      </c>
      <c r="J10" s="69">
        <v>1927428</v>
      </c>
      <c r="K10" s="69">
        <v>1941605</v>
      </c>
      <c r="L10" s="69">
        <v>2010902</v>
      </c>
      <c r="M10" s="69">
        <v>2128325</v>
      </c>
      <c r="N10" s="69">
        <v>2241158</v>
      </c>
      <c r="O10" s="69">
        <v>2346909</v>
      </c>
      <c r="P10" s="69">
        <v>2411077</v>
      </c>
      <c r="Q10" s="69">
        <v>2530663</v>
      </c>
      <c r="R10" s="69" t="s">
        <v>12</v>
      </c>
      <c r="S10" s="69" t="s">
        <v>12</v>
      </c>
      <c r="T10" s="69" t="s">
        <v>12</v>
      </c>
      <c r="U10" s="69" t="s">
        <v>12</v>
      </c>
      <c r="V10" s="69" t="s">
        <v>12</v>
      </c>
      <c r="W10" s="69" t="s">
        <v>12</v>
      </c>
      <c r="X10" s="69" t="s">
        <v>12</v>
      </c>
      <c r="Y10" s="69" t="s">
        <v>12</v>
      </c>
      <c r="Z10" s="69" t="s">
        <v>12</v>
      </c>
      <c r="AA10" s="69" t="s">
        <v>12</v>
      </c>
      <c r="AB10" s="69" t="s">
        <v>12</v>
      </c>
      <c r="AC10" s="82" t="s">
        <v>12</v>
      </c>
      <c r="AD10" s="82" t="s">
        <v>12</v>
      </c>
    </row>
    <row r="11" spans="1:31">
      <c r="B11" s="16" t="s">
        <v>53</v>
      </c>
      <c r="C11" s="37">
        <v>2940597</v>
      </c>
      <c r="D11" s="37">
        <v>2951179</v>
      </c>
      <c r="E11" s="37">
        <v>2975566</v>
      </c>
      <c r="F11" s="37">
        <v>3064839</v>
      </c>
      <c r="G11" s="37">
        <v>3041366</v>
      </c>
      <c r="H11" s="37">
        <v>3072685</v>
      </c>
      <c r="I11" s="37">
        <v>3126175</v>
      </c>
      <c r="J11" s="37">
        <v>3107346</v>
      </c>
      <c r="K11" s="37">
        <v>3092849</v>
      </c>
      <c r="L11" s="37">
        <v>3059295</v>
      </c>
      <c r="M11" s="37">
        <v>3168783</v>
      </c>
      <c r="N11" s="37">
        <v>3318294</v>
      </c>
      <c r="O11" s="37">
        <v>3362503</v>
      </c>
      <c r="P11" s="37">
        <v>3688240</v>
      </c>
      <c r="Q11" s="37">
        <v>3662247</v>
      </c>
      <c r="R11" s="37">
        <v>3632550</v>
      </c>
      <c r="S11" s="37">
        <v>3718417</v>
      </c>
      <c r="T11" s="37">
        <v>3797635</v>
      </c>
      <c r="U11" s="37">
        <v>3985256</v>
      </c>
      <c r="V11" s="37">
        <v>4059604</v>
      </c>
      <c r="W11" s="37">
        <v>4122168</v>
      </c>
      <c r="X11" s="37">
        <v>4256134</v>
      </c>
      <c r="Y11" s="37">
        <v>4319416</v>
      </c>
      <c r="Z11" s="37">
        <v>4439780</v>
      </c>
      <c r="AA11" s="37">
        <v>4506600</v>
      </c>
      <c r="AB11" s="37">
        <v>4564439</v>
      </c>
      <c r="AC11" s="81">
        <v>4644820</v>
      </c>
      <c r="AD11" s="88">
        <v>4686417</v>
      </c>
    </row>
    <row r="12" spans="1:31">
      <c r="B12" s="16" t="s">
        <v>54</v>
      </c>
      <c r="C12" s="37">
        <v>3286102</v>
      </c>
      <c r="D12" s="37">
        <v>3434360</v>
      </c>
      <c r="E12" s="37">
        <v>3739711</v>
      </c>
      <c r="F12" s="37">
        <v>4123534</v>
      </c>
      <c r="G12" s="37">
        <v>4264527</v>
      </c>
      <c r="H12" s="37">
        <v>4466628</v>
      </c>
      <c r="I12" s="37">
        <v>4399006</v>
      </c>
      <c r="J12" s="37">
        <v>4494797</v>
      </c>
      <c r="K12" s="37">
        <v>4969789</v>
      </c>
      <c r="L12" s="37">
        <v>4504508</v>
      </c>
      <c r="M12" s="37">
        <v>5299250</v>
      </c>
      <c r="N12" s="37">
        <v>5948301</v>
      </c>
      <c r="O12" s="37">
        <v>6627675</v>
      </c>
      <c r="P12" s="37">
        <v>7344718</v>
      </c>
      <c r="Q12" s="37">
        <v>7744348</v>
      </c>
      <c r="R12" s="37">
        <v>8269542</v>
      </c>
      <c r="S12" s="37">
        <v>8006229</v>
      </c>
      <c r="T12" s="37">
        <v>8513337</v>
      </c>
      <c r="U12" s="37">
        <v>8864658</v>
      </c>
      <c r="V12" s="37">
        <v>9876532</v>
      </c>
      <c r="W12" s="37">
        <v>10573277</v>
      </c>
      <c r="X12" s="37">
        <v>10941335</v>
      </c>
      <c r="Y12" s="37">
        <v>13134159</v>
      </c>
      <c r="Z12" s="37">
        <v>13556878</v>
      </c>
      <c r="AA12" s="37">
        <v>13778772</v>
      </c>
      <c r="AB12" s="37">
        <v>16519726</v>
      </c>
      <c r="AC12" s="81">
        <v>15969102</v>
      </c>
      <c r="AD12" s="88">
        <v>16853481</v>
      </c>
      <c r="AE12" s="71" t="s">
        <v>64</v>
      </c>
    </row>
    <row r="13" spans="1:31">
      <c r="B13" s="16" t="s">
        <v>55</v>
      </c>
      <c r="C13" s="69" t="s">
        <v>12</v>
      </c>
      <c r="D13" s="69" t="s">
        <v>12</v>
      </c>
      <c r="E13" s="69" t="s">
        <v>12</v>
      </c>
      <c r="F13" s="69" t="s">
        <v>12</v>
      </c>
      <c r="G13" s="69" t="s">
        <v>12</v>
      </c>
      <c r="H13" s="69" t="s">
        <v>12</v>
      </c>
      <c r="I13" s="69" t="s">
        <v>12</v>
      </c>
      <c r="J13" s="69" t="s">
        <v>12</v>
      </c>
      <c r="K13" s="69" t="s">
        <v>12</v>
      </c>
      <c r="L13" s="69" t="s">
        <v>12</v>
      </c>
      <c r="M13" s="69" t="s">
        <v>12</v>
      </c>
      <c r="N13" s="69" t="s">
        <v>12</v>
      </c>
      <c r="O13" s="69" t="s">
        <v>12</v>
      </c>
      <c r="P13" s="69" t="s">
        <v>12</v>
      </c>
      <c r="Q13" s="69" t="s">
        <v>12</v>
      </c>
      <c r="R13" s="37">
        <v>573261</v>
      </c>
      <c r="S13" s="37">
        <v>584516</v>
      </c>
      <c r="T13" s="37">
        <v>591049</v>
      </c>
      <c r="U13" s="37">
        <v>598997</v>
      </c>
      <c r="V13" s="37">
        <v>606751</v>
      </c>
      <c r="W13" s="37">
        <v>608717</v>
      </c>
      <c r="X13" s="37">
        <v>619269</v>
      </c>
      <c r="Y13" s="37">
        <v>640789</v>
      </c>
      <c r="Z13" s="37">
        <v>644504</v>
      </c>
      <c r="AA13" s="37">
        <v>651310</v>
      </c>
      <c r="AB13" s="37">
        <v>656863</v>
      </c>
      <c r="AC13" s="81">
        <v>651654</v>
      </c>
      <c r="AD13" s="88">
        <v>656466</v>
      </c>
      <c r="AE13" s="71" t="s">
        <v>65</v>
      </c>
    </row>
    <row r="14" spans="1:31">
      <c r="B14" s="16" t="s">
        <v>63</v>
      </c>
      <c r="C14" s="37">
        <v>3650636</v>
      </c>
      <c r="D14" s="37">
        <v>3652270</v>
      </c>
      <c r="E14" s="37">
        <v>2903657</v>
      </c>
      <c r="F14" s="37">
        <v>2987878</v>
      </c>
      <c r="G14" s="37">
        <v>3345630</v>
      </c>
      <c r="H14" s="37">
        <v>3486874</v>
      </c>
      <c r="I14" s="37">
        <v>3357664</v>
      </c>
      <c r="J14" s="37">
        <v>3267381</v>
      </c>
      <c r="K14" s="37">
        <v>3555038</v>
      </c>
      <c r="L14" s="37">
        <v>3359988</v>
      </c>
      <c r="M14" s="37">
        <v>3422919</v>
      </c>
      <c r="N14" s="37">
        <v>4366644</v>
      </c>
      <c r="O14" s="37">
        <v>4080841</v>
      </c>
      <c r="P14" s="37">
        <v>3965181</v>
      </c>
      <c r="Q14" s="37">
        <v>3510800</v>
      </c>
      <c r="R14" s="37">
        <v>4030333</v>
      </c>
      <c r="S14" s="37">
        <v>5002994</v>
      </c>
      <c r="T14" s="37">
        <v>5049372</v>
      </c>
      <c r="U14" s="37">
        <v>5068562</v>
      </c>
      <c r="V14" s="37">
        <v>5289075</v>
      </c>
      <c r="W14" s="37">
        <v>5452571</v>
      </c>
      <c r="X14" s="37">
        <v>5539556</v>
      </c>
      <c r="Y14" s="37">
        <v>5609974</v>
      </c>
      <c r="Z14" s="37">
        <v>5868705</v>
      </c>
      <c r="AA14" s="37">
        <v>6027350</v>
      </c>
      <c r="AB14" s="37">
        <v>5971633</v>
      </c>
      <c r="AC14" s="81">
        <v>6025927</v>
      </c>
      <c r="AD14" s="88">
        <v>5489839</v>
      </c>
      <c r="AE14" s="71" t="s">
        <v>65</v>
      </c>
    </row>
    <row r="15" spans="1:31">
      <c r="B15" s="16" t="s">
        <v>56</v>
      </c>
      <c r="C15" s="37">
        <v>1472528</v>
      </c>
      <c r="D15" s="37">
        <v>1340370</v>
      </c>
      <c r="E15" s="37">
        <v>1249682</v>
      </c>
      <c r="F15" s="37">
        <v>1449055</v>
      </c>
      <c r="G15" s="37">
        <v>1449332</v>
      </c>
      <c r="H15" s="37">
        <v>1505256</v>
      </c>
      <c r="I15" s="37">
        <v>1428906</v>
      </c>
      <c r="J15" s="37">
        <v>1384991</v>
      </c>
      <c r="K15" s="37">
        <v>1363361</v>
      </c>
      <c r="L15" s="37">
        <v>1370183</v>
      </c>
      <c r="M15" s="37">
        <v>1534065</v>
      </c>
      <c r="N15" s="37">
        <v>1667858</v>
      </c>
      <c r="O15" s="37">
        <v>1639234</v>
      </c>
      <c r="P15" s="37">
        <v>1640980</v>
      </c>
      <c r="Q15" s="37">
        <v>1647262</v>
      </c>
      <c r="R15" s="37">
        <v>1726514</v>
      </c>
      <c r="S15" s="37">
        <v>1721242</v>
      </c>
      <c r="T15" s="37">
        <v>1719455</v>
      </c>
      <c r="U15" s="37">
        <v>1730858</v>
      </c>
      <c r="V15" s="37">
        <v>1808905</v>
      </c>
      <c r="W15" s="37">
        <v>1859256</v>
      </c>
      <c r="X15" s="37">
        <v>1886579</v>
      </c>
      <c r="Y15" s="37">
        <v>2055288</v>
      </c>
      <c r="Z15" s="37">
        <v>2028797</v>
      </c>
      <c r="AA15" s="37">
        <v>2182970</v>
      </c>
      <c r="AB15" s="37">
        <v>2222607</v>
      </c>
      <c r="AC15" s="81">
        <v>2206232</v>
      </c>
      <c r="AD15" s="88">
        <v>2272086</v>
      </c>
      <c r="AE15" s="71" t="s">
        <v>66</v>
      </c>
    </row>
    <row r="16" spans="1:31">
      <c r="B16" s="16" t="s">
        <v>57</v>
      </c>
      <c r="C16" s="69" t="s">
        <v>12</v>
      </c>
      <c r="D16" s="69" t="s">
        <v>12</v>
      </c>
      <c r="E16" s="69" t="s">
        <v>12</v>
      </c>
      <c r="F16" s="69" t="s">
        <v>12</v>
      </c>
      <c r="G16" s="69" t="s">
        <v>12</v>
      </c>
      <c r="H16" s="69" t="s">
        <v>12</v>
      </c>
      <c r="I16" s="69" t="s">
        <v>12</v>
      </c>
      <c r="J16" s="69" t="s">
        <v>12</v>
      </c>
      <c r="K16" s="69" t="s">
        <v>12</v>
      </c>
      <c r="L16" s="69" t="s">
        <v>12</v>
      </c>
      <c r="M16" s="69" t="s">
        <v>12</v>
      </c>
      <c r="N16" s="69" t="s">
        <v>12</v>
      </c>
      <c r="O16" s="69" t="s">
        <v>12</v>
      </c>
      <c r="P16" s="69" t="s">
        <v>12</v>
      </c>
      <c r="Q16" s="69" t="s">
        <v>12</v>
      </c>
      <c r="R16" s="37">
        <v>404320</v>
      </c>
      <c r="S16" s="37">
        <v>452488</v>
      </c>
      <c r="T16" s="37">
        <v>479215</v>
      </c>
      <c r="U16" s="37">
        <v>503810</v>
      </c>
      <c r="V16" s="37">
        <v>528096</v>
      </c>
      <c r="W16" s="37">
        <v>553441</v>
      </c>
      <c r="X16" s="37">
        <v>615189</v>
      </c>
      <c r="Y16" s="37">
        <v>648097</v>
      </c>
      <c r="Z16" s="37">
        <v>696481</v>
      </c>
      <c r="AA16" s="37">
        <v>748399</v>
      </c>
      <c r="AB16" s="37">
        <v>816707</v>
      </c>
      <c r="AC16" s="81">
        <v>839761</v>
      </c>
      <c r="AD16" s="88">
        <v>884504</v>
      </c>
      <c r="AE16" s="71" t="s">
        <v>65</v>
      </c>
    </row>
    <row r="17" spans="1:31">
      <c r="B17" s="16" t="s">
        <v>58</v>
      </c>
      <c r="C17" s="69" t="s">
        <v>12</v>
      </c>
      <c r="D17" s="69" t="s">
        <v>12</v>
      </c>
      <c r="E17" s="69" t="s">
        <v>12</v>
      </c>
      <c r="F17" s="69" t="s">
        <v>12</v>
      </c>
      <c r="G17" s="69" t="s">
        <v>12</v>
      </c>
      <c r="H17" s="69" t="s">
        <v>12</v>
      </c>
      <c r="I17" s="69" t="s">
        <v>12</v>
      </c>
      <c r="J17" s="69" t="s">
        <v>12</v>
      </c>
      <c r="K17" s="69" t="s">
        <v>12</v>
      </c>
      <c r="L17" s="69" t="s">
        <v>12</v>
      </c>
      <c r="M17" s="69" t="s">
        <v>12</v>
      </c>
      <c r="N17" s="69" t="s">
        <v>12</v>
      </c>
      <c r="O17" s="69" t="s">
        <v>12</v>
      </c>
      <c r="P17" s="69" t="s">
        <v>12</v>
      </c>
      <c r="Q17" s="69" t="s">
        <v>12</v>
      </c>
      <c r="R17" s="37">
        <v>243780</v>
      </c>
      <c r="S17" s="37">
        <v>366483</v>
      </c>
      <c r="T17" s="37">
        <v>353854</v>
      </c>
      <c r="U17" s="37">
        <v>381268</v>
      </c>
      <c r="V17" s="37">
        <v>425288</v>
      </c>
      <c r="W17" s="37">
        <v>458984</v>
      </c>
      <c r="X17" s="37">
        <v>485461</v>
      </c>
      <c r="Y17" s="37">
        <v>516164</v>
      </c>
      <c r="Z17" s="37">
        <v>530386</v>
      </c>
      <c r="AA17" s="37">
        <v>524982</v>
      </c>
      <c r="AB17" s="37">
        <v>555551</v>
      </c>
      <c r="AC17" s="81">
        <v>594771</v>
      </c>
      <c r="AD17" s="88">
        <v>630382</v>
      </c>
      <c r="AE17" s="71" t="s">
        <v>65</v>
      </c>
    </row>
    <row r="18" spans="1:31">
      <c r="B18" s="16" t="s">
        <v>59</v>
      </c>
      <c r="C18" s="37">
        <v>538033</v>
      </c>
      <c r="D18" s="37">
        <v>587928</v>
      </c>
      <c r="E18" s="37">
        <v>1005227</v>
      </c>
      <c r="F18" s="37">
        <v>1132423</v>
      </c>
      <c r="G18" s="37">
        <v>977264</v>
      </c>
      <c r="H18" s="37">
        <v>703573</v>
      </c>
      <c r="I18" s="37">
        <v>652387</v>
      </c>
      <c r="J18" s="37">
        <v>660396</v>
      </c>
      <c r="K18" s="37">
        <v>758284</v>
      </c>
      <c r="L18" s="37">
        <v>830778</v>
      </c>
      <c r="M18" s="37">
        <v>952320</v>
      </c>
      <c r="N18" s="37">
        <v>1207482</v>
      </c>
      <c r="O18" s="37">
        <v>1210678</v>
      </c>
      <c r="P18" s="37">
        <v>1585234</v>
      </c>
      <c r="Q18" s="37">
        <v>1728101</v>
      </c>
      <c r="R18" s="37">
        <v>1908603</v>
      </c>
      <c r="S18" s="37">
        <v>2026335</v>
      </c>
      <c r="T18" s="37">
        <v>2097765</v>
      </c>
      <c r="U18" s="37">
        <v>2284930</v>
      </c>
      <c r="V18" s="37">
        <v>2107682</v>
      </c>
      <c r="W18" s="37">
        <v>2256051</v>
      </c>
      <c r="X18" s="37">
        <v>2374421</v>
      </c>
      <c r="Y18" s="37">
        <v>2808619</v>
      </c>
      <c r="Z18" s="37">
        <v>2825213</v>
      </c>
      <c r="AA18" s="37">
        <v>3052326</v>
      </c>
      <c r="AB18" s="37">
        <v>3155724</v>
      </c>
      <c r="AC18" s="81">
        <v>3156608</v>
      </c>
      <c r="AD18" s="88">
        <v>3151354</v>
      </c>
      <c r="AE18" s="71" t="s">
        <v>65</v>
      </c>
    </row>
    <row r="19" spans="1:31">
      <c r="B19" s="16" t="s">
        <v>33</v>
      </c>
      <c r="C19" s="37">
        <v>1120</v>
      </c>
      <c r="D19" s="37">
        <v>1047</v>
      </c>
      <c r="E19" s="37">
        <v>904</v>
      </c>
      <c r="F19" s="37">
        <v>975</v>
      </c>
      <c r="G19" s="37">
        <v>926</v>
      </c>
      <c r="H19" s="37">
        <v>1499</v>
      </c>
      <c r="I19" s="37">
        <v>1425</v>
      </c>
      <c r="J19" s="37">
        <v>1492</v>
      </c>
      <c r="K19" s="37">
        <v>1545</v>
      </c>
      <c r="L19" s="37">
        <v>1669</v>
      </c>
      <c r="M19" s="37">
        <v>1505</v>
      </c>
      <c r="N19" s="37">
        <v>1172</v>
      </c>
      <c r="O19" s="37">
        <v>905</v>
      </c>
      <c r="P19" s="37">
        <v>896</v>
      </c>
      <c r="Q19" s="37">
        <v>769</v>
      </c>
      <c r="R19" s="37">
        <v>705</v>
      </c>
      <c r="S19" s="37">
        <v>1266</v>
      </c>
      <c r="T19" s="37">
        <v>1344</v>
      </c>
      <c r="U19" s="37">
        <v>3022</v>
      </c>
      <c r="V19" s="37">
        <v>418</v>
      </c>
      <c r="W19" s="37">
        <v>560</v>
      </c>
      <c r="X19" s="37">
        <v>3774</v>
      </c>
      <c r="Y19" s="37">
        <v>517</v>
      </c>
      <c r="Z19" s="37">
        <v>488</v>
      </c>
      <c r="AA19" s="37">
        <v>519</v>
      </c>
      <c r="AB19" s="37">
        <v>555</v>
      </c>
      <c r="AC19" s="81">
        <v>497</v>
      </c>
      <c r="AD19" s="88">
        <v>497</v>
      </c>
    </row>
    <row r="20" spans="1:31">
      <c r="B20" s="16" t="s">
        <v>34</v>
      </c>
      <c r="C20" s="37">
        <v>262805</v>
      </c>
      <c r="D20" s="37">
        <v>276549</v>
      </c>
      <c r="E20" s="37">
        <v>285539</v>
      </c>
      <c r="F20" s="37">
        <v>291405</v>
      </c>
      <c r="G20" s="37">
        <v>294003</v>
      </c>
      <c r="H20" s="37">
        <v>303979</v>
      </c>
      <c r="I20" s="37">
        <v>269836</v>
      </c>
      <c r="J20" s="37">
        <v>278529</v>
      </c>
      <c r="K20" s="37">
        <v>284824</v>
      </c>
      <c r="L20" s="37">
        <v>293727</v>
      </c>
      <c r="M20" s="37">
        <v>304114</v>
      </c>
      <c r="N20" s="37">
        <v>314091</v>
      </c>
      <c r="O20" s="37">
        <v>316495</v>
      </c>
      <c r="P20" s="37">
        <v>315693</v>
      </c>
      <c r="Q20" s="37">
        <v>317425</v>
      </c>
      <c r="R20" s="37">
        <v>311754</v>
      </c>
      <c r="S20" s="37">
        <v>322329</v>
      </c>
      <c r="T20" s="37">
        <v>322244</v>
      </c>
      <c r="U20" s="37">
        <v>326532</v>
      </c>
      <c r="V20" s="37">
        <v>326740</v>
      </c>
      <c r="W20" s="37">
        <v>332110</v>
      </c>
      <c r="X20" s="37">
        <v>332135</v>
      </c>
      <c r="Y20" s="37">
        <v>335817</v>
      </c>
      <c r="Z20" s="37">
        <v>337209</v>
      </c>
      <c r="AA20" s="37">
        <v>338313</v>
      </c>
      <c r="AB20" s="37">
        <v>333192</v>
      </c>
      <c r="AC20" s="81">
        <v>326864</v>
      </c>
      <c r="AD20" s="88">
        <v>320474</v>
      </c>
    </row>
    <row r="21" spans="1:31">
      <c r="B21" s="16" t="s">
        <v>26</v>
      </c>
      <c r="C21" s="37">
        <v>1011139</v>
      </c>
      <c r="D21" s="37">
        <v>1133611</v>
      </c>
      <c r="E21" s="37">
        <v>1166547</v>
      </c>
      <c r="F21" s="37">
        <v>1195424</v>
      </c>
      <c r="G21" s="37">
        <v>1236845</v>
      </c>
      <c r="H21" s="37">
        <v>1212604</v>
      </c>
      <c r="I21" s="37">
        <v>1301889</v>
      </c>
      <c r="J21" s="37">
        <v>1317740</v>
      </c>
      <c r="K21" s="37">
        <v>1390082</v>
      </c>
      <c r="L21" s="37">
        <v>1488593</v>
      </c>
      <c r="M21" s="37">
        <v>1548885</v>
      </c>
      <c r="N21" s="37">
        <v>2079688</v>
      </c>
      <c r="O21" s="37">
        <v>2137182</v>
      </c>
      <c r="P21" s="37">
        <v>2209998</v>
      </c>
      <c r="Q21" s="37">
        <v>2473181</v>
      </c>
      <c r="R21" s="37">
        <v>3255510</v>
      </c>
      <c r="S21" s="37">
        <v>3670323</v>
      </c>
      <c r="T21" s="37">
        <v>3949532</v>
      </c>
      <c r="U21" s="37">
        <v>4043135</v>
      </c>
      <c r="V21" s="37">
        <v>3839465</v>
      </c>
      <c r="W21" s="37">
        <v>3799668</v>
      </c>
      <c r="X21" s="37">
        <v>3206454</v>
      </c>
      <c r="Y21" s="37">
        <v>3188261</v>
      </c>
      <c r="Z21" s="37">
        <v>4480904</v>
      </c>
      <c r="AA21" s="37">
        <v>4468680</v>
      </c>
      <c r="AB21" s="37">
        <v>4438413</v>
      </c>
      <c r="AC21" s="81">
        <v>4563399</v>
      </c>
      <c r="AD21" s="88">
        <v>4039993</v>
      </c>
    </row>
    <row r="22" spans="1:31">
      <c r="B22" s="16" t="s">
        <v>27</v>
      </c>
      <c r="C22" s="37">
        <v>61862</v>
      </c>
      <c r="D22" s="37">
        <v>62753</v>
      </c>
      <c r="E22" s="37">
        <v>80158</v>
      </c>
      <c r="F22" s="37">
        <v>85138</v>
      </c>
      <c r="G22" s="37">
        <v>97964</v>
      </c>
      <c r="H22" s="37">
        <v>101450</v>
      </c>
      <c r="I22" s="37">
        <v>88912</v>
      </c>
      <c r="J22" s="37">
        <v>102976</v>
      </c>
      <c r="K22" s="37">
        <v>101856</v>
      </c>
      <c r="L22" s="37">
        <v>110015</v>
      </c>
      <c r="M22" s="37">
        <v>107047</v>
      </c>
      <c r="N22" s="37">
        <v>108543</v>
      </c>
      <c r="O22" s="37">
        <v>108716</v>
      </c>
      <c r="P22" s="37">
        <v>115081</v>
      </c>
      <c r="Q22" s="37">
        <v>132681</v>
      </c>
      <c r="R22" s="37">
        <v>148838</v>
      </c>
      <c r="S22" s="37">
        <v>163208</v>
      </c>
      <c r="T22" s="37">
        <v>231432</v>
      </c>
      <c r="U22" s="37">
        <v>273478</v>
      </c>
      <c r="V22" s="37">
        <v>279019</v>
      </c>
      <c r="W22" s="37">
        <v>280149</v>
      </c>
      <c r="X22" s="37">
        <v>276637</v>
      </c>
      <c r="Y22" s="37">
        <v>280794</v>
      </c>
      <c r="Z22" s="37">
        <v>293686</v>
      </c>
      <c r="AA22" s="37">
        <v>297784</v>
      </c>
      <c r="AB22" s="37">
        <v>296505</v>
      </c>
      <c r="AC22" s="81">
        <v>324746</v>
      </c>
      <c r="AD22" s="88">
        <v>326600</v>
      </c>
    </row>
    <row r="23" spans="1:31">
      <c r="B23" s="16" t="s">
        <v>29</v>
      </c>
      <c r="C23" s="69" t="s">
        <v>12</v>
      </c>
      <c r="D23" s="69" t="s">
        <v>12</v>
      </c>
      <c r="E23" s="69" t="s">
        <v>12</v>
      </c>
      <c r="F23" s="69" t="s">
        <v>12</v>
      </c>
      <c r="G23" s="69" t="s">
        <v>12</v>
      </c>
      <c r="H23" s="69" t="s">
        <v>12</v>
      </c>
      <c r="I23" s="69" t="s">
        <v>12</v>
      </c>
      <c r="J23" s="69" t="s">
        <v>12</v>
      </c>
      <c r="K23" s="69" t="s">
        <v>12</v>
      </c>
      <c r="L23" s="69" t="s">
        <v>12</v>
      </c>
      <c r="M23" s="69" t="s">
        <v>12</v>
      </c>
      <c r="N23" s="69" t="s">
        <v>12</v>
      </c>
      <c r="O23" s="69" t="s">
        <v>12</v>
      </c>
      <c r="P23" s="69" t="s">
        <v>12</v>
      </c>
      <c r="Q23" s="69" t="s">
        <v>12</v>
      </c>
      <c r="R23" s="69" t="s">
        <v>12</v>
      </c>
      <c r="S23" s="69" t="s">
        <v>12</v>
      </c>
      <c r="T23" s="69" t="s">
        <v>12</v>
      </c>
      <c r="U23" s="69" t="s">
        <v>12</v>
      </c>
      <c r="V23" s="69" t="s">
        <v>12</v>
      </c>
      <c r="W23" s="69" t="s">
        <v>12</v>
      </c>
      <c r="X23" s="69" t="s">
        <v>12</v>
      </c>
      <c r="Y23" s="69" t="s">
        <v>12</v>
      </c>
      <c r="Z23" s="69" t="s">
        <v>12</v>
      </c>
      <c r="AA23" s="69" t="s">
        <v>12</v>
      </c>
      <c r="AB23" s="69" t="s">
        <v>12</v>
      </c>
      <c r="AC23" s="69" t="s">
        <v>12</v>
      </c>
      <c r="AD23" s="69" t="s">
        <v>12</v>
      </c>
    </row>
    <row r="24" spans="1:31">
      <c r="B24" s="16" t="s">
        <v>30</v>
      </c>
      <c r="C24" s="69" t="s">
        <v>12</v>
      </c>
      <c r="D24" s="69" t="s">
        <v>12</v>
      </c>
      <c r="E24" s="69" t="s">
        <v>12</v>
      </c>
      <c r="F24" s="69" t="s">
        <v>12</v>
      </c>
      <c r="G24" s="69" t="s">
        <v>12</v>
      </c>
      <c r="H24" s="69" t="s">
        <v>12</v>
      </c>
      <c r="I24" s="69" t="s">
        <v>12</v>
      </c>
      <c r="J24" s="69" t="s">
        <v>12</v>
      </c>
      <c r="K24" s="69" t="s">
        <v>12</v>
      </c>
      <c r="L24" s="69" t="s">
        <v>12</v>
      </c>
      <c r="M24" s="69" t="s">
        <v>12</v>
      </c>
      <c r="N24" s="69" t="s">
        <v>12</v>
      </c>
      <c r="O24" s="69" t="s">
        <v>12</v>
      </c>
      <c r="P24" s="69" t="s">
        <v>12</v>
      </c>
      <c r="Q24" s="69" t="s">
        <v>12</v>
      </c>
      <c r="R24" s="69" t="s">
        <v>12</v>
      </c>
      <c r="S24" s="69" t="s">
        <v>12</v>
      </c>
      <c r="T24" s="69" t="s">
        <v>12</v>
      </c>
      <c r="U24" s="69" t="s">
        <v>12</v>
      </c>
      <c r="V24" s="69" t="s">
        <v>12</v>
      </c>
      <c r="W24" s="69" t="s">
        <v>12</v>
      </c>
      <c r="X24" s="69" t="s">
        <v>12</v>
      </c>
      <c r="Y24" s="69" t="s">
        <v>12</v>
      </c>
      <c r="Z24" s="69" t="s">
        <v>12</v>
      </c>
      <c r="AA24" s="69" t="s">
        <v>12</v>
      </c>
      <c r="AB24" s="69" t="s">
        <v>12</v>
      </c>
      <c r="AC24" s="69" t="s">
        <v>12</v>
      </c>
      <c r="AD24" s="69" t="s">
        <v>12</v>
      </c>
    </row>
    <row r="26" spans="1:31" s="42" customFormat="1">
      <c r="B26" s="24" t="s">
        <v>60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72"/>
    </row>
    <row r="27" spans="1:31" s="42" customFormat="1">
      <c r="B27" s="24" t="s">
        <v>61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72"/>
    </row>
    <row r="28" spans="1:31" s="42" customFormat="1">
      <c r="B28" s="24" t="s">
        <v>62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72"/>
    </row>
    <row r="29" spans="1:31" s="42" customFormat="1">
      <c r="A29" s="2"/>
      <c r="B29" s="31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72"/>
    </row>
    <row r="30" spans="1:31" s="42" customFormat="1">
      <c r="A30" s="2"/>
      <c r="B30" s="36" t="str">
        <f>'Tab1'!B30</f>
        <v>Kilde: Finans Norge - Premiestatistikk skadeforsikring, 4. kvartal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72"/>
    </row>
    <row r="31" spans="1:31" s="42" customFormat="1">
      <c r="A31" s="2"/>
      <c r="B31" s="36" t="str">
        <f>'Tab1'!B31</f>
        <v>Source: Finance Norway - Premium statistics, non life , 4. quarter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72"/>
    </row>
    <row r="32" spans="1:31" s="42" customFormat="1">
      <c r="A32" s="2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72"/>
    </row>
    <row r="33" spans="1:28">
      <c r="A33" s="11"/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525C-CB68-40C6-94B4-13E80654C65D}">
  <sheetPr>
    <pageSetUpPr fitToPage="1"/>
  </sheetPr>
  <dimension ref="A1:AH32"/>
  <sheetViews>
    <sheetView showGridLines="0" showRowColHeaders="0" zoomScaleNormal="100" workbookViewId="0">
      <pane xSplit="2" ySplit="6" topLeftCell="AE7" activePane="bottomRight" state="frozen"/>
      <selection activeCell="B6" sqref="B6"/>
      <selection pane="topRight" activeCell="B6" sqref="B6"/>
      <selection pane="bottomLeft" activeCell="B6" sqref="B6"/>
      <selection pane="bottomRight" activeCell="AH13" sqref="AH13"/>
    </sheetView>
  </sheetViews>
  <sheetFormatPr defaultColWidth="11.44140625" defaultRowHeight="13.2"/>
  <cols>
    <col min="1" max="1" width="1.77734375" style="1" customWidth="1"/>
    <col min="2" max="2" width="84.21875" style="1" bestFit="1" customWidth="1"/>
    <col min="3" max="29" width="8.77734375" style="1" customWidth="1"/>
    <col min="30" max="256" width="9.21875" style="1" customWidth="1"/>
    <col min="257" max="16384" width="11.44140625" style="1"/>
  </cols>
  <sheetData>
    <row r="1" spans="2:34">
      <c r="B1"/>
    </row>
    <row r="2" spans="2:34" ht="16.2">
      <c r="B2" s="57" t="s">
        <v>13</v>
      </c>
      <c r="C2" s="49"/>
      <c r="D2" s="49"/>
      <c r="E2" s="49"/>
      <c r="F2" s="49"/>
      <c r="G2" s="50"/>
      <c r="H2" s="50"/>
      <c r="I2" s="50"/>
      <c r="J2" s="16"/>
      <c r="K2" s="16"/>
      <c r="L2" s="16"/>
      <c r="M2" s="16"/>
      <c r="N2" s="16"/>
      <c r="O2" s="16"/>
      <c r="P2" s="16"/>
    </row>
    <row r="3" spans="2:34">
      <c r="B3" s="58" t="str">
        <f>"Premie- og Markedsstatistikk 1994-"&amp;TEXT(YEAR(proddato)-1,"0")</f>
        <v>Premie- og Markedsstatistikk 1994-2025</v>
      </c>
      <c r="C3" s="51"/>
      <c r="D3" s="51"/>
      <c r="E3" s="51"/>
      <c r="F3" s="51"/>
      <c r="G3" s="50"/>
      <c r="H3" s="50"/>
      <c r="I3" s="50"/>
      <c r="J3" s="16"/>
      <c r="K3" s="16"/>
      <c r="L3" s="16"/>
      <c r="M3" s="16"/>
      <c r="N3" s="16"/>
      <c r="O3" s="16"/>
      <c r="P3" s="16"/>
    </row>
    <row r="4" spans="2:3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7" spans="2:34">
      <c r="B7" s="53" t="s">
        <v>42</v>
      </c>
      <c r="C7" s="53">
        <v>1994</v>
      </c>
      <c r="D7" s="53">
        <v>1995</v>
      </c>
      <c r="E7" s="53">
        <v>1996</v>
      </c>
      <c r="F7" s="53">
        <v>1997</v>
      </c>
      <c r="G7" s="53">
        <v>1998</v>
      </c>
      <c r="H7" s="53">
        <v>1999</v>
      </c>
      <c r="I7" s="53">
        <v>2000</v>
      </c>
      <c r="J7" s="53">
        <v>2001</v>
      </c>
      <c r="K7" s="53">
        <v>2002</v>
      </c>
      <c r="L7" s="53">
        <v>2003</v>
      </c>
      <c r="M7" s="53">
        <v>2004</v>
      </c>
      <c r="N7" s="53">
        <v>2005</v>
      </c>
      <c r="O7" s="53">
        <v>2006</v>
      </c>
      <c r="P7" s="53">
        <v>2007</v>
      </c>
      <c r="Q7" s="53">
        <v>2008</v>
      </c>
      <c r="R7" s="53">
        <v>2009</v>
      </c>
      <c r="S7" s="53">
        <v>2010</v>
      </c>
      <c r="T7" s="53">
        <v>2011</v>
      </c>
      <c r="U7" s="53">
        <v>2012</v>
      </c>
      <c r="V7" s="53">
        <v>2013</v>
      </c>
      <c r="W7" s="53">
        <v>2014</v>
      </c>
      <c r="X7" s="53">
        <f>W7+1</f>
        <v>2015</v>
      </c>
      <c r="Y7" s="53">
        <f>X7+1</f>
        <v>2016</v>
      </c>
      <c r="Z7" s="53">
        <f>Y7+1</f>
        <v>2017</v>
      </c>
      <c r="AA7" s="53">
        <v>2018</v>
      </c>
      <c r="AB7" s="53">
        <v>2019</v>
      </c>
      <c r="AC7" s="53">
        <f>+AB7+1</f>
        <v>2020</v>
      </c>
      <c r="AD7" s="53">
        <f>+AC7+1</f>
        <v>2021</v>
      </c>
      <c r="AE7" s="53">
        <f>+AD7+1</f>
        <v>2022</v>
      </c>
      <c r="AF7" s="53">
        <f>+AE7+1</f>
        <v>2023</v>
      </c>
      <c r="AG7" s="53">
        <f t="shared" ref="AG7:AH7" si="0">+AF7+1</f>
        <v>2024</v>
      </c>
      <c r="AH7" s="53">
        <f t="shared" si="0"/>
        <v>2025</v>
      </c>
    </row>
    <row r="8" spans="2:34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16"/>
    </row>
    <row r="9" spans="2:34">
      <c r="B9" s="16" t="s">
        <v>14</v>
      </c>
      <c r="C9" s="39">
        <v>41.4</v>
      </c>
      <c r="D9" s="39">
        <v>41.2</v>
      </c>
      <c r="E9" s="39">
        <v>40</v>
      </c>
      <c r="F9" s="39">
        <v>38.9</v>
      </c>
      <c r="G9" s="39">
        <v>38.9</v>
      </c>
      <c r="H9" s="39">
        <v>38.9</v>
      </c>
      <c r="I9" s="16">
        <v>36.799999999999997</v>
      </c>
      <c r="J9" s="16">
        <v>34.6</v>
      </c>
      <c r="K9" s="39">
        <v>33</v>
      </c>
      <c r="L9" s="39">
        <v>31.3</v>
      </c>
      <c r="M9" s="39">
        <v>31.4</v>
      </c>
      <c r="N9" s="16">
        <v>31.2</v>
      </c>
      <c r="O9" s="39">
        <v>31.5</v>
      </c>
      <c r="P9" s="39">
        <v>29.8</v>
      </c>
      <c r="Q9" s="46">
        <v>28.9</v>
      </c>
      <c r="R9" s="46">
        <v>27</v>
      </c>
      <c r="S9" s="46">
        <v>25.7</v>
      </c>
      <c r="T9" s="46">
        <v>25.1</v>
      </c>
      <c r="U9" s="46">
        <v>24.8</v>
      </c>
      <c r="V9" s="46">
        <v>23.732928036449341</v>
      </c>
      <c r="W9" s="46">
        <v>22.613822656434618</v>
      </c>
      <c r="X9" s="46">
        <v>21.858235691627701</v>
      </c>
      <c r="Y9" s="46">
        <v>21.205677123771611</v>
      </c>
      <c r="Z9" s="46">
        <v>21.074425062146791</v>
      </c>
      <c r="AA9" s="46">
        <v>21.1</v>
      </c>
      <c r="AB9" s="46">
        <v>21.124988030063793</v>
      </c>
      <c r="AC9" s="46">
        <v>21.313057089176478</v>
      </c>
      <c r="AD9" s="46">
        <v>21.591978139684205</v>
      </c>
      <c r="AE9" s="46">
        <v>21.61038727398676</v>
      </c>
      <c r="AF9" s="46">
        <v>21.318604877763065</v>
      </c>
      <c r="AG9" s="86">
        <v>20.71612996241528</v>
      </c>
      <c r="AH9" s="16">
        <v>20.6</v>
      </c>
    </row>
    <row r="10" spans="2:34">
      <c r="B10" s="16" t="s">
        <v>37</v>
      </c>
      <c r="C10" s="39">
        <v>27</v>
      </c>
      <c r="D10" s="39">
        <v>27</v>
      </c>
      <c r="E10" s="39">
        <v>28.1</v>
      </c>
      <c r="F10" s="39">
        <v>29</v>
      </c>
      <c r="G10" s="39">
        <v>28.8</v>
      </c>
      <c r="H10" s="39">
        <v>28.3</v>
      </c>
      <c r="I10" s="16">
        <v>29.3</v>
      </c>
      <c r="J10" s="16">
        <v>28.7</v>
      </c>
      <c r="K10" s="16">
        <v>27.8</v>
      </c>
      <c r="L10" s="16">
        <v>30.3</v>
      </c>
      <c r="M10" s="16">
        <v>32.4</v>
      </c>
      <c r="N10" s="16">
        <v>32.9</v>
      </c>
      <c r="O10" s="39">
        <v>31.2</v>
      </c>
      <c r="P10" s="39">
        <v>31</v>
      </c>
      <c r="Q10" s="46">
        <v>29.6</v>
      </c>
      <c r="R10" s="46">
        <v>28.4</v>
      </c>
      <c r="S10" s="46">
        <v>27.9</v>
      </c>
      <c r="T10" s="46">
        <v>26.3</v>
      </c>
      <c r="U10" s="46">
        <v>25.3</v>
      </c>
      <c r="V10" s="46">
        <v>25.307591226734459</v>
      </c>
      <c r="W10" s="46">
        <v>25.26695936134276</v>
      </c>
      <c r="X10" s="46">
        <v>25.253857668305663</v>
      </c>
      <c r="Y10" s="46">
        <v>25.620559174406321</v>
      </c>
      <c r="Z10" s="46">
        <v>25.331389878785316</v>
      </c>
      <c r="AA10" s="46">
        <v>25.6</v>
      </c>
      <c r="AB10" s="46">
        <v>25.630346920105335</v>
      </c>
      <c r="AC10" s="46">
        <v>25.943274028813494</v>
      </c>
      <c r="AD10" s="46">
        <v>26.150298745623616</v>
      </c>
      <c r="AE10" s="46">
        <v>26.189738834602615</v>
      </c>
      <c r="AF10" s="46">
        <v>26.327884625527425</v>
      </c>
      <c r="AG10" s="86">
        <v>26.337209875222896</v>
      </c>
      <c r="AH10" s="16">
        <v>26.2</v>
      </c>
    </row>
    <row r="11" spans="2:34">
      <c r="B11" s="16" t="s">
        <v>69</v>
      </c>
      <c r="C11" s="39">
        <v>8.3000000000000007</v>
      </c>
      <c r="D11" s="39">
        <v>7.8</v>
      </c>
      <c r="E11" s="39">
        <v>7.5</v>
      </c>
      <c r="F11" s="39">
        <v>7.6</v>
      </c>
      <c r="G11" s="39">
        <v>7.8</v>
      </c>
      <c r="H11" s="39">
        <v>9.3000000000000007</v>
      </c>
      <c r="I11" s="16">
        <v>10.5</v>
      </c>
      <c r="J11" s="16">
        <v>10.5</v>
      </c>
      <c r="K11" s="16">
        <v>10.199999999999999</v>
      </c>
      <c r="L11" s="16">
        <v>9.9</v>
      </c>
      <c r="M11" s="16">
        <v>9.8000000000000007</v>
      </c>
      <c r="N11" s="16">
        <v>9.9</v>
      </c>
      <c r="O11" s="39">
        <v>10</v>
      </c>
      <c r="P11" s="39">
        <v>10</v>
      </c>
      <c r="Q11" s="46">
        <v>9.8000000000000007</v>
      </c>
      <c r="R11" s="46">
        <v>9.8000000000000007</v>
      </c>
      <c r="S11" s="46">
        <v>10.1</v>
      </c>
      <c r="T11" s="46">
        <v>10.3</v>
      </c>
      <c r="U11" s="46">
        <v>10.1</v>
      </c>
      <c r="V11" s="46">
        <v>10.445193137571872</v>
      </c>
      <c r="W11" s="46">
        <v>10.127349255443734</v>
      </c>
      <c r="X11" s="46">
        <v>9.9513863991734333</v>
      </c>
      <c r="Y11" s="46">
        <v>10.196938204400608</v>
      </c>
      <c r="Z11" s="46">
        <v>10.445315638746326</v>
      </c>
      <c r="AA11" s="46">
        <v>10.7</v>
      </c>
      <c r="AB11" s="46">
        <v>14.797728744356469</v>
      </c>
      <c r="AC11" s="46">
        <v>14.985422600023046</v>
      </c>
      <c r="AD11" s="46">
        <v>14.817940527344843</v>
      </c>
      <c r="AE11" s="46">
        <v>14.806703937419531</v>
      </c>
      <c r="AF11" s="46">
        <v>14.739339581943039</v>
      </c>
      <c r="AG11" s="86">
        <v>18.743285755510076</v>
      </c>
      <c r="AH11" s="16">
        <v>18.600000000000001</v>
      </c>
    </row>
    <row r="12" spans="2:34" s="16" customFormat="1" ht="12.6">
      <c r="B12" s="16" t="s">
        <v>45</v>
      </c>
      <c r="C12" s="16">
        <v>17.2</v>
      </c>
      <c r="D12" s="16">
        <v>17.399999999999999</v>
      </c>
      <c r="E12" s="16">
        <v>18.399999999999999</v>
      </c>
      <c r="F12" s="16">
        <v>18.2</v>
      </c>
      <c r="G12" s="16">
        <v>19.2</v>
      </c>
      <c r="H12" s="16">
        <v>18.100000000000001</v>
      </c>
      <c r="I12" s="16">
        <v>17.399999999999999</v>
      </c>
      <c r="J12" s="16">
        <v>19</v>
      </c>
      <c r="K12" s="16">
        <v>21.9</v>
      </c>
      <c r="L12" s="16">
        <v>20</v>
      </c>
      <c r="M12" s="16">
        <v>18.8</v>
      </c>
      <c r="N12" s="16">
        <v>17.899999999999999</v>
      </c>
      <c r="O12" s="16">
        <v>17.5</v>
      </c>
      <c r="P12" s="16">
        <v>18.100000000000001</v>
      </c>
      <c r="Q12" s="16">
        <v>17.8</v>
      </c>
      <c r="R12" s="16">
        <v>17.3</v>
      </c>
      <c r="S12" s="16">
        <v>17.100000000000001</v>
      </c>
      <c r="T12" s="16">
        <v>16.399999999999999</v>
      </c>
      <c r="U12" s="16">
        <v>15.3</v>
      </c>
      <c r="V12" s="46">
        <v>14.339891364185696</v>
      </c>
      <c r="W12" s="46">
        <v>13.78915655567755</v>
      </c>
      <c r="X12" s="46">
        <v>13.411854024259428</v>
      </c>
      <c r="Y12" s="46">
        <v>13.35469050900428</v>
      </c>
      <c r="Z12" s="46">
        <v>12.951675655429099</v>
      </c>
      <c r="AA12" s="46">
        <v>13.1</v>
      </c>
      <c r="AB12" s="46">
        <v>13.257350751966969</v>
      </c>
      <c r="AC12" s="46">
        <v>13.1900688913731</v>
      </c>
      <c r="AD12" s="46">
        <v>13.196997039601349</v>
      </c>
      <c r="AE12" s="46">
        <v>14.131747912185689</v>
      </c>
      <c r="AF12" s="46">
        <v>13.421218237008159</v>
      </c>
      <c r="AG12" s="85">
        <v>12.888103886741787</v>
      </c>
      <c r="AH12" s="16">
        <v>12.4</v>
      </c>
    </row>
    <row r="13" spans="2:34">
      <c r="B13" s="29" t="s">
        <v>70</v>
      </c>
      <c r="C13" s="39">
        <v>6.1</v>
      </c>
      <c r="D13" s="39">
        <v>6.6</v>
      </c>
      <c r="E13" s="39">
        <v>6.1</v>
      </c>
      <c r="F13" s="39">
        <v>6.4</v>
      </c>
      <c r="G13" s="39">
        <v>5.4</v>
      </c>
      <c r="H13" s="39">
        <v>5.4</v>
      </c>
      <c r="I13" s="16">
        <v>6.1</v>
      </c>
      <c r="J13" s="16">
        <v>7.2</v>
      </c>
      <c r="K13" s="16">
        <v>7.1</v>
      </c>
      <c r="L13" s="16">
        <v>8.5</v>
      </c>
      <c r="M13" s="16">
        <v>7.6</v>
      </c>
      <c r="N13" s="16">
        <v>8.1</v>
      </c>
      <c r="O13" s="39">
        <f t="shared" ref="O13:U13" si="1">100-SUM(O9:O12)</f>
        <v>9.7999999999999972</v>
      </c>
      <c r="P13" s="39">
        <f t="shared" si="1"/>
        <v>11.099999999999994</v>
      </c>
      <c r="Q13" s="39">
        <f t="shared" si="1"/>
        <v>13.900000000000006</v>
      </c>
      <c r="R13" s="39">
        <f t="shared" si="1"/>
        <v>17.5</v>
      </c>
      <c r="S13" s="39">
        <f t="shared" si="1"/>
        <v>19.200000000000003</v>
      </c>
      <c r="T13" s="39">
        <f t="shared" si="1"/>
        <v>21.900000000000006</v>
      </c>
      <c r="U13" s="39">
        <f t="shared" si="1"/>
        <v>24.5</v>
      </c>
      <c r="V13" s="39">
        <f>100-SUM(V9:V12)</f>
        <v>26.174396235058637</v>
      </c>
      <c r="W13" s="39">
        <f>100-SUM(W9:W12)</f>
        <v>28.202712171101339</v>
      </c>
      <c r="X13" s="39">
        <f>100-SUM(X9:X12)</f>
        <v>29.524666216633776</v>
      </c>
      <c r="Y13" s="39">
        <f>100-SUM(Y9:Y12)</f>
        <v>29.622134988417173</v>
      </c>
      <c r="Z13" s="39">
        <v>30.197193764892475</v>
      </c>
      <c r="AA13" s="39">
        <v>29.5</v>
      </c>
      <c r="AB13" s="39">
        <f>+AB14-SUM(AB9:AB12)</f>
        <v>25.189585553507428</v>
      </c>
      <c r="AC13" s="39">
        <f>+AC14-SUM(AC9:AC12)</f>
        <v>24.568177390613883</v>
      </c>
      <c r="AD13" s="39">
        <f>+AD14-SUM(AD9:AD12)</f>
        <v>24.242785547745996</v>
      </c>
      <c r="AE13" s="39">
        <f>+AE14-SUM(AE9:AE12)</f>
        <v>23.261422041805403</v>
      </c>
      <c r="AF13" s="39">
        <f>+AF14-SUM(AF9:AF12)</f>
        <v>24.192952677758313</v>
      </c>
      <c r="AG13" s="86">
        <f t="shared" ref="AG13:AH13" si="2">+AG14-SUM(AG9:AG12)</f>
        <v>21.315270520109962</v>
      </c>
      <c r="AH13" s="39">
        <f t="shared" si="2"/>
        <v>22.199999999999989</v>
      </c>
    </row>
    <row r="14" spans="2:34">
      <c r="B14" s="59" t="s">
        <v>15</v>
      </c>
      <c r="C14" s="60">
        <f>SUM(C9:C13)</f>
        <v>100</v>
      </c>
      <c r="D14" s="60">
        <f t="shared" ref="D14:O14" si="3">SUM(D9:D13)</f>
        <v>100</v>
      </c>
      <c r="E14" s="60">
        <f t="shared" si="3"/>
        <v>100.1</v>
      </c>
      <c r="F14" s="60">
        <f t="shared" si="3"/>
        <v>100.10000000000001</v>
      </c>
      <c r="G14" s="60">
        <f t="shared" si="3"/>
        <v>100.10000000000001</v>
      </c>
      <c r="H14" s="60">
        <f t="shared" si="3"/>
        <v>100</v>
      </c>
      <c r="I14" s="60">
        <f t="shared" si="3"/>
        <v>100.1</v>
      </c>
      <c r="J14" s="60">
        <f t="shared" si="3"/>
        <v>100</v>
      </c>
      <c r="K14" s="60">
        <f t="shared" si="3"/>
        <v>100</v>
      </c>
      <c r="L14" s="60">
        <f t="shared" si="3"/>
        <v>100</v>
      </c>
      <c r="M14" s="60">
        <f t="shared" si="3"/>
        <v>99.999999999999986</v>
      </c>
      <c r="N14" s="60">
        <f t="shared" si="3"/>
        <v>100</v>
      </c>
      <c r="O14" s="60">
        <f t="shared" si="3"/>
        <v>100</v>
      </c>
      <c r="P14" s="60">
        <f t="shared" ref="P14:V14" si="4">SUM(P9:P13)</f>
        <v>100</v>
      </c>
      <c r="Q14" s="60">
        <f t="shared" si="4"/>
        <v>100</v>
      </c>
      <c r="R14" s="60">
        <f t="shared" si="4"/>
        <v>100</v>
      </c>
      <c r="S14" s="60">
        <f t="shared" si="4"/>
        <v>100</v>
      </c>
      <c r="T14" s="60">
        <f t="shared" si="4"/>
        <v>100</v>
      </c>
      <c r="U14" s="60">
        <f t="shared" si="4"/>
        <v>100</v>
      </c>
      <c r="V14" s="60">
        <f t="shared" si="4"/>
        <v>100</v>
      </c>
      <c r="W14" s="60">
        <f>SUM(W9:W13)</f>
        <v>100</v>
      </c>
      <c r="X14" s="60">
        <f>SUM(X9:X13)</f>
        <v>100</v>
      </c>
      <c r="Y14" s="60">
        <f>SUM(Y9:Y13)</f>
        <v>100</v>
      </c>
      <c r="Z14" s="60">
        <v>100</v>
      </c>
      <c r="AA14" s="60">
        <v>100</v>
      </c>
      <c r="AB14" s="60">
        <v>100</v>
      </c>
      <c r="AC14" s="60">
        <v>100</v>
      </c>
      <c r="AD14" s="60">
        <v>100</v>
      </c>
      <c r="AE14" s="60">
        <v>100</v>
      </c>
      <c r="AF14" s="60">
        <v>100</v>
      </c>
      <c r="AG14" s="60">
        <v>100</v>
      </c>
      <c r="AH14" s="60">
        <v>100</v>
      </c>
    </row>
    <row r="15" spans="2:34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</row>
    <row r="16" spans="2:34">
      <c r="B16" s="36" t="str">
        <f>'Tab1'!B30</f>
        <v>Kilde: Finans Norge - Premiestatistikk skadeforsikring, 4. kvartal</v>
      </c>
      <c r="C16" s="36"/>
      <c r="D16" s="36"/>
      <c r="E16" s="36"/>
      <c r="F16" s="36"/>
      <c r="G16" s="36"/>
      <c r="H16" s="36"/>
      <c r="I16" s="16"/>
      <c r="J16" s="16"/>
      <c r="K16" s="16"/>
      <c r="L16" s="16"/>
      <c r="M16" s="16"/>
      <c r="N16" s="16"/>
      <c r="O16" s="16"/>
      <c r="P16" s="16"/>
    </row>
    <row r="17" spans="1:14">
      <c r="B17" s="36" t="str">
        <f>'Tab1'!B31</f>
        <v>Source: Finance Norway - Premium statistics, non life , 4. quarter</v>
      </c>
      <c r="C17" s="36"/>
      <c r="D17" s="36"/>
      <c r="E17" s="36"/>
      <c r="F17" s="36"/>
      <c r="G17" s="36"/>
      <c r="H17" s="36"/>
      <c r="I17" s="16"/>
      <c r="J17" s="16"/>
      <c r="K17" s="16"/>
      <c r="L17" s="16"/>
      <c r="M17" s="16"/>
      <c r="N17" s="16"/>
    </row>
    <row r="18" spans="1:14">
      <c r="B18" s="64"/>
      <c r="C18" s="36"/>
      <c r="D18" s="36"/>
      <c r="E18" s="36"/>
      <c r="F18" s="36"/>
      <c r="G18" s="36"/>
      <c r="H18" s="36"/>
      <c r="I18" s="16"/>
      <c r="J18" s="16"/>
      <c r="K18" s="16"/>
      <c r="L18" s="16"/>
      <c r="M18" s="16"/>
      <c r="N18" s="16"/>
    </row>
    <row r="19" spans="1:14">
      <c r="B19" s="64"/>
      <c r="C19" s="36"/>
      <c r="D19" s="36"/>
      <c r="E19" s="36"/>
      <c r="F19" s="36"/>
      <c r="G19" s="36"/>
      <c r="H19" s="36"/>
      <c r="I19" s="16"/>
      <c r="J19" s="16"/>
      <c r="K19" s="16"/>
      <c r="L19" s="16"/>
      <c r="M19" s="16"/>
      <c r="N19" s="16"/>
    </row>
    <row r="20" spans="1:14">
      <c r="B20" s="64"/>
    </row>
    <row r="21" spans="1:14">
      <c r="B21" s="64"/>
    </row>
    <row r="26" spans="1:14">
      <c r="N26" s="13"/>
    </row>
    <row r="30" spans="1:14">
      <c r="A30" s="11"/>
    </row>
    <row r="31" spans="1:14">
      <c r="A31" s="11"/>
    </row>
    <row r="32" spans="1:14">
      <c r="A32" s="11"/>
      <c r="B32" s="11"/>
      <c r="C32" s="11"/>
      <c r="D32" s="11"/>
      <c r="E32" s="11"/>
      <c r="F32" s="11"/>
      <c r="G32" s="11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38" orientation="landscape" horizontalDpi="300" verticalDpi="300" r:id="rId1"/>
  <headerFooter alignWithMargins="0"/>
  <ignoredErrors>
    <ignoredError sqref="E14:N14 C14:D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28BF5-8ADC-4542-905E-C99700E8AA94}">
  <dimension ref="B2:AH21"/>
  <sheetViews>
    <sheetView showGridLines="0" showRowColHeaders="0" tabSelected="1" zoomScaleNormal="100" workbookViewId="0">
      <pane xSplit="2" ySplit="6" topLeftCell="Q7" activePane="bottomRight" state="frozen"/>
      <selection activeCell="B6" sqref="B6"/>
      <selection pane="topRight" activeCell="B6" sqref="B6"/>
      <selection pane="bottomLeft" activeCell="B6" sqref="B6"/>
      <selection pane="bottomRight" activeCell="AH13" sqref="AH13"/>
    </sheetView>
  </sheetViews>
  <sheetFormatPr defaultColWidth="11.44140625" defaultRowHeight="13.2"/>
  <cols>
    <col min="1" max="1" width="1.77734375" style="65" customWidth="1"/>
    <col min="2" max="2" width="86.77734375" style="65" bestFit="1" customWidth="1"/>
    <col min="3" max="27" width="8.77734375" style="65" customWidth="1"/>
    <col min="28" max="256" width="9.21875" style="65" customWidth="1"/>
    <col min="257" max="16384" width="11.44140625" style="65"/>
  </cols>
  <sheetData>
    <row r="2" spans="2:34" ht="16.2">
      <c r="B2" s="20" t="s">
        <v>16</v>
      </c>
      <c r="C2" s="20"/>
      <c r="D2" s="20"/>
      <c r="E2" s="20"/>
      <c r="F2" s="20"/>
      <c r="G2" s="16"/>
      <c r="H2" s="16"/>
      <c r="I2" s="16"/>
      <c r="J2" s="16"/>
      <c r="K2" s="16"/>
      <c r="L2" s="16"/>
      <c r="M2" s="16"/>
      <c r="N2" s="16"/>
      <c r="O2" s="16"/>
      <c r="P2" s="14"/>
    </row>
    <row r="3" spans="2:34">
      <c r="B3" s="29" t="str">
        <f>'Tab3'!B3</f>
        <v>Premie- og Markedsstatistikk 1994-2025</v>
      </c>
      <c r="C3" s="29"/>
      <c r="D3" s="29"/>
      <c r="E3" s="29"/>
      <c r="F3" s="16"/>
      <c r="G3" s="16"/>
      <c r="H3" s="16"/>
      <c r="I3" s="16"/>
      <c r="J3" s="16"/>
      <c r="K3" s="16"/>
      <c r="L3" s="16"/>
      <c r="M3" s="16"/>
      <c r="N3" s="16"/>
      <c r="O3" s="16"/>
      <c r="P3" s="14"/>
    </row>
    <row r="4" spans="2:34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4"/>
    </row>
    <row r="7" spans="2:34">
      <c r="B7" s="66" t="s">
        <v>50</v>
      </c>
      <c r="C7" s="66">
        <v>1994</v>
      </c>
      <c r="D7" s="66">
        <v>1995</v>
      </c>
      <c r="E7" s="66">
        <v>1996</v>
      </c>
      <c r="F7" s="66">
        <v>1997</v>
      </c>
      <c r="G7" s="66">
        <v>1998</v>
      </c>
      <c r="H7" s="66">
        <v>1999</v>
      </c>
      <c r="I7" s="66">
        <v>2000</v>
      </c>
      <c r="J7" s="67">
        <v>2001</v>
      </c>
      <c r="K7" s="67">
        <v>2002</v>
      </c>
      <c r="L7" s="67">
        <v>2003</v>
      </c>
      <c r="M7" s="67">
        <v>2004</v>
      </c>
      <c r="N7" s="67">
        <v>2005</v>
      </c>
      <c r="O7" s="67">
        <v>2006</v>
      </c>
      <c r="P7" s="67">
        <v>2007</v>
      </c>
      <c r="Q7" s="67">
        <v>2008</v>
      </c>
      <c r="R7" s="67">
        <v>2009</v>
      </c>
      <c r="S7" s="67">
        <v>2010</v>
      </c>
      <c r="T7" s="67">
        <v>2011</v>
      </c>
      <c r="U7" s="67">
        <v>2012</v>
      </c>
      <c r="V7" s="67">
        <v>2013</v>
      </c>
      <c r="W7" s="67">
        <v>2014</v>
      </c>
      <c r="X7" s="67">
        <f>W7+1</f>
        <v>2015</v>
      </c>
      <c r="Y7" s="67">
        <f t="shared" ref="Y7:AF7" si="0">X7+1</f>
        <v>2016</v>
      </c>
      <c r="Z7" s="67">
        <f t="shared" si="0"/>
        <v>2017</v>
      </c>
      <c r="AA7" s="67">
        <f t="shared" si="0"/>
        <v>2018</v>
      </c>
      <c r="AB7" s="67">
        <f t="shared" si="0"/>
        <v>2019</v>
      </c>
      <c r="AC7" s="67">
        <f t="shared" si="0"/>
        <v>2020</v>
      </c>
      <c r="AD7" s="67">
        <f t="shared" si="0"/>
        <v>2021</v>
      </c>
      <c r="AE7" s="67">
        <f t="shared" si="0"/>
        <v>2022</v>
      </c>
      <c r="AF7" s="67">
        <f t="shared" si="0"/>
        <v>2023</v>
      </c>
      <c r="AG7" s="67">
        <f t="shared" ref="AG7" si="1">AF7+1</f>
        <v>2024</v>
      </c>
      <c r="AH7" s="67">
        <f t="shared" ref="AH7" si="2">AG7+1</f>
        <v>2025</v>
      </c>
    </row>
    <row r="8" spans="2:34">
      <c r="B8" s="43"/>
      <c r="C8" s="43"/>
      <c r="D8" s="43"/>
      <c r="E8" s="43"/>
      <c r="F8" s="43"/>
      <c r="G8" s="43"/>
      <c r="H8" s="43"/>
      <c r="I8" s="43"/>
      <c r="J8" s="44"/>
      <c r="K8" s="44"/>
      <c r="L8" s="44"/>
      <c r="M8" s="44"/>
      <c r="N8" s="44"/>
      <c r="O8" s="44"/>
      <c r="P8" s="44"/>
    </row>
    <row r="9" spans="2:34">
      <c r="B9" s="16" t="s">
        <v>14</v>
      </c>
      <c r="C9" s="39">
        <v>41.4</v>
      </c>
      <c r="D9" s="39">
        <v>41.7</v>
      </c>
      <c r="E9" s="39">
        <v>40.200000000000003</v>
      </c>
      <c r="F9" s="39">
        <v>38.9</v>
      </c>
      <c r="G9" s="39">
        <v>38.9</v>
      </c>
      <c r="H9" s="39">
        <v>39.1</v>
      </c>
      <c r="I9" s="40">
        <v>37.6</v>
      </c>
      <c r="J9" s="39">
        <v>36.5</v>
      </c>
      <c r="K9" s="39">
        <v>34</v>
      </c>
      <c r="L9" s="39">
        <v>32.700000000000003</v>
      </c>
      <c r="M9" s="45">
        <v>33.4</v>
      </c>
      <c r="N9" s="47">
        <v>33.200000000000003</v>
      </c>
      <c r="O9" s="47">
        <v>32.6</v>
      </c>
      <c r="P9" s="47">
        <v>30.6</v>
      </c>
      <c r="Q9" s="48">
        <v>29.9</v>
      </c>
      <c r="R9" s="48">
        <v>28.1</v>
      </c>
      <c r="S9" s="48">
        <v>25.9</v>
      </c>
      <c r="T9" s="48">
        <v>25.4</v>
      </c>
      <c r="U9" s="48">
        <v>25.5</v>
      </c>
      <c r="V9" s="48">
        <v>25</v>
      </c>
      <c r="W9" s="48">
        <v>23.5</v>
      </c>
      <c r="X9" s="48">
        <v>22.446191372508171</v>
      </c>
      <c r="Y9" s="48">
        <v>21.541984956491977</v>
      </c>
      <c r="Z9" s="48">
        <v>21.233627083784334</v>
      </c>
      <c r="AA9" s="48">
        <v>20.6</v>
      </c>
      <c r="AB9" s="48">
        <v>20.737795511635451</v>
      </c>
      <c r="AC9" s="48">
        <v>20.431223527623544</v>
      </c>
      <c r="AD9" s="48">
        <v>20.536561292904818</v>
      </c>
      <c r="AE9" s="48">
        <v>20.184345621686443</v>
      </c>
      <c r="AF9" s="48">
        <v>19.369281731480037</v>
      </c>
      <c r="AG9" s="87">
        <v>18.93196451423481</v>
      </c>
      <c r="AH9" s="48">
        <v>19</v>
      </c>
    </row>
    <row r="10" spans="2:34">
      <c r="B10" s="16" t="s">
        <v>37</v>
      </c>
      <c r="C10" s="39">
        <v>28.7</v>
      </c>
      <c r="D10" s="39">
        <v>28.8</v>
      </c>
      <c r="E10" s="39">
        <v>30.4</v>
      </c>
      <c r="F10" s="39">
        <v>31.6</v>
      </c>
      <c r="G10" s="39">
        <v>30.5</v>
      </c>
      <c r="H10" s="39">
        <v>29.3</v>
      </c>
      <c r="I10" s="40">
        <v>29.9</v>
      </c>
      <c r="J10" s="39">
        <v>29.1</v>
      </c>
      <c r="K10" s="39">
        <v>28.8</v>
      </c>
      <c r="L10" s="39">
        <v>29.4</v>
      </c>
      <c r="M10" s="45">
        <v>30.8</v>
      </c>
      <c r="N10" s="47">
        <v>31.3</v>
      </c>
      <c r="O10" s="47">
        <v>30.6</v>
      </c>
      <c r="P10" s="47">
        <v>31.7</v>
      </c>
      <c r="Q10" s="48">
        <v>30.1</v>
      </c>
      <c r="R10" s="48">
        <v>28.9</v>
      </c>
      <c r="S10" s="48">
        <v>28.3</v>
      </c>
      <c r="T10" s="48">
        <v>26.6</v>
      </c>
      <c r="U10" s="48">
        <v>26</v>
      </c>
      <c r="V10" s="48">
        <v>25.9</v>
      </c>
      <c r="W10" s="48">
        <v>25.9</v>
      </c>
      <c r="X10" s="48">
        <v>25.420094785735191</v>
      </c>
      <c r="Y10" s="48">
        <v>25.872920085153101</v>
      </c>
      <c r="Z10" s="48">
        <v>25.545647258064111</v>
      </c>
      <c r="AA10" s="48">
        <v>25.7</v>
      </c>
      <c r="AB10" s="48">
        <v>25.496630460386662</v>
      </c>
      <c r="AC10" s="48">
        <v>25.558168482460825</v>
      </c>
      <c r="AD10" s="48">
        <v>25.59470178438718</v>
      </c>
      <c r="AE10" s="48">
        <v>25.39783853052295</v>
      </c>
      <c r="AF10" s="48">
        <v>25.421313604819264</v>
      </c>
      <c r="AG10" s="87">
        <v>25.483314062570962</v>
      </c>
      <c r="AH10" s="48">
        <v>25.4</v>
      </c>
    </row>
    <row r="11" spans="2:34">
      <c r="B11" s="16" t="s">
        <v>71</v>
      </c>
      <c r="C11" s="39">
        <v>7.6</v>
      </c>
      <c r="D11" s="39">
        <v>6.9</v>
      </c>
      <c r="E11" s="39">
        <v>6.6</v>
      </c>
      <c r="F11" s="39">
        <v>6.4</v>
      </c>
      <c r="G11" s="39">
        <v>6.8</v>
      </c>
      <c r="H11" s="39">
        <v>8.5</v>
      </c>
      <c r="I11" s="40">
        <v>10.199999999999999</v>
      </c>
      <c r="J11" s="39">
        <v>10.5</v>
      </c>
      <c r="K11" s="39">
        <v>10.5</v>
      </c>
      <c r="L11" s="39">
        <v>10.6</v>
      </c>
      <c r="M11" s="45">
        <v>10</v>
      </c>
      <c r="N11" s="47">
        <v>9.9</v>
      </c>
      <c r="O11" s="47">
        <v>10</v>
      </c>
      <c r="P11" s="47">
        <v>10</v>
      </c>
      <c r="Q11" s="48">
        <v>9.6</v>
      </c>
      <c r="R11" s="48">
        <v>9.6999999999999993</v>
      </c>
      <c r="S11" s="48">
        <v>10</v>
      </c>
      <c r="T11" s="48">
        <v>10</v>
      </c>
      <c r="U11" s="48">
        <v>10</v>
      </c>
      <c r="V11" s="48">
        <v>10.199999999999999</v>
      </c>
      <c r="W11" s="48">
        <v>9.9</v>
      </c>
      <c r="X11" s="48">
        <v>9.5511163985773582</v>
      </c>
      <c r="Y11" s="48">
        <v>9.5829245493617563</v>
      </c>
      <c r="Z11" s="48">
        <v>9.9505339450997745</v>
      </c>
      <c r="AA11" s="48">
        <v>10.3</v>
      </c>
      <c r="AB11" s="48">
        <v>14.89784348275492</v>
      </c>
      <c r="AC11" s="48">
        <v>15.159654688108064</v>
      </c>
      <c r="AD11" s="48">
        <v>15.010835047056817</v>
      </c>
      <c r="AE11" s="48">
        <v>15.017210858785081</v>
      </c>
      <c r="AF11" s="48">
        <v>15.175510588858947</v>
      </c>
      <c r="AG11" s="87">
        <v>19.296032923021087</v>
      </c>
      <c r="AH11" s="48">
        <v>18.8</v>
      </c>
    </row>
    <row r="12" spans="2:34">
      <c r="B12" s="16" t="s">
        <v>45</v>
      </c>
      <c r="C12" s="39">
        <v>16.600000000000001</v>
      </c>
      <c r="D12" s="39">
        <v>16.7</v>
      </c>
      <c r="E12" s="39">
        <v>17.399999999999999</v>
      </c>
      <c r="F12" s="39">
        <v>17.3</v>
      </c>
      <c r="G12" s="39">
        <v>18.899999999999999</v>
      </c>
      <c r="H12" s="39">
        <v>18.2</v>
      </c>
      <c r="I12" s="40">
        <v>17.2</v>
      </c>
      <c r="J12" s="39">
        <v>18</v>
      </c>
      <c r="K12" s="39">
        <v>20.9</v>
      </c>
      <c r="L12" s="39">
        <v>20</v>
      </c>
      <c r="M12" s="45">
        <v>18.8</v>
      </c>
      <c r="N12" s="47">
        <v>18.100000000000001</v>
      </c>
      <c r="O12" s="47">
        <v>17.5</v>
      </c>
      <c r="P12" s="47">
        <v>17.399999999999999</v>
      </c>
      <c r="Q12" s="48">
        <v>17.100000000000001</v>
      </c>
      <c r="R12" s="48">
        <v>16.600000000000001</v>
      </c>
      <c r="S12" s="48">
        <v>16.399999999999999</v>
      </c>
      <c r="T12" s="48">
        <v>16.5</v>
      </c>
      <c r="U12" s="48">
        <v>15.9</v>
      </c>
      <c r="V12" s="48">
        <v>15.4</v>
      </c>
      <c r="W12" s="48">
        <v>15</v>
      </c>
      <c r="X12" s="48">
        <v>14.850127926540667</v>
      </c>
      <c r="Y12" s="48">
        <v>14.148451836323437</v>
      </c>
      <c r="Z12" s="48">
        <v>13.445149912200128</v>
      </c>
      <c r="AA12" s="48">
        <v>13.8</v>
      </c>
      <c r="AB12" s="48">
        <v>13.818200228455746</v>
      </c>
      <c r="AC12" s="48">
        <v>14.043803581701573</v>
      </c>
      <c r="AD12" s="48">
        <v>14.214062617484259</v>
      </c>
      <c r="AE12" s="48">
        <v>15.893161536395928</v>
      </c>
      <c r="AF12" s="48">
        <v>15.131745806787414</v>
      </c>
      <c r="AG12" s="87">
        <v>14.535458535121158</v>
      </c>
      <c r="AH12" s="48">
        <v>14.2</v>
      </c>
    </row>
    <row r="13" spans="2:34">
      <c r="B13" s="29" t="s">
        <v>72</v>
      </c>
      <c r="C13" s="39">
        <v>5.8</v>
      </c>
      <c r="D13" s="39">
        <v>6</v>
      </c>
      <c r="E13" s="39">
        <v>5.4</v>
      </c>
      <c r="F13" s="39">
        <v>5.8</v>
      </c>
      <c r="G13" s="39">
        <v>4.9000000000000004</v>
      </c>
      <c r="H13" s="39">
        <v>4.9000000000000004</v>
      </c>
      <c r="I13" s="40">
        <v>5</v>
      </c>
      <c r="J13" s="39">
        <v>5.9</v>
      </c>
      <c r="K13" s="39">
        <v>5.8</v>
      </c>
      <c r="L13" s="39">
        <v>7.3</v>
      </c>
      <c r="M13" s="45">
        <v>7</v>
      </c>
      <c r="N13" s="47">
        <v>7.5</v>
      </c>
      <c r="O13" s="47">
        <f t="shared" ref="O13:U13" si="3">100-SUM(O9:O12)</f>
        <v>9.2999999999999972</v>
      </c>
      <c r="P13" s="47">
        <f t="shared" si="3"/>
        <v>10.300000000000011</v>
      </c>
      <c r="Q13" s="47">
        <f t="shared" si="3"/>
        <v>13.300000000000011</v>
      </c>
      <c r="R13" s="47">
        <f t="shared" si="3"/>
        <v>16.699999999999989</v>
      </c>
      <c r="S13" s="47">
        <f t="shared" si="3"/>
        <v>19.400000000000006</v>
      </c>
      <c r="T13" s="47">
        <f t="shared" si="3"/>
        <v>21.5</v>
      </c>
      <c r="U13" s="47">
        <f t="shared" si="3"/>
        <v>22.599999999999994</v>
      </c>
      <c r="V13" s="47">
        <f>100-SUM(V9:V12)</f>
        <v>23.5</v>
      </c>
      <c r="W13" s="47">
        <f>100-SUM(W9:W12)</f>
        <v>25.700000000000003</v>
      </c>
      <c r="X13" s="47">
        <f>100-SUM(X9:X12)</f>
        <v>27.732469516638616</v>
      </c>
      <c r="Y13" s="47">
        <f>100-SUM(Y9:Y12)</f>
        <v>28.853718572669734</v>
      </c>
      <c r="Z13" s="47">
        <v>29.82504180085165</v>
      </c>
      <c r="AA13" s="47">
        <v>29.6</v>
      </c>
      <c r="AB13" s="47">
        <v>25</v>
      </c>
      <c r="AC13" s="47">
        <v>24.807149720105997</v>
      </c>
      <c r="AD13" s="47">
        <v>24.6</v>
      </c>
      <c r="AE13" s="47">
        <v>23.507443452609607</v>
      </c>
      <c r="AF13" s="47">
        <f>+AF14-SUM(AF9:AF12)</f>
        <v>24.902148268054333</v>
      </c>
      <c r="AG13" s="47">
        <f t="shared" ref="AG13:AH13" si="4">+AG14-SUM(AG9:AG12)</f>
        <v>21.753229965051986</v>
      </c>
      <c r="AH13" s="47">
        <f t="shared" si="4"/>
        <v>22.599999999999994</v>
      </c>
    </row>
    <row r="14" spans="2:34">
      <c r="B14" s="31" t="s">
        <v>15</v>
      </c>
      <c r="C14" s="68">
        <f>SUM(C9:C13)</f>
        <v>100.09999999999998</v>
      </c>
      <c r="D14" s="68">
        <f t="shared" ref="D14:O14" si="5">SUM(D9:D13)</f>
        <v>100.10000000000001</v>
      </c>
      <c r="E14" s="68">
        <f t="shared" si="5"/>
        <v>100</v>
      </c>
      <c r="F14" s="68">
        <f t="shared" si="5"/>
        <v>100</v>
      </c>
      <c r="G14" s="68">
        <f t="shared" si="5"/>
        <v>100</v>
      </c>
      <c r="H14" s="68">
        <f t="shared" si="5"/>
        <v>100.00000000000001</v>
      </c>
      <c r="I14" s="68">
        <f t="shared" si="5"/>
        <v>99.9</v>
      </c>
      <c r="J14" s="68">
        <f t="shared" si="5"/>
        <v>100</v>
      </c>
      <c r="K14" s="68">
        <f t="shared" si="5"/>
        <v>99.999999999999986</v>
      </c>
      <c r="L14" s="68">
        <f>SUM(L9:L13)</f>
        <v>100</v>
      </c>
      <c r="M14" s="68">
        <f t="shared" si="5"/>
        <v>100</v>
      </c>
      <c r="N14" s="68">
        <f t="shared" si="5"/>
        <v>100</v>
      </c>
      <c r="O14" s="68">
        <f t="shared" si="5"/>
        <v>100</v>
      </c>
      <c r="P14" s="68">
        <f t="shared" ref="P14:V14" si="6">SUM(P9:P13)</f>
        <v>100</v>
      </c>
      <c r="Q14" s="68">
        <f t="shared" si="6"/>
        <v>100</v>
      </c>
      <c r="R14" s="68">
        <f t="shared" si="6"/>
        <v>100</v>
      </c>
      <c r="S14" s="68">
        <f t="shared" si="6"/>
        <v>100</v>
      </c>
      <c r="T14" s="68">
        <f t="shared" si="6"/>
        <v>100</v>
      </c>
      <c r="U14" s="68">
        <f t="shared" si="6"/>
        <v>100</v>
      </c>
      <c r="V14" s="68">
        <f t="shared" si="6"/>
        <v>100</v>
      </c>
      <c r="W14" s="68">
        <f>SUM(W9:W13)</f>
        <v>100</v>
      </c>
      <c r="X14" s="68">
        <f>SUM(X9:X13)</f>
        <v>100</v>
      </c>
      <c r="Y14" s="68">
        <f>SUM(Y9:Y13)</f>
        <v>100</v>
      </c>
      <c r="Z14" s="68">
        <v>100</v>
      </c>
      <c r="AA14" s="68">
        <v>100</v>
      </c>
      <c r="AB14" s="68">
        <v>100</v>
      </c>
      <c r="AC14" s="68">
        <v>100</v>
      </c>
      <c r="AD14" s="68">
        <v>100</v>
      </c>
      <c r="AE14" s="68">
        <v>100</v>
      </c>
      <c r="AF14" s="68">
        <v>100</v>
      </c>
      <c r="AG14" s="68">
        <v>100</v>
      </c>
      <c r="AH14" s="68">
        <v>100</v>
      </c>
    </row>
    <row r="15" spans="2:34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4"/>
    </row>
    <row r="16" spans="2:34">
      <c r="B16" s="36" t="str">
        <f>'Tab1'!B30</f>
        <v>Kilde: Finans Norge - Premiestatistikk skadeforsikring, 4. kvartal</v>
      </c>
      <c r="C16" s="36"/>
      <c r="D16" s="36"/>
      <c r="E16" s="36"/>
      <c r="F16" s="36"/>
      <c r="G16" s="36"/>
      <c r="H16" s="16"/>
      <c r="I16" s="16"/>
      <c r="J16" s="16"/>
      <c r="K16" s="16"/>
      <c r="L16" s="16"/>
      <c r="M16" s="16"/>
      <c r="N16" s="16"/>
      <c r="O16" s="16"/>
      <c r="P16" s="40"/>
    </row>
    <row r="17" spans="2:16">
      <c r="B17" s="36" t="str">
        <f>'Tab1'!B31</f>
        <v>Source: Finance Norway - Premium statistics, non life , 4. quarter</v>
      </c>
      <c r="C17" s="36"/>
      <c r="D17" s="36"/>
      <c r="E17" s="36"/>
      <c r="F17" s="36"/>
      <c r="G17" s="36"/>
      <c r="H17" s="16"/>
      <c r="I17" s="16"/>
      <c r="J17" s="16"/>
      <c r="K17" s="16"/>
      <c r="L17" s="16"/>
      <c r="M17" s="16"/>
      <c r="N17" s="16"/>
      <c r="O17" s="16"/>
      <c r="P17" s="14"/>
    </row>
    <row r="18" spans="2:16">
      <c r="B18" s="36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2:16">
      <c r="B19" s="36"/>
    </row>
    <row r="20" spans="2:16">
      <c r="B20" s="64"/>
    </row>
    <row r="21" spans="2:16">
      <c r="B21" s="64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37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nans Norge Dokument" ma:contentTypeID="0x010100ACC77BB12EC7EE4EA60870A550D34450003D1DA8DA193DF34490145E671A94A881" ma:contentTypeVersion="4" ma:contentTypeDescription="" ma:contentTypeScope="" ma:versionID="d73a59772534c950f23a838973545ad3">
  <xsd:schema xmlns:xsd="http://www.w3.org/2001/XMLSchema" xmlns:xs="http://www.w3.org/2001/XMLSchema" xmlns:p="http://schemas.microsoft.com/office/2006/metadata/properties" xmlns:ns2="aaf76c25-c872-4d52-a3c2-4356b49134c4" targetNamespace="http://schemas.microsoft.com/office/2006/metadata/properties" ma:root="true" ma:fieldsID="0b012e33b2039f69ce7b3f131ab1bf99" ns2:_="">
    <xsd:import namespace="aaf76c25-c872-4d52-a3c2-4356b49134c4"/>
    <xsd:element name="properties">
      <xsd:complexType>
        <xsd:sequence>
          <xsd:element name="documentManagement">
            <xsd:complexType>
              <xsd:all>
                <xsd:element ref="ns2:FN_Are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f76c25-c872-4d52-a3c2-4356b49134c4" elementFormDefault="qualified">
    <xsd:import namespace="http://schemas.microsoft.com/office/2006/documentManagement/types"/>
    <xsd:import namespace="http://schemas.microsoft.com/office/infopath/2007/PartnerControls"/>
    <xsd:element name="FN_Area" ma:index="8" nillable="true" ma:displayName="Område" ma:internalName="FN_Are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N_Area xmlns="aaf76c25-c872-4d52-a3c2-4356b49134c4">Statistikk og analyse</FN_Area>
  </documentManagement>
</p:properties>
</file>

<file path=customXml/item4.xml><?xml version="1.0" encoding="utf-8"?>
<?mso-contentType ?>
<SharedContentType xmlns="Microsoft.SharePoint.Taxonomy.ContentTypeSync" SourceId="dab2b8ef-c951-45bf-a0d0-9b3f2fbb5ccb" ContentTypeId="0x010100ACC77BB12EC7EE4EA60870A550D34450" PreviousValue="false" LastSyncTimeStamp="2024-11-13T10:55:17.69Z"/>
</file>

<file path=customXml/itemProps1.xml><?xml version="1.0" encoding="utf-8"?>
<ds:datastoreItem xmlns:ds="http://schemas.openxmlformats.org/officeDocument/2006/customXml" ds:itemID="{51EC67CB-360E-4D37-BEEE-9E46368ABD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30D66-5DAB-4640-B102-3DCAD456BE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f76c25-c872-4d52-a3c2-4356b49134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92B853-91D4-43E1-98FD-253D662A3EF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d0269771-354f-4212-bcf9-4cf8d93f0ae9"/>
    <ds:schemaRef ds:uri="http://www.w3.org/XML/1998/namespace"/>
    <ds:schemaRef ds:uri="http://purl.org/dc/dcmitype/"/>
    <ds:schemaRef ds:uri="aaf76c25-c872-4d52-a3c2-4356b49134c4"/>
  </ds:schemaRefs>
</ds:datastoreItem>
</file>

<file path=customXml/itemProps4.xml><?xml version="1.0" encoding="utf-8"?>
<ds:datastoreItem xmlns:ds="http://schemas.openxmlformats.org/officeDocument/2006/customXml" ds:itemID="{C48573F8-ADBB-48DD-9164-CCE8BD958C5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Front</vt:lpstr>
      <vt:lpstr>Tab1</vt:lpstr>
      <vt:lpstr>Tab2</vt:lpstr>
      <vt:lpstr>Tab3</vt:lpstr>
      <vt:lpstr>Tab4</vt:lpstr>
      <vt:lpstr>Front!Print_Area</vt:lpstr>
      <vt:lpstr>'Tab2'!Print_Area</vt:lpstr>
      <vt:lpstr>'Tab3'!Print_Area</vt:lpstr>
      <vt:lpstr>'Tab1'!Print_Titles</vt:lpstr>
      <vt:lpstr>'Tab2'!Print_Titles</vt:lpstr>
      <vt:lpstr>proddato</vt:lpstr>
    </vt:vector>
  </TitlesOfParts>
  <Company>Norges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CHr. Sandsbraaten</dc:creator>
  <cp:lastModifiedBy>Michael Graff</cp:lastModifiedBy>
  <cp:lastPrinted>2023-03-09T08:23:54Z</cp:lastPrinted>
  <dcterms:created xsi:type="dcterms:W3CDTF">2001-06-01T11:32:45Z</dcterms:created>
  <dcterms:modified xsi:type="dcterms:W3CDTF">2026-02-24T09:03:02Z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0x010100ACC77BB12EC7EE4EA60870A550D34450003D1DA8DA193DF34490145E671A94A881</vt:lpwstr>
  </property>
</Properties>
</file>