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forsikringsdrift.sharepoint.com/sites/FNF/Delte dokumenter/Statistikk og analyse/Kvartalstatistikkene/Premiestatistikk/Rapport/"/>
    </mc:Choice>
  </mc:AlternateContent>
  <xr:revisionPtr revIDLastSave="223" documentId="13_ncr:1_{EA2136B3-E387-4133-9659-05210FFB6EBD}" xr6:coauthVersionLast="47" xr6:coauthVersionMax="47" xr10:uidLastSave="{8F142552-62A3-4A26-BC0E-86806F901273}"/>
  <bookViews>
    <workbookView xWindow="-108" yWindow="-108" windowWidth="30936" windowHeight="16776" tabRatio="805" xr2:uid="{00000000-000D-0000-FFFF-FFFF00000000}"/>
  </bookViews>
  <sheets>
    <sheet name="Forside" sheetId="64" r:id="rId1"/>
    <sheet name="Innhold" sheetId="2" r:id="rId2"/>
    <sheet name="Tab1" sheetId="3" r:id="rId3"/>
    <sheet name="Tab2" sheetId="4" r:id="rId4"/>
    <sheet name="Tab3" sheetId="5" r:id="rId5"/>
    <sheet name="Tab4" sheetId="6" r:id="rId6"/>
    <sheet name="Tab5" sheetId="7" r:id="rId7"/>
    <sheet name="Tab6" sheetId="8" r:id="rId8"/>
    <sheet name="Tab7" sheetId="60" r:id="rId9"/>
    <sheet name="Tab8" sheetId="10" r:id="rId10"/>
    <sheet name="Tab9" sheetId="55" r:id="rId11"/>
    <sheet name="Tab10" sheetId="14" r:id="rId12"/>
    <sheet name="Tab11" sheetId="15" r:id="rId13"/>
    <sheet name="Tab12" sheetId="52" r:id="rId14"/>
    <sheet name="Tab13" sheetId="53" r:id="rId15"/>
    <sheet name="Tab14" sheetId="54" r:id="rId16"/>
    <sheet name="Tab15" sheetId="16" r:id="rId17"/>
    <sheet name="Tab16" sheetId="17" r:id="rId18"/>
    <sheet name="Tab17" sheetId="18" r:id="rId19"/>
  </sheets>
  <externalReferences>
    <externalReference r:id="rId20"/>
  </externalReferences>
  <definedNames>
    <definedName name="DATA_11" localSheetId="0">#REF!</definedName>
    <definedName name="DATA_11">#REF!</definedName>
    <definedName name="DATA_12" localSheetId="0">#REF!</definedName>
    <definedName name="DATA_12">#REF!</definedName>
    <definedName name="DATA_21" localSheetId="0">#REF!</definedName>
    <definedName name="DATA_21">#REF!</definedName>
    <definedName name="DATA_31" localSheetId="0">#REF!</definedName>
    <definedName name="DATA_31">#REF!</definedName>
    <definedName name="DATA_32" localSheetId="0">#REF!</definedName>
    <definedName name="DATA_32">#REF!</definedName>
    <definedName name="DATA_41" localSheetId="0">#REF!</definedName>
    <definedName name="DATA_41">#REF!</definedName>
    <definedName name="DATA_42" localSheetId="0">#REF!</definedName>
    <definedName name="DATA_42">#REF!</definedName>
    <definedName name="DATA_51" localSheetId="0">#REF!</definedName>
    <definedName name="DATA_51">#REF!</definedName>
    <definedName name="DATA_52" localSheetId="0">#REF!</definedName>
    <definedName name="DATA_52">#REF!</definedName>
    <definedName name="DATA_61" localSheetId="0">#REF!</definedName>
    <definedName name="DATA_61">#REF!</definedName>
    <definedName name="DATA_62" localSheetId="0">#REF!</definedName>
    <definedName name="DATA_62">#REF!</definedName>
    <definedName name="DATA_63" localSheetId="0">#REF!</definedName>
    <definedName name="DATA_63">#REF!</definedName>
    <definedName name="DATA_64" localSheetId="0">#REF!</definedName>
    <definedName name="DATA_64">#REF!</definedName>
    <definedName name="DATA_71" localSheetId="0">#REF!</definedName>
    <definedName name="DATA_71">#REF!</definedName>
    <definedName name="DATA_72" localSheetId="0">#REF!</definedName>
    <definedName name="DATA_72">#REF!</definedName>
    <definedName name="DATA_81" localSheetId="0">#REF!</definedName>
    <definedName name="DATA_81">#REF!</definedName>
    <definedName name="DATA_82" localSheetId="0">#REF!</definedName>
    <definedName name="DATA_82">#REF!</definedName>
    <definedName name="DATA_91" localSheetId="0">#REF!</definedName>
    <definedName name="DATA_91">#REF!</definedName>
    <definedName name="DATA_92" localSheetId="0">#REF!</definedName>
    <definedName name="DATA_92">#REF!</definedName>
    <definedName name="DATA_93" localSheetId="0">#REF!</definedName>
    <definedName name="DATA_93">#REF!</definedName>
    <definedName name="DATA_B1" localSheetId="0">#REF!</definedName>
    <definedName name="DATA_B1">#REF!</definedName>
    <definedName name="DATA_B2" localSheetId="0">#REF!</definedName>
    <definedName name="DATA_B2">#REF!</definedName>
    <definedName name="DATA_K1" localSheetId="0">#REF!</definedName>
    <definedName name="DATA_K1">#REF!</definedName>
    <definedName name="DATA_K2" localSheetId="0">#REF!</definedName>
    <definedName name="DATA_K2">#REF!</definedName>
    <definedName name="DATA_M1" localSheetId="0">#REF!</definedName>
    <definedName name="DATA_M1">#REF!</definedName>
    <definedName name="DATA_M2" localSheetId="0">#REF!</definedName>
    <definedName name="DATA_M2">#REF!</definedName>
    <definedName name="DATA_P1" localSheetId="0">#REF!</definedName>
    <definedName name="DATA_P1">#REF!</definedName>
    <definedName name="DATA_P2" localSheetId="0">#REF!</definedName>
    <definedName name="DATA_P2">#REF!</definedName>
    <definedName name="Dato_1årsiden" localSheetId="0">[1]Tab5!$C$6</definedName>
    <definedName name="Dato_1årsiden">'Tab5'!$C$6</definedName>
    <definedName name="Dato_2årsiden">'Tab5'!$B$6</definedName>
    <definedName name="Dato_nå" localSheetId="0">[1]Tab5!$D$6</definedName>
    <definedName name="Dato_nå">'Tab5'!$D$6</definedName>
    <definedName name="_xlnm.Print_Area" localSheetId="1">Innhold!$A$1:$H$54</definedName>
    <definedName name="_xlnm.Print_Area" localSheetId="2">'Tab1'!$A$1:$C$53</definedName>
    <definedName name="_xlnm.Print_Area" localSheetId="16">'Tab15'!$A$1:$U$66</definedName>
    <definedName name="_xlnm.Print_Area" localSheetId="18">'Tab17'!$A$1:$C$53</definedName>
    <definedName name="_xlnm.Print_Area" localSheetId="3">'Tab2'!$A$1:$K$65</definedName>
    <definedName name="_xlnm.Print_Area">'Tab5'!$A$4:$G$63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K64" i="4" l="1"/>
  <c r="B53" i="2" l="1"/>
  <c r="A75" i="60" l="1"/>
  <c r="G74" i="60"/>
  <c r="H26" i="2"/>
  <c r="C52" i="18" l="1"/>
  <c r="G74" i="17"/>
  <c r="U65" i="16"/>
  <c r="U74" i="54"/>
  <c r="U74" i="53"/>
  <c r="U74" i="52"/>
  <c r="G74" i="15"/>
  <c r="U74" i="14"/>
  <c r="U74" i="8"/>
  <c r="U62" i="7"/>
  <c r="L55" i="6"/>
  <c r="L55" i="5"/>
  <c r="E64" i="4"/>
  <c r="C52" i="3"/>
  <c r="L71" i="8" l="1"/>
  <c r="S71" i="8"/>
  <c r="E71" i="8"/>
  <c r="H24" i="2"/>
  <c r="H28" i="2" l="1"/>
  <c r="U74" i="10"/>
  <c r="A75" i="55" l="1"/>
  <c r="B97" i="4"/>
  <c r="C97" i="4"/>
  <c r="D97" i="4"/>
  <c r="B99" i="4"/>
  <c r="C99" i="4"/>
  <c r="D99" i="4"/>
  <c r="C91" i="4" l="1"/>
  <c r="B91" i="4"/>
  <c r="C87" i="4"/>
  <c r="B87" i="4"/>
  <c r="B88" i="4" l="1"/>
  <c r="G101" i="4"/>
  <c r="C88" i="4"/>
  <c r="C89" i="4"/>
  <c r="B89" i="4"/>
  <c r="G98" i="4"/>
  <c r="G97" i="4" l="1"/>
  <c r="G99" i="4"/>
  <c r="A74" i="55" l="1"/>
  <c r="A74" i="60"/>
  <c r="A75" i="53"/>
  <c r="A75" i="52"/>
  <c r="A75" i="54"/>
  <c r="A74" i="54"/>
  <c r="A74" i="53"/>
  <c r="A74" i="52"/>
  <c r="B107" i="4"/>
  <c r="S6" i="14" l="1"/>
  <c r="L6" i="14"/>
  <c r="S41" i="8"/>
  <c r="L41" i="8"/>
  <c r="B90" i="4" l="1"/>
  <c r="C90" i="4"/>
  <c r="M6" i="14" l="1"/>
  <c r="T6" i="14"/>
  <c r="M41" i="8"/>
  <c r="T41" i="8"/>
  <c r="U51" i="8"/>
  <c r="T51" i="8"/>
  <c r="S51" i="8"/>
  <c r="N51" i="8"/>
  <c r="L52" i="8"/>
  <c r="U52" i="8"/>
  <c r="T52" i="8"/>
  <c r="S52" i="8"/>
  <c r="N52" i="8"/>
  <c r="M52" i="8"/>
  <c r="F52" i="8"/>
  <c r="E52" i="8"/>
  <c r="G52" i="8"/>
  <c r="B77" i="4" l="1"/>
  <c r="M51" i="8"/>
  <c r="N6" i="14"/>
  <c r="U6" i="14"/>
  <c r="U41" i="8"/>
  <c r="N41" i="8"/>
  <c r="U60" i="8"/>
  <c r="L67" i="8"/>
  <c r="G70" i="8"/>
  <c r="N59" i="8" l="1"/>
  <c r="N68" i="8"/>
  <c r="M59" i="8"/>
  <c r="M68" i="8"/>
  <c r="U47" i="8"/>
  <c r="N57" i="8"/>
  <c r="N58" i="8"/>
  <c r="N61" i="8"/>
  <c r="N67" i="8"/>
  <c r="N60" i="8"/>
  <c r="L59" i="8"/>
  <c r="L51" i="8"/>
  <c r="L68" i="8"/>
  <c r="L61" i="8"/>
  <c r="L70" i="8"/>
  <c r="S61" i="8"/>
  <c r="S65" i="8"/>
  <c r="M54" i="8"/>
  <c r="M70" i="8"/>
  <c r="M65" i="8"/>
  <c r="S54" i="8"/>
  <c r="S68" i="8"/>
  <c r="S66" i="8"/>
  <c r="M61" i="8"/>
  <c r="U68" i="8"/>
  <c r="U70" i="8"/>
  <c r="U65" i="8"/>
  <c r="E70" i="8"/>
  <c r="E68" i="8"/>
  <c r="E65" i="8"/>
  <c r="F71" i="8"/>
  <c r="F68" i="8"/>
  <c r="F65" i="8"/>
  <c r="T59" i="8"/>
  <c r="T68" i="8"/>
  <c r="T65" i="8"/>
  <c r="T61" i="8"/>
  <c r="L57" i="8"/>
  <c r="L65" i="8"/>
  <c r="N70" i="8"/>
  <c r="N69" i="8"/>
  <c r="N65" i="8"/>
  <c r="U61" i="8"/>
  <c r="G59" i="8"/>
  <c r="S59" i="8"/>
  <c r="E54" i="8"/>
  <c r="M56" i="8"/>
  <c r="N56" i="8"/>
  <c r="N54" i="8"/>
  <c r="T54" i="8"/>
  <c r="U54" i="8"/>
  <c r="E59" i="8"/>
  <c r="U59" i="8"/>
  <c r="L54" i="8"/>
  <c r="F59" i="8"/>
  <c r="S67" i="8"/>
  <c r="S70" i="8"/>
  <c r="S56" i="8"/>
  <c r="T70" i="8"/>
  <c r="T71" i="8"/>
  <c r="T66" i="8"/>
  <c r="E57" i="8"/>
  <c r="E67" i="8"/>
  <c r="M44" i="8"/>
  <c r="M71" i="8"/>
  <c r="L58" i="8"/>
  <c r="L49" i="8"/>
  <c r="L66" i="8"/>
  <c r="E64" i="8"/>
  <c r="E69" i="8"/>
  <c r="E66" i="8"/>
  <c r="S42" i="8"/>
  <c r="S69" i="8"/>
  <c r="S57" i="8"/>
  <c r="G71" i="8"/>
  <c r="G68" i="8"/>
  <c r="S58" i="8"/>
  <c r="L56" i="8"/>
  <c r="E56" i="8"/>
  <c r="F67" i="8"/>
  <c r="F70" i="8"/>
  <c r="M43" i="8"/>
  <c r="T42" i="8"/>
  <c r="T67" i="8"/>
  <c r="M55" i="8"/>
  <c r="N42" i="8"/>
  <c r="N71" i="8"/>
  <c r="T56" i="8"/>
  <c r="U71" i="8"/>
  <c r="U66" i="8"/>
  <c r="M62" i="8"/>
  <c r="M45" i="8"/>
  <c r="M46" i="8"/>
  <c r="M63" i="8"/>
  <c r="M57" i="8"/>
  <c r="L53" i="8"/>
  <c r="L50" i="8"/>
  <c r="M48" i="8"/>
  <c r="M50" i="8"/>
  <c r="M58" i="8"/>
  <c r="M42" i="8"/>
  <c r="L60" i="8"/>
  <c r="M53" i="8"/>
  <c r="M49" i="8"/>
  <c r="U69" i="8"/>
  <c r="U64" i="8"/>
  <c r="U67" i="8"/>
  <c r="U56" i="8"/>
  <c r="U48" i="8"/>
  <c r="U57" i="8"/>
  <c r="U49" i="8"/>
  <c r="U50" i="8"/>
  <c r="U43" i="8"/>
  <c r="U58" i="8"/>
  <c r="U63" i="8"/>
  <c r="U53" i="8"/>
  <c r="U44" i="8"/>
  <c r="U62" i="8"/>
  <c r="U55" i="8"/>
  <c r="U45" i="8"/>
  <c r="U46" i="8"/>
  <c r="U42" i="8"/>
  <c r="T69" i="8"/>
  <c r="T64" i="8"/>
  <c r="T60" i="8"/>
  <c r="T58" i="8"/>
  <c r="T50" i="8"/>
  <c r="T47" i="8"/>
  <c r="T43" i="8"/>
  <c r="T53" i="8"/>
  <c r="T46" i="8"/>
  <c r="T63" i="8"/>
  <c r="T55" i="8"/>
  <c r="T45" i="8"/>
  <c r="T62" i="8"/>
  <c r="T44" i="8"/>
  <c r="T57" i="8"/>
  <c r="T49" i="8"/>
  <c r="T48" i="8"/>
  <c r="S64" i="8"/>
  <c r="S48" i="8"/>
  <c r="S49" i="8"/>
  <c r="S50" i="8"/>
  <c r="S43" i="8"/>
  <c r="S44" i="8"/>
  <c r="S47" i="8"/>
  <c r="S53" i="8"/>
  <c r="S46" i="8"/>
  <c r="S55" i="8"/>
  <c r="S45" i="8"/>
  <c r="S62" i="8"/>
  <c r="S60" i="8"/>
  <c r="S63" i="8"/>
  <c r="N64" i="8"/>
  <c r="N66" i="8"/>
  <c r="N48" i="8"/>
  <c r="N62" i="8"/>
  <c r="N43" i="8"/>
  <c r="N55" i="8"/>
  <c r="N44" i="8"/>
  <c r="N46" i="8"/>
  <c r="N53" i="8"/>
  <c r="N47" i="8"/>
  <c r="N45" i="8"/>
  <c r="N49" i="8"/>
  <c r="N50" i="8"/>
  <c r="N63" i="8"/>
  <c r="M66" i="8"/>
  <c r="M47" i="8"/>
  <c r="M60" i="8"/>
  <c r="L63" i="8"/>
  <c r="L42" i="8"/>
  <c r="L45" i="8"/>
  <c r="L44" i="8"/>
  <c r="L62" i="8"/>
  <c r="L47" i="8"/>
  <c r="L46" i="8"/>
  <c r="L48" i="8"/>
  <c r="L69" i="8"/>
  <c r="L64" i="8"/>
  <c r="M69" i="8"/>
  <c r="M67" i="8"/>
  <c r="M64" i="8"/>
  <c r="L43" i="8"/>
  <c r="L55" i="8"/>
  <c r="B106" i="4"/>
  <c r="F64" i="8"/>
  <c r="F69" i="8"/>
  <c r="F66" i="8"/>
  <c r="F57" i="8"/>
  <c r="G66" i="8"/>
  <c r="G69" i="8"/>
  <c r="F56" i="8"/>
  <c r="F54" i="8"/>
  <c r="F55" i="8"/>
  <c r="G57" i="8"/>
  <c r="G67" i="8"/>
  <c r="G63" i="8"/>
  <c r="G65" i="8"/>
  <c r="E63" i="8"/>
  <c r="E55" i="8"/>
  <c r="F63" i="8"/>
  <c r="A52" i="3"/>
  <c r="E101" i="4"/>
  <c r="E98" i="4"/>
  <c r="C84" i="4"/>
  <c r="C85" i="4"/>
  <c r="C82" i="4"/>
  <c r="B84" i="4"/>
  <c r="B85" i="4"/>
  <c r="B82" i="4"/>
  <c r="S72" i="8" l="1"/>
  <c r="T72" i="8"/>
  <c r="N72" i="8"/>
  <c r="L72" i="8"/>
  <c r="U72" i="8"/>
  <c r="M72" i="8"/>
  <c r="E99" i="4"/>
  <c r="E97" i="4"/>
  <c r="B86" i="4"/>
  <c r="C86" i="4"/>
  <c r="H32" i="2"/>
  <c r="H34" i="2" s="1"/>
  <c r="A75" i="10"/>
  <c r="A63" i="7"/>
  <c r="A66" i="16"/>
  <c r="A75" i="8"/>
  <c r="A56" i="6"/>
  <c r="A65" i="4"/>
  <c r="A56" i="5"/>
  <c r="A53" i="18"/>
  <c r="G65" i="4"/>
  <c r="A75" i="17"/>
  <c r="A75" i="15"/>
  <c r="A75" i="14"/>
  <c r="A53" i="3"/>
  <c r="A74" i="8"/>
  <c r="A62" i="7"/>
  <c r="A55" i="6"/>
  <c r="A74" i="17"/>
  <c r="A65" i="16"/>
  <c r="A74" i="15"/>
  <c r="A74" i="14"/>
  <c r="A74" i="10"/>
  <c r="A55" i="5"/>
  <c r="A64" i="4"/>
  <c r="G64" i="4"/>
  <c r="A52" i="18"/>
  <c r="F41" i="8"/>
  <c r="B83" i="4"/>
  <c r="F6" i="14"/>
  <c r="G6" i="14"/>
  <c r="E41" i="8"/>
  <c r="C83" i="4"/>
  <c r="G41" i="8"/>
  <c r="E6" i="14"/>
  <c r="H30" i="2" l="1"/>
  <c r="U74" i="55"/>
  <c r="G96" i="4"/>
  <c r="E96" i="4" s="1"/>
  <c r="H36" i="2"/>
  <c r="H38" i="2" s="1"/>
  <c r="H40" i="2" s="1"/>
  <c r="H43" i="2" s="1"/>
  <c r="E61" i="8"/>
  <c r="E47" i="8"/>
  <c r="E62" i="8"/>
  <c r="E46" i="8"/>
  <c r="E49" i="8"/>
  <c r="E53" i="8"/>
  <c r="E42" i="8"/>
  <c r="E43" i="8"/>
  <c r="E50" i="8"/>
  <c r="E58" i="8"/>
  <c r="E45" i="8"/>
  <c r="E48" i="8"/>
  <c r="E60" i="8"/>
  <c r="E51" i="8"/>
  <c r="E44" i="8"/>
  <c r="E72" i="8" l="1"/>
  <c r="F62" i="8"/>
  <c r="F51" i="8"/>
  <c r="F42" i="8"/>
  <c r="F43" i="8"/>
  <c r="F47" i="8"/>
  <c r="F50" i="8"/>
  <c r="F58" i="8"/>
  <c r="F44" i="8"/>
  <c r="F60" i="8"/>
  <c r="F49" i="8"/>
  <c r="F53" i="8"/>
  <c r="F61" i="8"/>
  <c r="F45" i="8"/>
  <c r="F46" i="8"/>
  <c r="F48" i="8"/>
  <c r="F72" i="8" l="1"/>
  <c r="G42" i="8"/>
  <c r="G60" i="8"/>
  <c r="G64" i="8"/>
  <c r="G44" i="8"/>
  <c r="G51" i="8"/>
  <c r="G55" i="8"/>
  <c r="G45" i="8"/>
  <c r="G48" i="8"/>
  <c r="G56" i="8"/>
  <c r="G46" i="8"/>
  <c r="G54" i="8"/>
  <c r="G61" i="8"/>
  <c r="G47" i="8"/>
  <c r="G58" i="8"/>
  <c r="G62" i="8"/>
  <c r="G49" i="8"/>
  <c r="G50" i="8"/>
  <c r="G43" i="8"/>
  <c r="G53" i="8"/>
  <c r="G72" i="8" l="1"/>
  <c r="B74" i="4" l="1"/>
  <c r="B75" i="4"/>
  <c r="B76" i="4"/>
  <c r="B78" i="4" l="1"/>
</calcChain>
</file>

<file path=xl/sharedStrings.xml><?xml version="1.0" encoding="utf-8"?>
<sst xmlns="http://schemas.openxmlformats.org/spreadsheetml/2006/main" count="3760" uniqueCount="182">
  <si>
    <t>Tilbake til innholdsfortegnelsen</t>
  </si>
  <si>
    <t>Bestandspremie i 1000 kr</t>
  </si>
  <si>
    <t>Markedsandel i prosent</t>
  </si>
  <si>
    <t>Selskap</t>
  </si>
  <si>
    <t>I ALT</t>
  </si>
  <si>
    <t xml:space="preserve"> </t>
  </si>
  <si>
    <t>INNHOLDSFORTEGNELSE</t>
  </si>
  <si>
    <t>Figur 1. Markedsandeler til de fire største selskaper, landbasert forsikring i alt ……………………………</t>
  </si>
  <si>
    <t>Figur 2. Bestandspremie i de største bransjene utenom motorvogn ………………………………………..</t>
  </si>
  <si>
    <t>Alle selskap</t>
  </si>
  <si>
    <t xml:space="preserve">Endring </t>
  </si>
  <si>
    <t>i prosent</t>
  </si>
  <si>
    <t>1. Motorvogn - totalt</t>
  </si>
  <si>
    <t>Personbil og varebil &lt; 3,5 t.</t>
  </si>
  <si>
    <t>Lastebil, buss og varebil &gt; 3,5 t.</t>
  </si>
  <si>
    <t>To-hjul</t>
  </si>
  <si>
    <t>Traktor, arbeidsmaskiner</t>
  </si>
  <si>
    <t>2. Motorvogn - herav trafikkforsikring</t>
  </si>
  <si>
    <t>Hjem</t>
  </si>
  <si>
    <t xml:space="preserve">Villa </t>
  </si>
  <si>
    <t>Hytte</t>
  </si>
  <si>
    <t>Andre</t>
  </si>
  <si>
    <t>Sum alle selskaper</t>
  </si>
  <si>
    <t>Markedsandeler - selskapstall</t>
  </si>
  <si>
    <t>Fritidsbåt</t>
  </si>
  <si>
    <t>Reise</t>
  </si>
  <si>
    <t>Ansvar</t>
  </si>
  <si>
    <t>Transport</t>
  </si>
  <si>
    <t>Andre bransjer</t>
  </si>
  <si>
    <t>Antall forsikringer</t>
  </si>
  <si>
    <t>Fors.sum (mill. kr.)</t>
  </si>
  <si>
    <t>Antall forsikrede</t>
  </si>
  <si>
    <t>Tabell 2.1 Landbasert forsikring i alt</t>
  </si>
  <si>
    <t>Tabell 3.1 Motorvogn i alt, bestandspremie</t>
  </si>
  <si>
    <t>SPESIAL I ALT</t>
  </si>
  <si>
    <t>I ALT LANDBASERT FORSIKRING</t>
  </si>
  <si>
    <t>Tabell 3.2 Motorvogn i alt, antall forsikringer</t>
  </si>
  <si>
    <t>Forsikringssum i mill. kr.</t>
  </si>
  <si>
    <t xml:space="preserve">Antall forsikrede </t>
  </si>
  <si>
    <t>Spesifikke kommentarer</t>
  </si>
  <si>
    <t>Tabell 1.1 Bestandspremie …………………………………………………………………………</t>
  </si>
  <si>
    <t>Tabell 1.2 Antall forsikringer / forsikringssum ………………………………………………….</t>
  </si>
  <si>
    <t>Tabell 2.1 Landbasert forsikring i alt ……………………………………………………………………</t>
  </si>
  <si>
    <t>Tabell 3.1 Motorvogn i alt, bestandspremie   …………………………………………………………..</t>
  </si>
  <si>
    <t>Tabell 3.2 Motorvogn i alt, antall forsikringer   …………………………………………………………</t>
  </si>
  <si>
    <t>2. FIGURDEL</t>
  </si>
  <si>
    <t>3. TABELLDEL</t>
  </si>
  <si>
    <t>Tabell 1.1  Bestandspremie</t>
  </si>
  <si>
    <t>Tabell 1.2  Antall forsikringer / forsikringssum</t>
  </si>
  <si>
    <t>Bestandsstatistikk</t>
  </si>
  <si>
    <t>4. PRINSIPPER, BEGREPER OG DEFINISJONER</t>
  </si>
  <si>
    <t>Privat</t>
  </si>
  <si>
    <t>Ulykke</t>
  </si>
  <si>
    <t>Yrkesskade</t>
  </si>
  <si>
    <t>Villa</t>
  </si>
  <si>
    <t>Øvrig-Privat</t>
  </si>
  <si>
    <t>Totalt</t>
  </si>
  <si>
    <t>Øvrig</t>
  </si>
  <si>
    <t>Trafikk</t>
  </si>
  <si>
    <t>FIG 1</t>
  </si>
  <si>
    <t>FIG 4</t>
  </si>
  <si>
    <t>FIG 3</t>
  </si>
  <si>
    <t>FIG 2</t>
  </si>
  <si>
    <t>Figur 2. Bestandspremie i de største bransjene utenom motorvogn</t>
  </si>
  <si>
    <t>Tab3</t>
  </si>
  <si>
    <t>1. HOVEDTREKK …………………………………………………………………………………………………..</t>
  </si>
  <si>
    <t>4. PRINSIPPER, BEGREPER OG DEFINISJONER …………………………………………………</t>
  </si>
  <si>
    <t>For mer detaljert beskrivelse av statistikkens innhold henviser vi til punkt 4. Prinsipper,</t>
  </si>
  <si>
    <t>Tab1</t>
  </si>
  <si>
    <t>Tab2</t>
  </si>
  <si>
    <t>Tab4</t>
  </si>
  <si>
    <t>Tab5</t>
  </si>
  <si>
    <t>Tab6</t>
  </si>
  <si>
    <t>Tab8</t>
  </si>
  <si>
    <t>Tab11</t>
  </si>
  <si>
    <t>Tab12</t>
  </si>
  <si>
    <t>Tab13</t>
  </si>
  <si>
    <t>Tab14</t>
  </si>
  <si>
    <t>Tab15</t>
  </si>
  <si>
    <t>gjeldende</t>
  </si>
  <si>
    <t>Figur 1. Markedsandeler til de fire største selskapene, landbasert forsikring i alt</t>
  </si>
  <si>
    <t>If Skadeforsikring</t>
  </si>
  <si>
    <t>Gjensidige</t>
  </si>
  <si>
    <t>Tab10</t>
  </si>
  <si>
    <t>Tryg</t>
  </si>
  <si>
    <t>Næring</t>
  </si>
  <si>
    <t>Fiskeoppdrett</t>
  </si>
  <si>
    <t>PERSON I ALT</t>
  </si>
  <si>
    <t xml:space="preserve">   Antall forsikringer</t>
  </si>
  <si>
    <t>Andre personprodukter (inkl. trygghet)</t>
  </si>
  <si>
    <t>Eierskifte</t>
  </si>
  <si>
    <t>PRIVAT</t>
  </si>
  <si>
    <t>NÆRING</t>
  </si>
  <si>
    <t>3. Brann-kombinert</t>
  </si>
  <si>
    <t>Hobbydyr / Kjæledyr / Husdyr</t>
  </si>
  <si>
    <t>Landbruk</t>
  </si>
  <si>
    <t>Barn</t>
  </si>
  <si>
    <t>Behandling</t>
  </si>
  <si>
    <t>Kritisk sykdom</t>
  </si>
  <si>
    <t>4. Person</t>
  </si>
  <si>
    <t>5. Spesial</t>
  </si>
  <si>
    <t>BRANN-KOMBINERT I ALT</t>
  </si>
  <si>
    <t>Tab17</t>
  </si>
  <si>
    <t>Tab16</t>
  </si>
  <si>
    <t>TOTALT</t>
  </si>
  <si>
    <t>MOTORVOGN I ALT</t>
  </si>
  <si>
    <t>begreper og definisjoner på side 23.</t>
  </si>
  <si>
    <t>INDIVIDUELL</t>
  </si>
  <si>
    <t>KOLLEKTIV</t>
  </si>
  <si>
    <t>Tabell 4.1 Brann-kombinert, bestandspremie</t>
  </si>
  <si>
    <t>Tabell 4.2 Brann-kombinert, antall forsikringer / forsikringssum</t>
  </si>
  <si>
    <t>Tabell 5.1 Person i alt, bestandspremie</t>
  </si>
  <si>
    <t>Tabell 5.2  Person i alt, antall forsikrede</t>
  </si>
  <si>
    <t>Tabell 5.3 Person - herav Ulykke, bestandspremie</t>
  </si>
  <si>
    <t>Tabell 5.4 Person - herav Ulykke, antall forsikrede</t>
  </si>
  <si>
    <t>Tabell 5.5 Person - herav Yrkesskade, bestandspremie</t>
  </si>
  <si>
    <t>Tabell 5.6 Person - herav Yrkesskade, antall forsikrede</t>
  </si>
  <si>
    <t>Tabell 5.7 Person - herav Barn, bestandspremie</t>
  </si>
  <si>
    <t>Tabell 5.8 Person - herav Barn, antall forsikrede</t>
  </si>
  <si>
    <t>Tabell 5.9 Person - herav Kritisk sykdom, bestandspremie</t>
  </si>
  <si>
    <t>Tabell 5.10 Person - herav Kritisk sykdom, antall forsikrede</t>
  </si>
  <si>
    <t>Tabell 5.11 Person - herav Behandling, bestandspremie</t>
  </si>
  <si>
    <t>Tabell 5.12 Person - herav Behandling, antall forsikrede</t>
  </si>
  <si>
    <t>Tabell 6.1 Spesial i alt, bestandspremie</t>
  </si>
  <si>
    <t>Tabell 6.2 Spesial - herav Ansvar, bestandspremie</t>
  </si>
  <si>
    <t>Tabell 6.3 Spesial - herav Ansvar, antall forsikringer</t>
  </si>
  <si>
    <t>Tabell 4.1 Brann-kombinert, bestandspremie   ……………………………………………</t>
  </si>
  <si>
    <t>Tabell 4.2 Brann-kombinert, antall forsikringer   ……………………………………………</t>
  </si>
  <si>
    <t>Tabell 5.1 Person i alt, bestandspremie   …………………………………………</t>
  </si>
  <si>
    <t>Tabell 5.2 Person i alt, antall forsikrede   ……………………………………………</t>
  </si>
  <si>
    <t>Tabell 5.3 Person - herav Ulykke, bestandspremie   …………………………………………………………………</t>
  </si>
  <si>
    <t>Tabell 5.4 Person - herav Ulykke, antall forsikrede   …………………………………………………………………</t>
  </si>
  <si>
    <t>Tabell 5.5 Person - herav Yrkesskade, bestandspremie   …………………………………………………………..</t>
  </si>
  <si>
    <t>Tabell 5.6 Person - herav Yrkesskade, antall forsikrede   …………………………………………………………</t>
  </si>
  <si>
    <t>Tabell 5.7 Person - herav Barn, bestandspremie   …………………………………………………………..</t>
  </si>
  <si>
    <t>Tabell 5.8 Person - herav Barn, antall forsikrede   …………………………………………………………</t>
  </si>
  <si>
    <t>Tabell 5.9 Person - herav Kritisk sykdom, bestandspremie   …………………………………………………………..</t>
  </si>
  <si>
    <t>Tabell 5.10 Person - herav Kritisk sykdom, antall forsikrede   …………………………………………………………</t>
  </si>
  <si>
    <t>Tabell 5.11.Person - herav Behandling, bestandspremie   …………………………………………………………..</t>
  </si>
  <si>
    <t>Tabell 5.12 Person - herav Behandling, antall forsikrede   …………………………………………………………</t>
  </si>
  <si>
    <t>Tabell 6.1  Spesial i alt, bestandspremie   ………………………………………………………………</t>
  </si>
  <si>
    <t>Tabell 6.2  Spesial - herav Ansvar, bestandspremie   …………………………………………………………………….</t>
  </si>
  <si>
    <t>Tabell 6.3  Spesial - herav Ansvar, antall forsikringer   ……………………………………………………….</t>
  </si>
  <si>
    <t>Tab9</t>
  </si>
  <si>
    <t>Tab7</t>
  </si>
  <si>
    <t>Antall trafikkforsikringer</t>
  </si>
  <si>
    <t>Tabell 3.3 Person og varebil &lt; 3.5 t, bestandspremie</t>
  </si>
  <si>
    <t>Tabell 3.4 Person og varebil &lt; 3.5 t, antall trafikkforsikringer</t>
  </si>
  <si>
    <t>Tabell 3.3 Personbil og varebil &lt;3.5 t, bestandspremie   ………………………………………………</t>
  </si>
  <si>
    <t>Tabell 3.4 Personbil og varebil &lt;3.5 t, antall trafikkforsikringer   ………………………………………</t>
  </si>
  <si>
    <t>Figur 3. Bestandspremie fordelt på private forsikringer og næringslivsforsikringer</t>
  </si>
  <si>
    <t>Figur 3. Bestandspremie fordelt på private forsikringer og næringslivsforsikringer ………………………………………………</t>
  </si>
  <si>
    <t>Fremtind</t>
  </si>
  <si>
    <t>30.09.2024</t>
  </si>
  <si>
    <t>30.09.2025</t>
  </si>
  <si>
    <t>30.09.2023</t>
  </si>
  <si>
    <t xml:space="preserve">-   </t>
  </si>
  <si>
    <t>Storebrand</t>
  </si>
  <si>
    <t>JBF Forsikring Gjensidig</t>
  </si>
  <si>
    <t>Protector Forsikring</t>
  </si>
  <si>
    <t>KLP Skadeforsikring</t>
  </si>
  <si>
    <t>DNB Livsforsikring</t>
  </si>
  <si>
    <t>Nordea</t>
  </si>
  <si>
    <t>Oslo Pensjonsforsikring</t>
  </si>
  <si>
    <t>Gar-Bo Försäkring AB</t>
  </si>
  <si>
    <t>Ly Forsikring</t>
  </si>
  <si>
    <t>Eika Forsikring</t>
  </si>
  <si>
    <t>Telenor Forsikring</t>
  </si>
  <si>
    <t>YouPlus Livsforsikring</t>
  </si>
  <si>
    <t>Eir Försäkring AB</t>
  </si>
  <si>
    <t>Oslo Forsikring</t>
  </si>
  <si>
    <t>Frende Forsikring</t>
  </si>
  <si>
    <t>KNIF Trygghet Forsikring</t>
  </si>
  <si>
    <t>Landkreditt Forsikring</t>
  </si>
  <si>
    <t>Granne Forsikring</t>
  </si>
  <si>
    <t>Euro Insurance LTD</t>
  </si>
  <si>
    <t>Skogbrand</t>
  </si>
  <si>
    <t>W R Berkley</t>
  </si>
  <si>
    <t>WaterCircles</t>
  </si>
  <si>
    <t>Euro Accident</t>
  </si>
  <si>
    <t>HDI Global Specialty SE</t>
  </si>
  <si>
    <t>ERGO Forsikring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</si>
</sst>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_)"/>
    <numFmt numFmtId="166" formatCode="_ * #,##0_ ;_ * \-#,##0_ ;_ * &quot;-&quot;??_ ;_ @_ "/>
    <numFmt numFmtId="167" formatCode="0.0"/>
    <numFmt numFmtId="168" formatCode="0.0\ %"/>
    <numFmt numFmtId="169" formatCode="#,##0.000"/>
    <numFmt numFmtId="170" formatCode="_ * #.0_ ;_ * \-#.0_ ;_ * &quot;-&quot;??_ ;_ @_ "/>
    <numFmt numFmtId="171" formatCode="_ * 0.0_)\ ;_ * \-0.0_)\ ;_ * &quot;-&quot;??_ ;_ @_ 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2"/>
      <color indexed="12"/>
      <name val="System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0"/>
      <color indexed="2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26"/>
      <color rgb="FF3B6E8F"/>
      <name val="Cambria"/>
      <family val="1"/>
      <scheme val="major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4"/>
      <name val="Arial"/>
      <family val="2"/>
    </font>
    <font>
      <sz val="14"/>
      <color indexed="22"/>
      <name val="Times New Roman"/>
      <family val="1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6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" fillId="0" borderId="0"/>
    <xf numFmtId="43" fontId="30" fillId="0" borderId="0" applyFont="0" applyFill="0" applyBorder="0" applyAlignment="0" applyProtection="0"/>
    <xf numFmtId="0" fontId="6" fillId="0" borderId="0"/>
    <xf numFmtId="0" fontId="36" fillId="0" borderId="0"/>
    <xf numFmtId="0" fontId="6" fillId="0" borderId="0"/>
  </cellStyleXfs>
  <cellXfs count="189">
    <xf numFmtId="0" fontId="0" fillId="0" borderId="0" xfId="0"/>
    <xf numFmtId="0" fontId="9" fillId="0" borderId="0" xfId="0" applyFont="1"/>
    <xf numFmtId="0" fontId="8" fillId="0" borderId="0" xfId="4" applyAlignment="1" applyProtection="1">
      <alignment horizontal="left"/>
    </xf>
    <xf numFmtId="0" fontId="9" fillId="0" borderId="0" xfId="0" applyFont="1" applyAlignment="1">
      <alignment horizontal="left"/>
    </xf>
    <xf numFmtId="0" fontId="10" fillId="0" borderId="0" xfId="4" applyFont="1" applyAlignment="1" applyProtection="1">
      <alignment horizontal="left"/>
    </xf>
    <xf numFmtId="0" fontId="11" fillId="2" borderId="0" xfId="0" applyFont="1" applyFill="1"/>
    <xf numFmtId="165" fontId="9" fillId="0" borderId="0" xfId="0" applyNumberFormat="1" applyFont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2" fillId="2" borderId="5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/>
    </xf>
    <xf numFmtId="14" fontId="12" fillId="2" borderId="7" xfId="0" applyNumberFormat="1" applyFont="1" applyFill="1" applyBorder="1" applyAlignment="1">
      <alignment horizontal="right"/>
    </xf>
    <xf numFmtId="14" fontId="12" fillId="2" borderId="8" xfId="0" applyNumberFormat="1" applyFont="1" applyFill="1" applyBorder="1" applyAlignment="1">
      <alignment horizontal="right"/>
    </xf>
    <xf numFmtId="0" fontId="9" fillId="0" borderId="9" xfId="0" applyFont="1" applyBorder="1"/>
    <xf numFmtId="166" fontId="9" fillId="0" borderId="0" xfId="1" applyNumberFormat="1" applyFont="1" applyProtection="1"/>
    <xf numFmtId="166" fontId="9" fillId="0" borderId="10" xfId="1" applyNumberFormat="1" applyFont="1" applyBorder="1" applyProtection="1"/>
    <xf numFmtId="0" fontId="12" fillId="0" borderId="11" xfId="0" applyFont="1" applyBorder="1"/>
    <xf numFmtId="166" fontId="12" fillId="0" borderId="12" xfId="1" applyNumberFormat="1" applyFont="1" applyBorder="1" applyProtection="1"/>
    <xf numFmtId="166" fontId="12" fillId="0" borderId="13" xfId="1" applyNumberFormat="1" applyFont="1" applyBorder="1" applyProtection="1"/>
    <xf numFmtId="165" fontId="12" fillId="0" borderId="12" xfId="0" applyNumberFormat="1" applyFont="1" applyBorder="1"/>
    <xf numFmtId="0" fontId="9" fillId="0" borderId="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165" fontId="9" fillId="0" borderId="14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15" xfId="0" applyFont="1" applyFill="1" applyBorder="1" applyAlignment="1">
      <alignment horizontal="left"/>
    </xf>
    <xf numFmtId="14" fontId="12" fillId="2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12" fillId="0" borderId="17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0" fontId="16" fillId="0" borderId="0" xfId="0" applyFont="1"/>
    <xf numFmtId="0" fontId="12" fillId="2" borderId="3" xfId="0" applyFont="1" applyFill="1" applyBorder="1"/>
    <xf numFmtId="0" fontId="12" fillId="0" borderId="0" xfId="0" applyFont="1"/>
    <xf numFmtId="0" fontId="12" fillId="0" borderId="1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65" fontId="12" fillId="0" borderId="22" xfId="0" applyNumberFormat="1" applyFont="1" applyBorder="1"/>
    <xf numFmtId="0" fontId="8" fillId="0" borderId="0" xfId="4" applyAlignment="1" applyProtection="1"/>
    <xf numFmtId="166" fontId="12" fillId="0" borderId="0" xfId="1" applyNumberFormat="1" applyFont="1" applyBorder="1" applyProtection="1"/>
    <xf numFmtId="165" fontId="12" fillId="0" borderId="0" xfId="0" applyNumberFormat="1" applyFont="1"/>
    <xf numFmtId="165" fontId="17" fillId="0" borderId="0" xfId="0" applyNumberFormat="1" applyFont="1"/>
    <xf numFmtId="0" fontId="18" fillId="0" borderId="0" xfId="0" applyFont="1"/>
    <xf numFmtId="0" fontId="15" fillId="0" borderId="7" xfId="0" applyFont="1" applyBorder="1"/>
    <xf numFmtId="166" fontId="9" fillId="0" borderId="23" xfId="1" applyNumberFormat="1" applyFont="1" applyBorder="1" applyAlignment="1" applyProtection="1">
      <alignment horizontal="center"/>
    </xf>
    <xf numFmtId="166" fontId="9" fillId="0" borderId="24" xfId="1" applyNumberFormat="1" applyFont="1" applyBorder="1" applyAlignment="1" applyProtection="1">
      <alignment horizontal="center"/>
    </xf>
    <xf numFmtId="166" fontId="12" fillId="0" borderId="24" xfId="1" applyNumberFormat="1" applyFont="1" applyBorder="1" applyAlignment="1" applyProtection="1">
      <alignment horizontal="center"/>
    </xf>
    <xf numFmtId="166" fontId="12" fillId="0" borderId="25" xfId="1" applyNumberFormat="1" applyFont="1" applyBorder="1" applyAlignment="1" applyProtection="1">
      <alignment horizontal="center"/>
    </xf>
    <xf numFmtId="0" fontId="14" fillId="0" borderId="26" xfId="0" applyFont="1" applyBorder="1" applyAlignment="1">
      <alignment horizontal="left"/>
    </xf>
    <xf numFmtId="0" fontId="9" fillId="0" borderId="26" xfId="0" applyFont="1" applyBorder="1"/>
    <xf numFmtId="0" fontId="12" fillId="0" borderId="21" xfId="0" applyFont="1" applyBorder="1" applyAlignment="1">
      <alignment horizontal="center"/>
    </xf>
    <xf numFmtId="14" fontId="12" fillId="2" borderId="12" xfId="0" applyNumberFormat="1" applyFont="1" applyFill="1" applyBorder="1" applyAlignment="1">
      <alignment horizontal="center"/>
    </xf>
    <xf numFmtId="14" fontId="12" fillId="2" borderId="27" xfId="0" applyNumberFormat="1" applyFont="1" applyFill="1" applyBorder="1" applyAlignment="1">
      <alignment horizontal="right"/>
    </xf>
    <xf numFmtId="14" fontId="17" fillId="0" borderId="0" xfId="0" quotePrefix="1" applyNumberFormat="1" applyFont="1" applyAlignment="1">
      <alignment horizontal="right"/>
    </xf>
    <xf numFmtId="14" fontId="0" fillId="0" borderId="0" xfId="0" quotePrefix="1" applyNumberFormat="1"/>
    <xf numFmtId="168" fontId="6" fillId="0" borderId="0" xfId="7" applyNumberFormat="1"/>
    <xf numFmtId="14" fontId="17" fillId="0" borderId="0" xfId="0" quotePrefix="1" applyNumberFormat="1" applyFont="1"/>
    <xf numFmtId="0" fontId="10" fillId="0" borderId="0" xfId="3" applyFont="1" applyAlignment="1" applyProtection="1">
      <alignment horizontal="left"/>
    </xf>
    <xf numFmtId="14" fontId="19" fillId="0" borderId="0" xfId="0" quotePrefix="1" applyNumberFormat="1" applyFont="1"/>
    <xf numFmtId="0" fontId="7" fillId="0" borderId="0" xfId="4" applyFont="1" applyAlignment="1" applyProtection="1"/>
    <xf numFmtId="0" fontId="7" fillId="0" borderId="0" xfId="4" applyFont="1" applyAlignment="1" applyProtection="1">
      <alignment horizontal="left"/>
    </xf>
    <xf numFmtId="0" fontId="7" fillId="0" borderId="0" xfId="5" applyAlignment="1" applyProtection="1"/>
    <xf numFmtId="14" fontId="6" fillId="0" borderId="0" xfId="0" quotePrefix="1" applyNumberFormat="1" applyFont="1"/>
    <xf numFmtId="165" fontId="9" fillId="0" borderId="28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170" fontId="9" fillId="0" borderId="17" xfId="0" applyNumberFormat="1" applyFont="1" applyBorder="1" applyAlignment="1">
      <alignment horizontal="right"/>
    </xf>
    <xf numFmtId="171" fontId="9" fillId="0" borderId="17" xfId="0" applyNumberFormat="1" applyFont="1" applyBorder="1" applyAlignment="1">
      <alignment horizontal="right"/>
    </xf>
    <xf numFmtId="171" fontId="12" fillId="0" borderId="17" xfId="0" applyNumberFormat="1" applyFont="1" applyBorder="1" applyAlignment="1">
      <alignment horizontal="right"/>
    </xf>
    <xf numFmtId="171" fontId="9" fillId="0" borderId="0" xfId="0" applyNumberFormat="1" applyFont="1" applyAlignment="1">
      <alignment horizontal="right"/>
    </xf>
    <xf numFmtId="171" fontId="9" fillId="0" borderId="14" xfId="0" applyNumberFormat="1" applyFont="1" applyBorder="1" applyAlignment="1">
      <alignment horizontal="right"/>
    </xf>
    <xf numFmtId="171" fontId="9" fillId="0" borderId="28" xfId="0" applyNumberFormat="1" applyFont="1" applyBorder="1" applyAlignment="1">
      <alignment horizontal="right"/>
    </xf>
    <xf numFmtId="171" fontId="12" fillId="0" borderId="12" xfId="0" applyNumberFormat="1" applyFont="1" applyBorder="1"/>
    <xf numFmtId="171" fontId="12" fillId="0" borderId="22" xfId="0" applyNumberFormat="1" applyFont="1" applyBorder="1"/>
    <xf numFmtId="171" fontId="12" fillId="0" borderId="19" xfId="0" applyNumberFormat="1" applyFont="1" applyBorder="1" applyAlignment="1">
      <alignment horizontal="right"/>
    </xf>
    <xf numFmtId="171" fontId="12" fillId="0" borderId="22" xfId="0" applyNumberFormat="1" applyFont="1" applyBorder="1" applyAlignment="1">
      <alignment horizontal="right"/>
    </xf>
    <xf numFmtId="0" fontId="12" fillId="2" borderId="20" xfId="0" applyFont="1" applyFill="1" applyBorder="1"/>
    <xf numFmtId="166" fontId="9" fillId="0" borderId="9" xfId="1" applyNumberFormat="1" applyFont="1" applyBorder="1" applyAlignment="1" applyProtection="1">
      <alignment horizontal="center"/>
    </xf>
    <xf numFmtId="166" fontId="12" fillId="0" borderId="9" xfId="1" applyNumberFormat="1" applyFont="1" applyBorder="1" applyAlignment="1" applyProtection="1">
      <alignment horizontal="center"/>
    </xf>
    <xf numFmtId="166" fontId="12" fillId="0" borderId="11" xfId="1" applyNumberFormat="1" applyFont="1" applyBorder="1" applyAlignment="1" applyProtection="1">
      <alignment horizontal="center"/>
    </xf>
    <xf numFmtId="166" fontId="9" fillId="0" borderId="29" xfId="1" applyNumberFormat="1" applyFont="1" applyBorder="1" applyAlignment="1" applyProtection="1">
      <alignment horizontal="center"/>
    </xf>
    <xf numFmtId="14" fontId="12" fillId="2" borderId="15" xfId="0" applyNumberFormat="1" applyFont="1" applyFill="1" applyBorder="1" applyAlignment="1">
      <alignment horizontal="center"/>
    </xf>
    <xf numFmtId="0" fontId="14" fillId="0" borderId="26" xfId="0" applyFont="1" applyBorder="1" applyAlignment="1">
      <alignment horizontal="right"/>
    </xf>
    <xf numFmtId="14" fontId="12" fillId="2" borderId="5" xfId="0" applyNumberFormat="1" applyFont="1" applyFill="1" applyBorder="1" applyAlignment="1">
      <alignment horizontal="right"/>
    </xf>
    <xf numFmtId="166" fontId="9" fillId="0" borderId="21" xfId="1" applyNumberFormat="1" applyFont="1" applyBorder="1" applyProtection="1"/>
    <xf numFmtId="166" fontId="12" fillId="0" borderId="15" xfId="1" applyNumberFormat="1" applyFont="1" applyBorder="1" applyProtection="1"/>
    <xf numFmtId="0" fontId="12" fillId="0" borderId="21" xfId="0" applyFont="1" applyBorder="1"/>
    <xf numFmtId="14" fontId="12" fillId="2" borderId="13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9" fillId="0" borderId="21" xfId="0" applyFont="1" applyBorder="1"/>
    <xf numFmtId="0" fontId="9" fillId="0" borderId="3" xfId="0" applyFont="1" applyBorder="1"/>
    <xf numFmtId="0" fontId="0" fillId="0" borderId="26" xfId="0" applyBorder="1"/>
    <xf numFmtId="0" fontId="12" fillId="0" borderId="15" xfId="0" applyFont="1" applyBorder="1"/>
    <xf numFmtId="166" fontId="9" fillId="0" borderId="28" xfId="1" applyNumberFormat="1" applyFont="1" applyBorder="1" applyProtection="1"/>
    <xf numFmtId="166" fontId="12" fillId="0" borderId="16" xfId="1" applyNumberFormat="1" applyFont="1" applyBorder="1" applyProtection="1"/>
    <xf numFmtId="0" fontId="12" fillId="2" borderId="29" xfId="0" applyFont="1" applyFill="1" applyBorder="1"/>
    <xf numFmtId="0" fontId="12" fillId="2" borderId="30" xfId="0" applyFont="1" applyFill="1" applyBorder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0" applyFont="1" applyFill="1"/>
    <xf numFmtId="14" fontId="12" fillId="2" borderId="0" xfId="0" applyNumberFormat="1" applyFont="1" applyFill="1" applyAlignment="1">
      <alignment horizontal="right"/>
    </xf>
    <xf numFmtId="166" fontId="9" fillId="0" borderId="0" xfId="1" applyNumberFormat="1" applyFont="1" applyBorder="1" applyProtection="1"/>
    <xf numFmtId="171" fontId="12" fillId="0" borderId="0" xfId="0" applyNumberFormat="1" applyFont="1"/>
    <xf numFmtId="166" fontId="9" fillId="0" borderId="26" xfId="1" applyNumberFormat="1" applyFont="1" applyBorder="1" applyProtection="1"/>
    <xf numFmtId="171" fontId="9" fillId="0" borderId="26" xfId="0" applyNumberFormat="1" applyFont="1" applyBorder="1" applyAlignment="1">
      <alignment horizontal="right"/>
    </xf>
    <xf numFmtId="0" fontId="9" fillId="0" borderId="0" xfId="9" applyFont="1"/>
    <xf numFmtId="0" fontId="7" fillId="0" borderId="0" xfId="5" applyAlignment="1" applyProtection="1">
      <alignment horizontal="left"/>
    </xf>
    <xf numFmtId="0" fontId="9" fillId="0" borderId="0" xfId="9" applyFont="1" applyAlignment="1">
      <alignment horizontal="left"/>
    </xf>
    <xf numFmtId="0" fontId="10" fillId="0" borderId="0" xfId="5" applyFont="1" applyAlignment="1" applyProtection="1">
      <alignment horizontal="left"/>
    </xf>
    <xf numFmtId="0" fontId="11" fillId="2" borderId="0" xfId="9" applyFont="1" applyFill="1"/>
    <xf numFmtId="165" fontId="9" fillId="0" borderId="0" xfId="9" applyNumberFormat="1" applyFont="1"/>
    <xf numFmtId="0" fontId="12" fillId="2" borderId="1" xfId="9" applyFont="1" applyFill="1" applyBorder="1"/>
    <xf numFmtId="0" fontId="12" fillId="2" borderId="2" xfId="9" applyFont="1" applyFill="1" applyBorder="1"/>
    <xf numFmtId="0" fontId="12" fillId="2" borderId="3" xfId="9" applyFont="1" applyFill="1" applyBorder="1" applyAlignment="1">
      <alignment horizontal="center"/>
    </xf>
    <xf numFmtId="0" fontId="9" fillId="2" borderId="3" xfId="9" applyFont="1" applyFill="1" applyBorder="1"/>
    <xf numFmtId="0" fontId="9" fillId="2" borderId="2" xfId="9" applyFont="1" applyFill="1" applyBorder="1"/>
    <xf numFmtId="0" fontId="9" fillId="2" borderId="4" xfId="9" applyFont="1" applyFill="1" applyBorder="1"/>
    <xf numFmtId="0" fontId="12" fillId="2" borderId="5" xfId="9" applyFont="1" applyFill="1" applyBorder="1" applyAlignment="1">
      <alignment horizontal="left"/>
    </xf>
    <xf numFmtId="14" fontId="12" fillId="2" borderId="6" xfId="9" applyNumberFormat="1" applyFont="1" applyFill="1" applyBorder="1" applyAlignment="1">
      <alignment horizontal="right"/>
    </xf>
    <xf numFmtId="14" fontId="12" fillId="2" borderId="7" xfId="9" applyNumberFormat="1" applyFont="1" applyFill="1" applyBorder="1" applyAlignment="1">
      <alignment horizontal="right"/>
    </xf>
    <xf numFmtId="14" fontId="12" fillId="2" borderId="27" xfId="9" applyNumberFormat="1" applyFont="1" applyFill="1" applyBorder="1" applyAlignment="1">
      <alignment horizontal="right"/>
    </xf>
    <xf numFmtId="14" fontId="12" fillId="2" borderId="8" xfId="9" applyNumberFormat="1" applyFont="1" applyFill="1" applyBorder="1" applyAlignment="1">
      <alignment horizontal="right"/>
    </xf>
    <xf numFmtId="0" fontId="9" fillId="0" borderId="9" xfId="9" applyFont="1" applyBorder="1"/>
    <xf numFmtId="171" fontId="9" fillId="0" borderId="31" xfId="9" applyNumberFormat="1" applyFont="1" applyBorder="1" applyAlignment="1">
      <alignment horizontal="right"/>
    </xf>
    <xf numFmtId="171" fontId="9" fillId="0" borderId="0" xfId="9" applyNumberFormat="1" applyFont="1" applyAlignment="1">
      <alignment horizontal="right"/>
    </xf>
    <xf numFmtId="171" fontId="9" fillId="0" borderId="14" xfId="9" applyNumberFormat="1" applyFont="1" applyBorder="1" applyAlignment="1">
      <alignment horizontal="right"/>
    </xf>
    <xf numFmtId="171" fontId="9" fillId="0" borderId="28" xfId="9" applyNumberFormat="1" applyFont="1" applyBorder="1" applyAlignment="1">
      <alignment horizontal="right"/>
    </xf>
    <xf numFmtId="0" fontId="12" fillId="0" borderId="11" xfId="9" applyFont="1" applyBorder="1"/>
    <xf numFmtId="171" fontId="12" fillId="0" borderId="16" xfId="9" applyNumberFormat="1" applyFont="1" applyBorder="1"/>
    <xf numFmtId="171" fontId="12" fillId="0" borderId="12" xfId="9" applyNumberFormat="1" applyFont="1" applyBorder="1"/>
    <xf numFmtId="171" fontId="12" fillId="0" borderId="22" xfId="9" applyNumberFormat="1" applyFont="1" applyBorder="1"/>
    <xf numFmtId="0" fontId="9" fillId="0" borderId="7" xfId="9" applyFont="1" applyBorder="1"/>
    <xf numFmtId="0" fontId="14" fillId="0" borderId="0" xfId="9" applyFont="1" applyAlignment="1">
      <alignment horizontal="right"/>
    </xf>
    <xf numFmtId="0" fontId="14" fillId="0" borderId="0" xfId="9" applyFont="1" applyAlignment="1">
      <alignment horizontal="left"/>
    </xf>
    <xf numFmtId="0" fontId="24" fillId="0" borderId="0" xfId="16" applyFont="1"/>
    <xf numFmtId="0" fontId="6" fillId="0" borderId="0" xfId="16"/>
    <xf numFmtId="0" fontId="0" fillId="0" borderId="0" xfId="16" applyFont="1"/>
    <xf numFmtId="0" fontId="22" fillId="0" borderId="0" xfId="16" applyFont="1" applyAlignment="1">
      <alignment horizontal="right"/>
    </xf>
    <xf numFmtId="0" fontId="27" fillId="0" borderId="0" xfId="16" applyFont="1" applyAlignment="1">
      <alignment horizontal="left"/>
    </xf>
    <xf numFmtId="0" fontId="31" fillId="0" borderId="0" xfId="16" applyFont="1" applyAlignment="1">
      <alignment horizontal="left"/>
    </xf>
    <xf numFmtId="0" fontId="21" fillId="0" borderId="0" xfId="16" applyFont="1" applyAlignment="1">
      <alignment horizontal="right"/>
    </xf>
    <xf numFmtId="0" fontId="6" fillId="0" borderId="0" xfId="16" applyAlignment="1">
      <alignment horizontal="right"/>
    </xf>
    <xf numFmtId="0" fontId="28" fillId="0" borderId="0" xfId="16" applyFont="1" applyAlignment="1">
      <alignment horizontal="left"/>
    </xf>
    <xf numFmtId="14" fontId="29" fillId="0" borderId="0" xfId="16" applyNumberFormat="1" applyFont="1" applyAlignment="1">
      <alignment horizontal="left"/>
    </xf>
    <xf numFmtId="0" fontId="29" fillId="0" borderId="0" xfId="16" applyFont="1" applyAlignment="1">
      <alignment horizontal="left"/>
    </xf>
    <xf numFmtId="14" fontId="23" fillId="0" borderId="0" xfId="16" applyNumberFormat="1" applyFont="1"/>
    <xf numFmtId="14" fontId="35" fillId="0" borderId="0" xfId="16" applyNumberFormat="1" applyFont="1" applyAlignment="1">
      <alignment horizontal="right"/>
    </xf>
    <xf numFmtId="0" fontId="6" fillId="0" borderId="0" xfId="18"/>
    <xf numFmtId="0" fontId="20" fillId="0" borderId="0" xfId="18" applyFont="1" applyAlignment="1">
      <alignment horizontal="left"/>
    </xf>
    <xf numFmtId="0" fontId="32" fillId="0" borderId="0" xfId="18" applyFont="1" applyAlignment="1">
      <alignment vertical="center"/>
    </xf>
    <xf numFmtId="0" fontId="33" fillId="0" borderId="0" xfId="18" applyFont="1" applyAlignment="1">
      <alignment vertical="center"/>
    </xf>
    <xf numFmtId="0" fontId="34" fillId="0" borderId="0" xfId="18" applyFont="1"/>
    <xf numFmtId="14" fontId="20" fillId="0" borderId="0" xfId="16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26" xfId="0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6" fontId="12" fillId="0" borderId="21" xfId="1" applyNumberFormat="1" applyFont="1" applyBorder="1" applyAlignment="1" applyProtection="1">
      <alignment horizontal="center"/>
    </xf>
    <xf numFmtId="166" fontId="12" fillId="0" borderId="10" xfId="1" applyNumberFormat="1" applyFont="1" applyBorder="1" applyAlignment="1" applyProtection="1">
      <alignment horizontal="center"/>
    </xf>
    <xf numFmtId="166" fontId="12" fillId="0" borderId="1" xfId="1" applyNumberFormat="1" applyFont="1" applyBorder="1" applyAlignment="1" applyProtection="1">
      <alignment horizontal="center"/>
    </xf>
    <xf numFmtId="166" fontId="12" fillId="0" borderId="20" xfId="1" applyNumberFormat="1" applyFont="1" applyBorder="1" applyAlignment="1" applyProtection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6" fontId="12" fillId="0" borderId="28" xfId="1" applyNumberFormat="1" applyFont="1" applyBorder="1" applyAlignment="1" applyProtection="1">
      <alignment horizontal="center"/>
    </xf>
    <xf numFmtId="165" fontId="12" fillId="0" borderId="12" xfId="0" applyNumberFormat="1" applyFont="1" applyBorder="1" applyAlignment="1">
      <alignment horizontal="center"/>
    </xf>
    <xf numFmtId="0" fontId="13" fillId="0" borderId="26" xfId="9" applyFont="1" applyBorder="1" applyAlignment="1">
      <alignment horizontal="right"/>
    </xf>
    <xf numFmtId="0" fontId="13" fillId="0" borderId="0" xfId="9" applyFont="1" applyAlignment="1">
      <alignment horizontal="right"/>
    </xf>
    <xf numFmtId="165" fontId="12" fillId="0" borderId="0" xfId="0" applyNumberFormat="1" applyFont="1" applyAlignment="1">
      <alignment horizontal="center"/>
    </xf>
    <xf numFmtId="0" fontId="37" fillId="0" borderId="0" xfId="0" applyFont="1"/>
    <xf numFmtId="168" fontId="37" fillId="0" borderId="0" xfId="7" applyNumberFormat="1" applyFont="1"/>
    <xf numFmtId="0" fontId="38" fillId="0" borderId="0" xfId="0" applyFont="1"/>
    <xf numFmtId="0" fontId="39" fillId="0" borderId="0" xfId="0" applyFont="1"/>
    <xf numFmtId="14" fontId="40" fillId="0" borderId="0" xfId="0" applyNumberFormat="1" applyFont="1"/>
    <xf numFmtId="167" fontId="37" fillId="0" borderId="0" xfId="0" applyNumberFormat="1" applyFont="1"/>
    <xf numFmtId="0" fontId="38" fillId="0" borderId="0" xfId="0" applyFont="1" applyAlignment="1">
      <alignment horizontal="right"/>
    </xf>
    <xf numFmtId="14" fontId="40" fillId="0" borderId="0" xfId="0" quotePrefix="1" applyNumberFormat="1" applyFont="1" applyAlignment="1">
      <alignment horizontal="right"/>
    </xf>
    <xf numFmtId="169" fontId="37" fillId="0" borderId="0" xfId="0" applyNumberFormat="1" applyFont="1"/>
    <xf numFmtId="3" fontId="38" fillId="0" borderId="0" xfId="0" applyNumberFormat="1" applyFont="1"/>
    <xf numFmtId="14" fontId="37" fillId="0" borderId="0" xfId="0" quotePrefix="1" applyNumberFormat="1" applyFont="1"/>
  </cellXfs>
  <cellStyles count="19">
    <cellStyle name="Comma 2" xfId="2" xr:uid="{00000000-0005-0000-0000-000001000000}"/>
    <cellStyle name="Hyperkobling" xfId="4" builtinId="8"/>
    <cellStyle name="Hyperkobling_premiestatistikken" xfId="3" xr:uid="{00000000-0005-0000-0000-000002000000}"/>
    <cellStyle name="Hyperlink 2" xfId="5" xr:uid="{00000000-0005-0000-0000-000004000000}"/>
    <cellStyle name="Komma" xfId="1" builtinId="3"/>
    <cellStyle name="Normal" xfId="0" builtinId="0"/>
    <cellStyle name="Normal 2" xfId="8" xr:uid="{00000000-0005-0000-0000-000006000000}"/>
    <cellStyle name="Normal 2 2" xfId="14" xr:uid="{00000000-0005-0000-0000-000007000000}"/>
    <cellStyle name="Normal 2 2 2" xfId="16" xr:uid="{00000000-0005-0000-0000-000008000000}"/>
    <cellStyle name="Normal 2 3" xfId="17" xr:uid="{00000000-0005-0000-0000-000009000000}"/>
    <cellStyle name="Normal 2 3 2" xfId="18" xr:uid="{48D102EE-2DFD-4E44-807A-B74F00C4622D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6" xr:uid="{00000000-0005-0000-0000-00000F000000}"/>
    <cellStyle name="Prosent" xfId="7" builtinId="5"/>
    <cellStyle name="Tusenskille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419258688107541E-2"/>
          <c:y val="1.5243925132081769E-2"/>
          <c:w val="0.9477984711129237"/>
          <c:h val="0.85061102237021002"/>
        </c:manualLayout>
      </c:layout>
      <c:bubbleChart>
        <c:varyColors val="0"/>
        <c:ser>
          <c:idx val="0"/>
          <c:order val="0"/>
          <c:tx>
            <c:strRef>
              <c:f>'Tab2'!$A$74</c:f>
              <c:strCache>
                <c:ptCount val="1"/>
                <c:pt idx="0">
                  <c:v>Gjensidige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b-NO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'Tab2'!$A$74:$A$78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'Tab2'!$B$74:$B$78</c:f>
              <c:numCache>
                <c:formatCode>0.0\ %</c:formatCode>
                <c:ptCount val="5"/>
                <c:pt idx="0">
                  <c:v>0.26252620088776135</c:v>
                </c:pt>
                <c:pt idx="1">
                  <c:v>0.2061322245258079</c:v>
                </c:pt>
                <c:pt idx="2">
                  <c:v>0.12537437543436919</c:v>
                </c:pt>
                <c:pt idx="3">
                  <c:v>0.18608970825156707</c:v>
                </c:pt>
                <c:pt idx="4">
                  <c:v>0.21987749090049435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12E5-4DDD-A337-CE02AFE8F6A4}"/>
            </c:ext>
          </c:extLst>
        </c:ser>
        <c:ser>
          <c:idx val="1"/>
          <c:order val="1"/>
          <c:tx>
            <c:strRef>
              <c:f>'Tab2'!$A$75</c:f>
              <c:strCache>
                <c:ptCount val="1"/>
                <c:pt idx="0">
                  <c:v>If Skadeforsikring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'Tab2'!$C$74:$C$78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yVal>
          <c:bubbleSize>
            <c:numRef>
              <c:f>'Tab2'!$D$74:$D$78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12E5-4DDD-A337-CE02AFE8F6A4}"/>
            </c:ext>
          </c:extLst>
        </c:ser>
        <c:ser>
          <c:idx val="2"/>
          <c:order val="2"/>
          <c:tx>
            <c:strRef>
              <c:f>'Tab2'!$A$76</c:f>
              <c:strCache>
                <c:ptCount val="1"/>
                <c:pt idx="0">
                  <c:v>Tryg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'Tab2'!$E$74:$E$78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Ref>
              <c:f>'Tab2'!$F$74:$F$78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12E5-4DDD-A337-CE02AFE8F6A4}"/>
            </c:ext>
          </c:extLst>
        </c:ser>
        <c:ser>
          <c:idx val="3"/>
          <c:order val="3"/>
          <c:tx>
            <c:strRef>
              <c:f>'Tab2'!$A$77</c:f>
              <c:strCache>
                <c:ptCount val="1"/>
                <c:pt idx="0">
                  <c:v>Fremtind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'Tab2'!$G$74:$G$78</c:f>
              <c:numCache>
                <c:formatCode>General</c:formatCode>
                <c:ptCount val="5"/>
              </c:numCache>
            </c:numRef>
          </c:yVal>
          <c:bubbleSize>
            <c:numRef>
              <c:f>'Tab2'!$H$74:$H$78</c:f>
              <c:numCache>
                <c:formatCode>General</c:formatCode>
                <c:ptCount val="5"/>
              </c:numCache>
            </c:numRef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12E5-4DDD-A337-CE02AFE8F6A4}"/>
            </c:ext>
          </c:extLst>
        </c:ser>
        <c:ser>
          <c:idx val="4"/>
          <c:order val="4"/>
          <c:tx>
            <c:strRef>
              <c:f>'Tab2'!$A$78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yVal>
            <c:numRef>
              <c:f>'Tab2'!$I$74:$I$78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bubbleSize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bubbleSize>
          <c:bubble3D val="1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12E5-4DDD-A337-CE02AFE8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20"/>
        <c:showNegBubbles val="0"/>
        <c:axId val="274056704"/>
        <c:axId val="274058240"/>
      </c:bubbleChart>
      <c:valAx>
        <c:axId val="274056704"/>
        <c:scaling>
          <c:orientation val="minMax"/>
        </c:scaling>
        <c:delete val="1"/>
        <c:axPos val="b"/>
        <c:majorTickMark val="out"/>
        <c:minorTickMark val="none"/>
        <c:tickLblPos val="none"/>
        <c:crossAx val="274058240"/>
        <c:crosses val="autoZero"/>
        <c:crossBetween val="midCat"/>
      </c:valAx>
      <c:valAx>
        <c:axId val="274058240"/>
        <c:scaling>
          <c:orientation val="minMax"/>
          <c:max val="0.2"/>
          <c:min val="-0.2"/>
        </c:scaling>
        <c:delete val="1"/>
        <c:axPos val="l"/>
        <c:numFmt formatCode="General" sourceLinked="1"/>
        <c:majorTickMark val="out"/>
        <c:minorTickMark val="none"/>
        <c:tickLblPos val="none"/>
        <c:crossAx val="2740567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566068515505873E-3"/>
          <c:y val="0.60061071634344043"/>
          <c:w val="0.88580818914760728"/>
          <c:h val="0.109756417642916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376845891783923"/>
          <c:y val="2.5352147546417802E-2"/>
          <c:w val="0.81729265753459723"/>
          <c:h val="0.769015142241337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'Tab2'!$B$83</c:f>
              <c:strCache>
                <c:ptCount val="1"/>
                <c:pt idx="0">
                  <c:v>30.09.2024</c:v>
                </c:pt>
              </c:strCache>
            </c:strRef>
          </c:tx>
          <c:spPr>
            <a:pattFill prst="wdUpDi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'Tab2'!$B$84:$B$91</c:f>
              <c:numCache>
                <c:formatCode>0.0</c:formatCode>
                <c:ptCount val="8"/>
                <c:pt idx="0">
                  <c:v>3423.9450000000002</c:v>
                </c:pt>
                <c:pt idx="1">
                  <c:v>11350.093000000001</c:v>
                </c:pt>
                <c:pt idx="2">
                  <c:v>2580.6879999999983</c:v>
                </c:pt>
                <c:pt idx="3">
                  <c:v>13499.509</c:v>
                </c:pt>
                <c:pt idx="4">
                  <c:v>1565.87</c:v>
                </c:pt>
                <c:pt idx="5">
                  <c:v>2922.7939999999999</c:v>
                </c:pt>
                <c:pt idx="6">
                  <c:v>4729.3620000000001</c:v>
                </c:pt>
                <c:pt idx="7">
                  <c:v>3250.319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81E-A104-D9191D8713E3}"/>
            </c:ext>
          </c:extLst>
        </c:ser>
        <c:ser>
          <c:idx val="1"/>
          <c:order val="1"/>
          <c:tx>
            <c:strRef>
              <c:f>'Tab2'!$C$83</c:f>
              <c:strCache>
                <c:ptCount val="1"/>
                <c:pt idx="0">
                  <c:v>30.09.2025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'Tab2'!$A$84:$A$91</c:f>
              <c:strCache>
                <c:ptCount val="8"/>
                <c:pt idx="0">
                  <c:v>Hjem</c:v>
                </c:pt>
                <c:pt idx="1">
                  <c:v>Villa</c:v>
                </c:pt>
                <c:pt idx="2">
                  <c:v>Øvrig-Privat</c:v>
                </c:pt>
                <c:pt idx="3">
                  <c:v>Næring</c:v>
                </c:pt>
                <c:pt idx="4">
                  <c:v>Ulykke</c:v>
                </c:pt>
                <c:pt idx="5">
                  <c:v>Yrkesskade</c:v>
                </c:pt>
                <c:pt idx="6">
                  <c:v>Reise</c:v>
                </c:pt>
                <c:pt idx="7">
                  <c:v>Ansvar</c:v>
                </c:pt>
              </c:strCache>
            </c:strRef>
          </c:cat>
          <c:val>
            <c:numRef>
              <c:f>'Tab2'!$C$84:$C$91</c:f>
              <c:numCache>
                <c:formatCode>0.0</c:formatCode>
                <c:ptCount val="8"/>
                <c:pt idx="0">
                  <c:v>3779.723</c:v>
                </c:pt>
                <c:pt idx="1">
                  <c:v>13329.42</c:v>
                </c:pt>
                <c:pt idx="2">
                  <c:v>2894.9579999999987</c:v>
                </c:pt>
                <c:pt idx="3">
                  <c:v>14699.239</c:v>
                </c:pt>
                <c:pt idx="4">
                  <c:v>1717.011</c:v>
                </c:pt>
                <c:pt idx="5">
                  <c:v>3055.95</c:v>
                </c:pt>
                <c:pt idx="6">
                  <c:v>5304.0129999999999</c:v>
                </c:pt>
                <c:pt idx="7">
                  <c:v>3488.127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6-481E-A104-D9191D87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7352448"/>
        <c:axId val="277353984"/>
        <c:axId val="0"/>
      </c:bar3DChart>
      <c:catAx>
        <c:axId val="277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3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5.7096247960850034E-2"/>
              <c:y val="0.31549325348415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7352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174602766826303"/>
          <c:y val="6.8544600938967137E-2"/>
          <c:w val="0.24306705544351814"/>
          <c:h val="0.12957776052641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 w="15875"/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nb-N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'Tab2'!$A$106:$A$107</c:f>
              <c:strCache>
                <c:ptCount val="2"/>
                <c:pt idx="0">
                  <c:v>Privat</c:v>
                </c:pt>
                <c:pt idx="1">
                  <c:v>Næring</c:v>
                </c:pt>
              </c:strCache>
            </c:strRef>
          </c:cat>
          <c:val>
            <c:numRef>
              <c:f>'Tab2'!$B$106:$B$107</c:f>
              <c:numCache>
                <c:formatCode>#,##0</c:formatCode>
                <c:ptCount val="2"/>
                <c:pt idx="0">
                  <c:v>66659729</c:v>
                </c:pt>
                <c:pt idx="1">
                  <c:v>38576209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FB8-9176-55D05E98D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 w="12700"/>
  </c:sp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37</xdr:row>
      <xdr:rowOff>101600</xdr:rowOff>
    </xdr:from>
    <xdr:to>
      <xdr:col>7</xdr:col>
      <xdr:colOff>295303</xdr:colOff>
      <xdr:row>39</xdr:row>
      <xdr:rowOff>85809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ECD0FFA6-C2E4-4266-A71C-9B46F238F9AC}"/>
            </a:ext>
          </a:extLst>
        </xdr:cNvPr>
        <xdr:cNvSpPr txBox="1"/>
      </xdr:nvSpPr>
      <xdr:spPr>
        <a:xfrm>
          <a:off x="654050" y="8430260"/>
          <a:ext cx="5653433" cy="372829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9F7AC39-D31C-4DA5-AC5B-CD7506D268D5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1AD03AE-346F-437C-98B5-F319FCC78A7D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108858</xdr:colOff>
      <xdr:row>4</xdr:row>
      <xdr:rowOff>123825</xdr:rowOff>
    </xdr:from>
    <xdr:to>
      <xdr:col>2</xdr:col>
      <xdr:colOff>346333</xdr:colOff>
      <xdr:row>7</xdr:row>
      <xdr:rowOff>149678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41DE10CD-A9A0-4743-8F40-593BF0868828}"/>
            </a:ext>
          </a:extLst>
        </xdr:cNvPr>
        <xdr:cNvSpPr txBox="1"/>
      </xdr:nvSpPr>
      <xdr:spPr>
        <a:xfrm>
          <a:off x="108858" y="794385"/>
          <a:ext cx="2134855" cy="650693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SKADEFORSIKRING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666017</xdr:colOff>
      <xdr:row>18</xdr:row>
      <xdr:rowOff>109170</xdr:rowOff>
    </xdr:from>
    <xdr:to>
      <xdr:col>4</xdr:col>
      <xdr:colOff>786684</xdr:colOff>
      <xdr:row>21</xdr:row>
      <xdr:rowOff>71070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092B9B7-21AB-4D21-B459-6EA9885B2BDE}"/>
            </a:ext>
          </a:extLst>
        </xdr:cNvPr>
        <xdr:cNvSpPr txBox="1"/>
      </xdr:nvSpPr>
      <xdr:spPr>
        <a:xfrm>
          <a:off x="666017" y="4383990"/>
          <a:ext cx="3587767" cy="52578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3. KVARTAL 2025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(06. november 2025)</a:t>
          </a: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13</xdr:row>
      <xdr:rowOff>117231</xdr:rowOff>
    </xdr:from>
    <xdr:to>
      <xdr:col>7</xdr:col>
      <xdr:colOff>466725</xdr:colOff>
      <xdr:row>17</xdr:row>
      <xdr:rowOff>101600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BCB010DC-F4D9-4648-A12A-68D800D68395}"/>
            </a:ext>
          </a:extLst>
        </xdr:cNvPr>
        <xdr:cNvSpPr txBox="1"/>
      </xdr:nvSpPr>
      <xdr:spPr>
        <a:xfrm>
          <a:off x="666750" y="2791851"/>
          <a:ext cx="5812155" cy="1173089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2800" b="1">
              <a:solidFill>
                <a:srgbClr val="005670"/>
              </a:solidFill>
              <a:effectLst/>
              <a:latin typeface="Arial"/>
              <a:ea typeface="ＭＳ 明朝"/>
              <a:cs typeface="Times New Roman"/>
            </a:rPr>
            <a:t>PREMIESTATISTIKK	</a:t>
          </a:r>
          <a:endParaRPr lang="nb-NO" sz="1200">
            <a:solidFill>
              <a:srgbClr val="005670"/>
            </a:solidFill>
            <a:effectLst/>
            <a:ea typeface="ＭＳ 明朝"/>
            <a:cs typeface="Times New Roman"/>
          </a:endParaRPr>
        </a:p>
        <a:p>
          <a:pPr>
            <a:lnSpc>
              <a:spcPct val="120000"/>
            </a:lnSpc>
            <a:spcAft>
              <a:spcPts val="0"/>
            </a:spcAft>
          </a:pPr>
          <a:r>
            <a:rPr lang="en-GB" sz="260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landbasert</a:t>
          </a:r>
          <a:r>
            <a:rPr lang="en-GB" sz="2600" baseline="0">
              <a:solidFill>
                <a:srgbClr val="005670"/>
              </a:solidFill>
              <a:effectLst/>
              <a:latin typeface="Arial"/>
              <a:ea typeface="ＭＳ 明朝"/>
              <a:cs typeface="MinionPro-Regular"/>
            </a:rPr>
            <a:t> skadeforsikring</a:t>
          </a: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654050</xdr:colOff>
      <xdr:row>16</xdr:row>
      <xdr:rowOff>410309</xdr:rowOff>
    </xdr:from>
    <xdr:to>
      <xdr:col>7</xdr:col>
      <xdr:colOff>295303</xdr:colOff>
      <xdr:row>18</xdr:row>
      <xdr:rowOff>43961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75B29D20-62BA-4450-8D08-9F86836FE71B}"/>
            </a:ext>
          </a:extLst>
        </xdr:cNvPr>
        <xdr:cNvSpPr txBox="1"/>
      </xdr:nvSpPr>
      <xdr:spPr>
        <a:xfrm>
          <a:off x="654050" y="3862169"/>
          <a:ext cx="5653433" cy="45661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n-GB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Bransje- og selskapsfordelt premie og bestand</a:t>
          </a:r>
          <a:endParaRPr lang="nb-N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nb-NO" sz="1400">
              <a:effectLst/>
              <a:latin typeface="Arial" panose="020B0604020202020204" pitchFamily="34" charset="0"/>
              <a:ea typeface="ＭＳ 明朝"/>
              <a:cs typeface="Arial" panose="020B0604020202020204" pitchFamily="34" charset="0"/>
            </a:rPr>
            <a:t> </a:t>
          </a:r>
        </a:p>
      </xdr:txBody>
    </xdr:sp>
    <xdr:clientData/>
  </xdr:twoCellAnchor>
  <xdr:oneCellAnchor>
    <xdr:from>
      <xdr:col>0</xdr:col>
      <xdr:colOff>433754</xdr:colOff>
      <xdr:row>5</xdr:row>
      <xdr:rowOff>14653</xdr:rowOff>
    </xdr:from>
    <xdr:ext cx="8012235" cy="1795029"/>
    <xdr:pic>
      <xdr:nvPicPr>
        <xdr:cNvPr id="9" name="Bilde 7">
          <a:extLst>
            <a:ext uri="{FF2B5EF4-FFF2-40B4-BE49-F238E27FC236}">
              <a16:creationId xmlns:a16="http://schemas.microsoft.com/office/drawing/2014/main" id="{01565E80-CBDE-4680-AEE1-FDB10A7F5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754" y="852853"/>
          <a:ext cx="8012235" cy="17950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0</xdr:col>
      <xdr:colOff>2562225</xdr:colOff>
      <xdr:row>45</xdr:row>
      <xdr:rowOff>133350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200-000003340000}"/>
            </a:ext>
          </a:extLst>
        </xdr:cNvPr>
        <xdr:cNvSpPr txBox="1">
          <a:spLocks noChangeArrowheads="1"/>
        </xdr:cNvSpPr>
      </xdr:nvSpPr>
      <xdr:spPr bwMode="auto">
        <a:xfrm>
          <a:off x="19050" y="1114425"/>
          <a:ext cx="2543175" cy="769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en-US" sz="1200" b="0" i="0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Mange kan ha flere enn én reiseforsikring (individuelle- og kollektive forsikringer, f. eks. via kredittkort). Antallet reiseforsikringer representerer derfor antall avtaler og ikke antall forsikrede. Over tid kan det være forskjellige tellemåter som medfører svigninger i antallet på skade.</a:t>
          </a:r>
        </a:p>
        <a:p>
          <a:pPr rtl="0"/>
          <a:endParaRPr lang="en-US" sz="1200" b="0" i="0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</xdr:col>
      <xdr:colOff>142875</xdr:colOff>
      <xdr:row>6</xdr:row>
      <xdr:rowOff>190500</xdr:rowOff>
    </xdr:from>
    <xdr:to>
      <xdr:col>3</xdr:col>
      <xdr:colOff>0</xdr:colOff>
      <xdr:row>45</xdr:row>
      <xdr:rowOff>133350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200-000004340000}"/>
            </a:ext>
          </a:extLst>
        </xdr:cNvPr>
        <xdr:cNvSpPr txBox="1">
          <a:spLocks noChangeArrowheads="1"/>
        </xdr:cNvSpPr>
      </xdr:nvSpPr>
      <xdr:spPr bwMode="auto">
        <a:xfrm>
          <a:off x="2771775" y="1104900"/>
          <a:ext cx="2867025" cy="770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30.6.2022: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Ly Forsikring er med i statistikken f.o.m. 2.kvartal 2022.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Møretrygd har byttet navn til Granne Forsikring.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Norske Codan ble en del av Tryg Norge fra 1. april 2022 etter oppkjøpet av britiske RSA.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30.9.2022: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Små elektriske kjøretøy (el-sparkesykler mm.) ble i juni 2022 omklassifisert fra sykkel til motorvogn og omfattes dermed av bilansvarslova. Forsikringsplikt for utleiefirmaer trådte i kraft 1. september 2022, og  fra 1. januar 2023 gjaldt også forsikringsplikten for privateide små elektriske kjøretøy. Disse tallene rapporteres derfor nå inn under 'Motorvogn'-tallene.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31.3.2023: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Tidlig i januar 2023 ble det gjennomført fusjon mellom Storebrand Livsforsikring AS (overtakende selskap) og Storebrand Danica Pensjonsforsikring AS (overdragende selskap). Historiske Danica-tall legges derfor f.o.m. 1.kv. 2023 inn i Storebrand.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Etter ønske fra selskapet vil vi fra 1.kv. 2023 presentere Fremtind-tall i en rad (tidligere har det vært splittet på Fremtind Skadeforsikring og Fremtind Livsforsikring)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30.9.2023: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W R Berkley har ikke levert oppdaterte premietall.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Motorvogntall for Gjensidige ble oppdatert etter opprinnelig rapportpublisering og ny rapport ble derfor lagt ut 30.11.2023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31.3.2024: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Eir Försäkring AB har ikke levert oppdaterte premietall.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Endringer pr 30.6.2024:</a:t>
          </a:r>
        </a:p>
        <a:p>
          <a:pPr rtl="0" fontAlgn="base"/>
          <a:r>
            <a:rPr lang="en-US" sz="1100" b="0" i="1" baseline="0">
              <a:latin typeface="Times New Roman" pitchFamily="18" charset="0"/>
              <a:ea typeface="+mn-ea"/>
              <a:cs typeface="Times New Roman" pitchFamily="18" charset="0"/>
            </a:rPr>
            <a:t>ERGO  forsikring overtok Storebrand Helse 2. april 2024 og gjelder kun behandlingsforsikring.</a:t>
          </a:r>
        </a:p>
        <a:p>
          <a:pPr rtl="0" fontAlgn="base"/>
          <a:endParaRPr lang="en-US" sz="1100" b="0" i="1" baseline="0"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5</xdr:col>
      <xdr:colOff>266700</xdr:colOff>
      <xdr:row>25</xdr:row>
      <xdr:rowOff>85725</xdr:rowOff>
    </xdr:to>
    <xdr:graphicFrame macro="">
      <xdr:nvGraphicFramePr>
        <xdr:cNvPr id="2277" name="Chart 1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5</xdr:col>
      <xdr:colOff>247650</xdr:colOff>
      <xdr:row>52</xdr:row>
      <xdr:rowOff>114300</xdr:rowOff>
    </xdr:to>
    <xdr:graphicFrame macro="">
      <xdr:nvGraphicFramePr>
        <xdr:cNvPr id="2278" name="Chart 2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571500</xdr:colOff>
      <xdr:row>7</xdr:row>
      <xdr:rowOff>9546</xdr:rowOff>
    </xdr:from>
    <xdr:to>
      <xdr:col>10</xdr:col>
      <xdr:colOff>133350</xdr:colOff>
      <xdr:row>22</xdr:row>
      <xdr:rowOff>157184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</xdr:col>
      <xdr:colOff>123825</xdr:colOff>
      <xdr:row>50</xdr:row>
      <xdr:rowOff>161925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SpPr txBox="1">
          <a:spLocks noChangeArrowheads="1"/>
        </xdr:cNvSpPr>
      </xdr:nvSpPr>
      <xdr:spPr bwMode="auto">
        <a:xfrm>
          <a:off x="0" y="561975"/>
          <a:ext cx="2686050" cy="9286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Formål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Hovedformålet med statistikken er å gi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bestandsmessige utviklingstrekk for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hovedbransjene innen landbasert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samt vise markeds-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andelene til forsikringsselskapene.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Datagrunnlag</a:t>
          </a: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Følgende selskaper inngår i statistikken: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DNB Livsforsikring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Eika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Eir Försäkring AB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Euro Accident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Euro Insurance LTD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Fremtind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Frende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Gar-Bo Försäkring AB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Gjensidige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Granne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HDI Global Specialty SE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If Skadeforsikring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JBF Forsikring Gjensidig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KLP Skadeforsikring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KNIF Trygghet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Landkreditt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Ly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Nordea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Oslo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Oslo Pensjonsforsikring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Protector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Skogbrand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Storebrand  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Telenor Forsikring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Tryg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W R Berkley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WaterCircles</a:t>
          </a:r>
        </a:p>
        <a:p>
          <a:pPr marL="0" indent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YouPlus Livsforsikring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Disse selskapene utgjør hovedtyngden av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det norske markedet for landbasert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skadeforsikring, men vi gjør oppmerksom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på at dette varierer fra bransje til bransje.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For eksempel vil disse selskapene utgjøre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så å si hele motorvognmarkedet, mens for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industriforsikring eksisterer det en rekke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aktører (captives og utenlandske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selskaper) som ikke rapporterer til denne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statistikken.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130175</xdr:colOff>
      <xdr:row>4</xdr:row>
      <xdr:rowOff>28575</xdr:rowOff>
    </xdr:from>
    <xdr:to>
      <xdr:col>2</xdr:col>
      <xdr:colOff>2533650</xdr:colOff>
      <xdr:row>50</xdr:row>
      <xdr:rowOff>161925</xdr:rowOff>
    </xdr:to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1200-000002380000}"/>
            </a:ext>
          </a:extLst>
        </xdr:cNvPr>
        <xdr:cNvSpPr txBox="1">
          <a:spLocks noChangeArrowheads="1"/>
        </xdr:cNvSpPr>
      </xdr:nvSpPr>
      <xdr:spPr bwMode="auto">
        <a:xfrm>
          <a:off x="2686050" y="552450"/>
          <a:ext cx="2784475" cy="9578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endParaRPr lang="en-US" sz="12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Begreper</a:t>
          </a: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Definisjon av bestandspremie: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rtl="0"/>
          <a:r>
            <a:rPr lang="en-US" sz="12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Bestandspremie er en sum av premie for forsikringene i bestanden på betraktnings-tidspunktet for den avtaleperioden som da gjelder. Premien som summeres er premien for forsikringene som er i kraft slik de er på betraktningstidspunktet, men til den tariffpremie som gjaldt da avtaleperioden ble påbegynt.</a:t>
          </a:r>
          <a:endParaRPr lang="nb-NO" sz="1200" b="0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Andre premiebegreper: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Bestandspremie er et begrep som 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velegnet til å studere endringer i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markedsandeler. Ved årets slutt vil den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som regel være ganske lik den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forfalte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premie,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som er premie ved hovedforfall, et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begrep som ofte finnes i andre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publikasjoner. Et annet premiebegrep som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er vanlig å bruke er inntektsbegrepet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opptjent premie.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Bestandspremien pr.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30/06 i et regnskapsår kan gi en god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tilnærming av hva den opptjente premie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blir for regnskapsåret. Mens forfalt og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opptjent premie vokser raskt gjennom året,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vil bestandspremien vise små variasjoner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med mindre det har funnet sted store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premiepåslag eller nytegning.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estatistikken_2015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 "/>
      <sheetName val="Innhold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 t="str">
            <v>31.12.2014</v>
          </cell>
          <cell r="D6" t="str">
            <v>31.12.2015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9344-C8A3-4D2B-98D2-6EE9940AC14A}">
  <sheetPr>
    <pageSetUpPr fitToPage="1"/>
  </sheetPr>
  <dimension ref="A5:J57"/>
  <sheetViews>
    <sheetView showGridLines="0" showRowColHeaders="0" tabSelected="1" zoomScale="65" zoomScaleNormal="65" zoomScaleSheetLayoutView="100" workbookViewId="0"/>
  </sheetViews>
  <sheetFormatPr baseColWidth="10" defaultColWidth="11.44140625" defaultRowHeight="13.2" x14ac:dyDescent="0.25"/>
  <cols>
    <col min="1" max="1" width="16.21875" style="145" customWidth="1"/>
    <col min="2" max="4" width="11.44140625" style="145"/>
    <col min="5" max="5" width="14.21875" style="145" bestFit="1" customWidth="1"/>
    <col min="6" max="7" width="11.44140625" style="145"/>
    <col min="8" max="8" width="13.44140625" style="145" customWidth="1"/>
    <col min="9" max="9" width="11.44140625" style="145"/>
    <col min="10" max="10" width="13.44140625" style="145" bestFit="1" customWidth="1"/>
    <col min="11" max="256" width="11.44140625" style="145"/>
    <col min="257" max="257" width="16.21875" style="145" customWidth="1"/>
    <col min="258" max="260" width="11.44140625" style="145"/>
    <col min="261" max="261" width="14.21875" style="145" bestFit="1" customWidth="1"/>
    <col min="262" max="263" width="11.44140625" style="145"/>
    <col min="264" max="264" width="13.44140625" style="145" customWidth="1"/>
    <col min="265" max="265" width="11.44140625" style="145"/>
    <col min="266" max="266" width="13.44140625" style="145" bestFit="1" customWidth="1"/>
    <col min="267" max="512" width="11.44140625" style="145"/>
    <col min="513" max="513" width="16.21875" style="145" customWidth="1"/>
    <col min="514" max="516" width="11.44140625" style="145"/>
    <col min="517" max="517" width="14.21875" style="145" bestFit="1" customWidth="1"/>
    <col min="518" max="519" width="11.44140625" style="145"/>
    <col min="520" max="520" width="13.44140625" style="145" customWidth="1"/>
    <col min="521" max="521" width="11.44140625" style="145"/>
    <col min="522" max="522" width="13.44140625" style="145" bestFit="1" customWidth="1"/>
    <col min="523" max="768" width="11.44140625" style="145"/>
    <col min="769" max="769" width="16.21875" style="145" customWidth="1"/>
    <col min="770" max="772" width="11.44140625" style="145"/>
    <col min="773" max="773" width="14.21875" style="145" bestFit="1" customWidth="1"/>
    <col min="774" max="775" width="11.44140625" style="145"/>
    <col min="776" max="776" width="13.44140625" style="145" customWidth="1"/>
    <col min="777" max="777" width="11.44140625" style="145"/>
    <col min="778" max="778" width="13.44140625" style="145" bestFit="1" customWidth="1"/>
    <col min="779" max="1024" width="11.44140625" style="145"/>
    <col min="1025" max="1025" width="16.21875" style="145" customWidth="1"/>
    <col min="1026" max="1028" width="11.44140625" style="145"/>
    <col min="1029" max="1029" width="14.21875" style="145" bestFit="1" customWidth="1"/>
    <col min="1030" max="1031" width="11.44140625" style="145"/>
    <col min="1032" max="1032" width="13.44140625" style="145" customWidth="1"/>
    <col min="1033" max="1033" width="11.44140625" style="145"/>
    <col min="1034" max="1034" width="13.44140625" style="145" bestFit="1" customWidth="1"/>
    <col min="1035" max="1280" width="11.44140625" style="145"/>
    <col min="1281" max="1281" width="16.21875" style="145" customWidth="1"/>
    <col min="1282" max="1284" width="11.44140625" style="145"/>
    <col min="1285" max="1285" width="14.21875" style="145" bestFit="1" customWidth="1"/>
    <col min="1286" max="1287" width="11.44140625" style="145"/>
    <col min="1288" max="1288" width="13.44140625" style="145" customWidth="1"/>
    <col min="1289" max="1289" width="11.44140625" style="145"/>
    <col min="1290" max="1290" width="13.44140625" style="145" bestFit="1" customWidth="1"/>
    <col min="1291" max="1536" width="11.44140625" style="145"/>
    <col min="1537" max="1537" width="16.21875" style="145" customWidth="1"/>
    <col min="1538" max="1540" width="11.44140625" style="145"/>
    <col min="1541" max="1541" width="14.21875" style="145" bestFit="1" customWidth="1"/>
    <col min="1542" max="1543" width="11.44140625" style="145"/>
    <col min="1544" max="1544" width="13.44140625" style="145" customWidth="1"/>
    <col min="1545" max="1545" width="11.44140625" style="145"/>
    <col min="1546" max="1546" width="13.44140625" style="145" bestFit="1" customWidth="1"/>
    <col min="1547" max="1792" width="11.44140625" style="145"/>
    <col min="1793" max="1793" width="16.21875" style="145" customWidth="1"/>
    <col min="1794" max="1796" width="11.44140625" style="145"/>
    <col min="1797" max="1797" width="14.21875" style="145" bestFit="1" customWidth="1"/>
    <col min="1798" max="1799" width="11.44140625" style="145"/>
    <col min="1800" max="1800" width="13.44140625" style="145" customWidth="1"/>
    <col min="1801" max="1801" width="11.44140625" style="145"/>
    <col min="1802" max="1802" width="13.44140625" style="145" bestFit="1" customWidth="1"/>
    <col min="1803" max="2048" width="11.44140625" style="145"/>
    <col min="2049" max="2049" width="16.21875" style="145" customWidth="1"/>
    <col min="2050" max="2052" width="11.44140625" style="145"/>
    <col min="2053" max="2053" width="14.21875" style="145" bestFit="1" customWidth="1"/>
    <col min="2054" max="2055" width="11.44140625" style="145"/>
    <col min="2056" max="2056" width="13.44140625" style="145" customWidth="1"/>
    <col min="2057" max="2057" width="11.44140625" style="145"/>
    <col min="2058" max="2058" width="13.44140625" style="145" bestFit="1" customWidth="1"/>
    <col min="2059" max="2304" width="11.44140625" style="145"/>
    <col min="2305" max="2305" width="16.21875" style="145" customWidth="1"/>
    <col min="2306" max="2308" width="11.44140625" style="145"/>
    <col min="2309" max="2309" width="14.21875" style="145" bestFit="1" customWidth="1"/>
    <col min="2310" max="2311" width="11.44140625" style="145"/>
    <col min="2312" max="2312" width="13.44140625" style="145" customWidth="1"/>
    <col min="2313" max="2313" width="11.44140625" style="145"/>
    <col min="2314" max="2314" width="13.44140625" style="145" bestFit="1" customWidth="1"/>
    <col min="2315" max="2560" width="11.44140625" style="145"/>
    <col min="2561" max="2561" width="16.21875" style="145" customWidth="1"/>
    <col min="2562" max="2564" width="11.44140625" style="145"/>
    <col min="2565" max="2565" width="14.21875" style="145" bestFit="1" customWidth="1"/>
    <col min="2566" max="2567" width="11.44140625" style="145"/>
    <col min="2568" max="2568" width="13.44140625" style="145" customWidth="1"/>
    <col min="2569" max="2569" width="11.44140625" style="145"/>
    <col min="2570" max="2570" width="13.44140625" style="145" bestFit="1" customWidth="1"/>
    <col min="2571" max="2816" width="11.44140625" style="145"/>
    <col min="2817" max="2817" width="16.21875" style="145" customWidth="1"/>
    <col min="2818" max="2820" width="11.44140625" style="145"/>
    <col min="2821" max="2821" width="14.21875" style="145" bestFit="1" customWidth="1"/>
    <col min="2822" max="2823" width="11.44140625" style="145"/>
    <col min="2824" max="2824" width="13.44140625" style="145" customWidth="1"/>
    <col min="2825" max="2825" width="11.44140625" style="145"/>
    <col min="2826" max="2826" width="13.44140625" style="145" bestFit="1" customWidth="1"/>
    <col min="2827" max="3072" width="11.44140625" style="145"/>
    <col min="3073" max="3073" width="16.21875" style="145" customWidth="1"/>
    <col min="3074" max="3076" width="11.44140625" style="145"/>
    <col min="3077" max="3077" width="14.21875" style="145" bestFit="1" customWidth="1"/>
    <col min="3078" max="3079" width="11.44140625" style="145"/>
    <col min="3080" max="3080" width="13.44140625" style="145" customWidth="1"/>
    <col min="3081" max="3081" width="11.44140625" style="145"/>
    <col min="3082" max="3082" width="13.44140625" style="145" bestFit="1" customWidth="1"/>
    <col min="3083" max="3328" width="11.44140625" style="145"/>
    <col min="3329" max="3329" width="16.21875" style="145" customWidth="1"/>
    <col min="3330" max="3332" width="11.44140625" style="145"/>
    <col min="3333" max="3333" width="14.21875" style="145" bestFit="1" customWidth="1"/>
    <col min="3334" max="3335" width="11.44140625" style="145"/>
    <col min="3336" max="3336" width="13.44140625" style="145" customWidth="1"/>
    <col min="3337" max="3337" width="11.44140625" style="145"/>
    <col min="3338" max="3338" width="13.44140625" style="145" bestFit="1" customWidth="1"/>
    <col min="3339" max="3584" width="11.44140625" style="145"/>
    <col min="3585" max="3585" width="16.21875" style="145" customWidth="1"/>
    <col min="3586" max="3588" width="11.44140625" style="145"/>
    <col min="3589" max="3589" width="14.21875" style="145" bestFit="1" customWidth="1"/>
    <col min="3590" max="3591" width="11.44140625" style="145"/>
    <col min="3592" max="3592" width="13.44140625" style="145" customWidth="1"/>
    <col min="3593" max="3593" width="11.44140625" style="145"/>
    <col min="3594" max="3594" width="13.44140625" style="145" bestFit="1" customWidth="1"/>
    <col min="3595" max="3840" width="11.44140625" style="145"/>
    <col min="3841" max="3841" width="16.21875" style="145" customWidth="1"/>
    <col min="3842" max="3844" width="11.44140625" style="145"/>
    <col min="3845" max="3845" width="14.21875" style="145" bestFit="1" customWidth="1"/>
    <col min="3846" max="3847" width="11.44140625" style="145"/>
    <col min="3848" max="3848" width="13.44140625" style="145" customWidth="1"/>
    <col min="3849" max="3849" width="11.44140625" style="145"/>
    <col min="3850" max="3850" width="13.44140625" style="145" bestFit="1" customWidth="1"/>
    <col min="3851" max="4096" width="11.44140625" style="145"/>
    <col min="4097" max="4097" width="16.21875" style="145" customWidth="1"/>
    <col min="4098" max="4100" width="11.44140625" style="145"/>
    <col min="4101" max="4101" width="14.21875" style="145" bestFit="1" customWidth="1"/>
    <col min="4102" max="4103" width="11.44140625" style="145"/>
    <col min="4104" max="4104" width="13.44140625" style="145" customWidth="1"/>
    <col min="4105" max="4105" width="11.44140625" style="145"/>
    <col min="4106" max="4106" width="13.44140625" style="145" bestFit="1" customWidth="1"/>
    <col min="4107" max="4352" width="11.44140625" style="145"/>
    <col min="4353" max="4353" width="16.21875" style="145" customWidth="1"/>
    <col min="4354" max="4356" width="11.44140625" style="145"/>
    <col min="4357" max="4357" width="14.21875" style="145" bestFit="1" customWidth="1"/>
    <col min="4358" max="4359" width="11.44140625" style="145"/>
    <col min="4360" max="4360" width="13.44140625" style="145" customWidth="1"/>
    <col min="4361" max="4361" width="11.44140625" style="145"/>
    <col min="4362" max="4362" width="13.44140625" style="145" bestFit="1" customWidth="1"/>
    <col min="4363" max="4608" width="11.44140625" style="145"/>
    <col min="4609" max="4609" width="16.21875" style="145" customWidth="1"/>
    <col min="4610" max="4612" width="11.44140625" style="145"/>
    <col min="4613" max="4613" width="14.21875" style="145" bestFit="1" customWidth="1"/>
    <col min="4614" max="4615" width="11.44140625" style="145"/>
    <col min="4616" max="4616" width="13.44140625" style="145" customWidth="1"/>
    <col min="4617" max="4617" width="11.44140625" style="145"/>
    <col min="4618" max="4618" width="13.44140625" style="145" bestFit="1" customWidth="1"/>
    <col min="4619" max="4864" width="11.44140625" style="145"/>
    <col min="4865" max="4865" width="16.21875" style="145" customWidth="1"/>
    <col min="4866" max="4868" width="11.44140625" style="145"/>
    <col min="4869" max="4869" width="14.21875" style="145" bestFit="1" customWidth="1"/>
    <col min="4870" max="4871" width="11.44140625" style="145"/>
    <col min="4872" max="4872" width="13.44140625" style="145" customWidth="1"/>
    <col min="4873" max="4873" width="11.44140625" style="145"/>
    <col min="4874" max="4874" width="13.44140625" style="145" bestFit="1" customWidth="1"/>
    <col min="4875" max="5120" width="11.44140625" style="145"/>
    <col min="5121" max="5121" width="16.21875" style="145" customWidth="1"/>
    <col min="5122" max="5124" width="11.44140625" style="145"/>
    <col min="5125" max="5125" width="14.21875" style="145" bestFit="1" customWidth="1"/>
    <col min="5126" max="5127" width="11.44140625" style="145"/>
    <col min="5128" max="5128" width="13.44140625" style="145" customWidth="1"/>
    <col min="5129" max="5129" width="11.44140625" style="145"/>
    <col min="5130" max="5130" width="13.44140625" style="145" bestFit="1" customWidth="1"/>
    <col min="5131" max="5376" width="11.44140625" style="145"/>
    <col min="5377" max="5377" width="16.21875" style="145" customWidth="1"/>
    <col min="5378" max="5380" width="11.44140625" style="145"/>
    <col min="5381" max="5381" width="14.21875" style="145" bestFit="1" customWidth="1"/>
    <col min="5382" max="5383" width="11.44140625" style="145"/>
    <col min="5384" max="5384" width="13.44140625" style="145" customWidth="1"/>
    <col min="5385" max="5385" width="11.44140625" style="145"/>
    <col min="5386" max="5386" width="13.44140625" style="145" bestFit="1" customWidth="1"/>
    <col min="5387" max="5632" width="11.44140625" style="145"/>
    <col min="5633" max="5633" width="16.21875" style="145" customWidth="1"/>
    <col min="5634" max="5636" width="11.44140625" style="145"/>
    <col min="5637" max="5637" width="14.21875" style="145" bestFit="1" customWidth="1"/>
    <col min="5638" max="5639" width="11.44140625" style="145"/>
    <col min="5640" max="5640" width="13.44140625" style="145" customWidth="1"/>
    <col min="5641" max="5641" width="11.44140625" style="145"/>
    <col min="5642" max="5642" width="13.44140625" style="145" bestFit="1" customWidth="1"/>
    <col min="5643" max="5888" width="11.44140625" style="145"/>
    <col min="5889" max="5889" width="16.21875" style="145" customWidth="1"/>
    <col min="5890" max="5892" width="11.44140625" style="145"/>
    <col min="5893" max="5893" width="14.21875" style="145" bestFit="1" customWidth="1"/>
    <col min="5894" max="5895" width="11.44140625" style="145"/>
    <col min="5896" max="5896" width="13.44140625" style="145" customWidth="1"/>
    <col min="5897" max="5897" width="11.44140625" style="145"/>
    <col min="5898" max="5898" width="13.44140625" style="145" bestFit="1" customWidth="1"/>
    <col min="5899" max="6144" width="11.44140625" style="145"/>
    <col min="6145" max="6145" width="16.21875" style="145" customWidth="1"/>
    <col min="6146" max="6148" width="11.44140625" style="145"/>
    <col min="6149" max="6149" width="14.21875" style="145" bestFit="1" customWidth="1"/>
    <col min="6150" max="6151" width="11.44140625" style="145"/>
    <col min="6152" max="6152" width="13.44140625" style="145" customWidth="1"/>
    <col min="6153" max="6153" width="11.44140625" style="145"/>
    <col min="6154" max="6154" width="13.44140625" style="145" bestFit="1" customWidth="1"/>
    <col min="6155" max="6400" width="11.44140625" style="145"/>
    <col min="6401" max="6401" width="16.21875" style="145" customWidth="1"/>
    <col min="6402" max="6404" width="11.44140625" style="145"/>
    <col min="6405" max="6405" width="14.21875" style="145" bestFit="1" customWidth="1"/>
    <col min="6406" max="6407" width="11.44140625" style="145"/>
    <col min="6408" max="6408" width="13.44140625" style="145" customWidth="1"/>
    <col min="6409" max="6409" width="11.44140625" style="145"/>
    <col min="6410" max="6410" width="13.44140625" style="145" bestFit="1" customWidth="1"/>
    <col min="6411" max="6656" width="11.44140625" style="145"/>
    <col min="6657" max="6657" width="16.21875" style="145" customWidth="1"/>
    <col min="6658" max="6660" width="11.44140625" style="145"/>
    <col min="6661" max="6661" width="14.21875" style="145" bestFit="1" customWidth="1"/>
    <col min="6662" max="6663" width="11.44140625" style="145"/>
    <col min="6664" max="6664" width="13.44140625" style="145" customWidth="1"/>
    <col min="6665" max="6665" width="11.44140625" style="145"/>
    <col min="6666" max="6666" width="13.44140625" style="145" bestFit="1" customWidth="1"/>
    <col min="6667" max="6912" width="11.44140625" style="145"/>
    <col min="6913" max="6913" width="16.21875" style="145" customWidth="1"/>
    <col min="6914" max="6916" width="11.44140625" style="145"/>
    <col min="6917" max="6917" width="14.21875" style="145" bestFit="1" customWidth="1"/>
    <col min="6918" max="6919" width="11.44140625" style="145"/>
    <col min="6920" max="6920" width="13.44140625" style="145" customWidth="1"/>
    <col min="6921" max="6921" width="11.44140625" style="145"/>
    <col min="6922" max="6922" width="13.44140625" style="145" bestFit="1" customWidth="1"/>
    <col min="6923" max="7168" width="11.44140625" style="145"/>
    <col min="7169" max="7169" width="16.21875" style="145" customWidth="1"/>
    <col min="7170" max="7172" width="11.44140625" style="145"/>
    <col min="7173" max="7173" width="14.21875" style="145" bestFit="1" customWidth="1"/>
    <col min="7174" max="7175" width="11.44140625" style="145"/>
    <col min="7176" max="7176" width="13.44140625" style="145" customWidth="1"/>
    <col min="7177" max="7177" width="11.44140625" style="145"/>
    <col min="7178" max="7178" width="13.44140625" style="145" bestFit="1" customWidth="1"/>
    <col min="7179" max="7424" width="11.44140625" style="145"/>
    <col min="7425" max="7425" width="16.21875" style="145" customWidth="1"/>
    <col min="7426" max="7428" width="11.44140625" style="145"/>
    <col min="7429" max="7429" width="14.21875" style="145" bestFit="1" customWidth="1"/>
    <col min="7430" max="7431" width="11.44140625" style="145"/>
    <col min="7432" max="7432" width="13.44140625" style="145" customWidth="1"/>
    <col min="7433" max="7433" width="11.44140625" style="145"/>
    <col min="7434" max="7434" width="13.44140625" style="145" bestFit="1" customWidth="1"/>
    <col min="7435" max="7680" width="11.44140625" style="145"/>
    <col min="7681" max="7681" width="16.21875" style="145" customWidth="1"/>
    <col min="7682" max="7684" width="11.44140625" style="145"/>
    <col min="7685" max="7685" width="14.21875" style="145" bestFit="1" customWidth="1"/>
    <col min="7686" max="7687" width="11.44140625" style="145"/>
    <col min="7688" max="7688" width="13.44140625" style="145" customWidth="1"/>
    <col min="7689" max="7689" width="11.44140625" style="145"/>
    <col min="7690" max="7690" width="13.44140625" style="145" bestFit="1" customWidth="1"/>
    <col min="7691" max="7936" width="11.44140625" style="145"/>
    <col min="7937" max="7937" width="16.21875" style="145" customWidth="1"/>
    <col min="7938" max="7940" width="11.44140625" style="145"/>
    <col min="7941" max="7941" width="14.21875" style="145" bestFit="1" customWidth="1"/>
    <col min="7942" max="7943" width="11.44140625" style="145"/>
    <col min="7944" max="7944" width="13.44140625" style="145" customWidth="1"/>
    <col min="7945" max="7945" width="11.44140625" style="145"/>
    <col min="7946" max="7946" width="13.44140625" style="145" bestFit="1" customWidth="1"/>
    <col min="7947" max="8192" width="11.44140625" style="145"/>
    <col min="8193" max="8193" width="16.21875" style="145" customWidth="1"/>
    <col min="8194" max="8196" width="11.44140625" style="145"/>
    <col min="8197" max="8197" width="14.21875" style="145" bestFit="1" customWidth="1"/>
    <col min="8198" max="8199" width="11.44140625" style="145"/>
    <col min="8200" max="8200" width="13.44140625" style="145" customWidth="1"/>
    <col min="8201" max="8201" width="11.44140625" style="145"/>
    <col min="8202" max="8202" width="13.44140625" style="145" bestFit="1" customWidth="1"/>
    <col min="8203" max="8448" width="11.44140625" style="145"/>
    <col min="8449" max="8449" width="16.21875" style="145" customWidth="1"/>
    <col min="8450" max="8452" width="11.44140625" style="145"/>
    <col min="8453" max="8453" width="14.21875" style="145" bestFit="1" customWidth="1"/>
    <col min="8454" max="8455" width="11.44140625" style="145"/>
    <col min="8456" max="8456" width="13.44140625" style="145" customWidth="1"/>
    <col min="8457" max="8457" width="11.44140625" style="145"/>
    <col min="8458" max="8458" width="13.44140625" style="145" bestFit="1" customWidth="1"/>
    <col min="8459" max="8704" width="11.44140625" style="145"/>
    <col min="8705" max="8705" width="16.21875" style="145" customWidth="1"/>
    <col min="8706" max="8708" width="11.44140625" style="145"/>
    <col min="8709" max="8709" width="14.21875" style="145" bestFit="1" customWidth="1"/>
    <col min="8710" max="8711" width="11.44140625" style="145"/>
    <col min="8712" max="8712" width="13.44140625" style="145" customWidth="1"/>
    <col min="8713" max="8713" width="11.44140625" style="145"/>
    <col min="8714" max="8714" width="13.44140625" style="145" bestFit="1" customWidth="1"/>
    <col min="8715" max="8960" width="11.44140625" style="145"/>
    <col min="8961" max="8961" width="16.21875" style="145" customWidth="1"/>
    <col min="8962" max="8964" width="11.44140625" style="145"/>
    <col min="8965" max="8965" width="14.21875" style="145" bestFit="1" customWidth="1"/>
    <col min="8966" max="8967" width="11.44140625" style="145"/>
    <col min="8968" max="8968" width="13.44140625" style="145" customWidth="1"/>
    <col min="8969" max="8969" width="11.44140625" style="145"/>
    <col min="8970" max="8970" width="13.44140625" style="145" bestFit="1" customWidth="1"/>
    <col min="8971" max="9216" width="11.44140625" style="145"/>
    <col min="9217" max="9217" width="16.21875" style="145" customWidth="1"/>
    <col min="9218" max="9220" width="11.44140625" style="145"/>
    <col min="9221" max="9221" width="14.21875" style="145" bestFit="1" customWidth="1"/>
    <col min="9222" max="9223" width="11.44140625" style="145"/>
    <col min="9224" max="9224" width="13.44140625" style="145" customWidth="1"/>
    <col min="9225" max="9225" width="11.44140625" style="145"/>
    <col min="9226" max="9226" width="13.44140625" style="145" bestFit="1" customWidth="1"/>
    <col min="9227" max="9472" width="11.44140625" style="145"/>
    <col min="9473" max="9473" width="16.21875" style="145" customWidth="1"/>
    <col min="9474" max="9476" width="11.44140625" style="145"/>
    <col min="9477" max="9477" width="14.21875" style="145" bestFit="1" customWidth="1"/>
    <col min="9478" max="9479" width="11.44140625" style="145"/>
    <col min="9480" max="9480" width="13.44140625" style="145" customWidth="1"/>
    <col min="9481" max="9481" width="11.44140625" style="145"/>
    <col min="9482" max="9482" width="13.44140625" style="145" bestFit="1" customWidth="1"/>
    <col min="9483" max="9728" width="11.44140625" style="145"/>
    <col min="9729" max="9729" width="16.21875" style="145" customWidth="1"/>
    <col min="9730" max="9732" width="11.44140625" style="145"/>
    <col min="9733" max="9733" width="14.21875" style="145" bestFit="1" customWidth="1"/>
    <col min="9734" max="9735" width="11.44140625" style="145"/>
    <col min="9736" max="9736" width="13.44140625" style="145" customWidth="1"/>
    <col min="9737" max="9737" width="11.44140625" style="145"/>
    <col min="9738" max="9738" width="13.44140625" style="145" bestFit="1" customWidth="1"/>
    <col min="9739" max="9984" width="11.44140625" style="145"/>
    <col min="9985" max="9985" width="16.21875" style="145" customWidth="1"/>
    <col min="9986" max="9988" width="11.44140625" style="145"/>
    <col min="9989" max="9989" width="14.21875" style="145" bestFit="1" customWidth="1"/>
    <col min="9990" max="9991" width="11.44140625" style="145"/>
    <col min="9992" max="9992" width="13.44140625" style="145" customWidth="1"/>
    <col min="9993" max="9993" width="11.44140625" style="145"/>
    <col min="9994" max="9994" width="13.44140625" style="145" bestFit="1" customWidth="1"/>
    <col min="9995" max="10240" width="11.44140625" style="145"/>
    <col min="10241" max="10241" width="16.21875" style="145" customWidth="1"/>
    <col min="10242" max="10244" width="11.44140625" style="145"/>
    <col min="10245" max="10245" width="14.21875" style="145" bestFit="1" customWidth="1"/>
    <col min="10246" max="10247" width="11.44140625" style="145"/>
    <col min="10248" max="10248" width="13.44140625" style="145" customWidth="1"/>
    <col min="10249" max="10249" width="11.44140625" style="145"/>
    <col min="10250" max="10250" width="13.44140625" style="145" bestFit="1" customWidth="1"/>
    <col min="10251" max="10496" width="11.44140625" style="145"/>
    <col min="10497" max="10497" width="16.21875" style="145" customWidth="1"/>
    <col min="10498" max="10500" width="11.44140625" style="145"/>
    <col min="10501" max="10501" width="14.21875" style="145" bestFit="1" customWidth="1"/>
    <col min="10502" max="10503" width="11.44140625" style="145"/>
    <col min="10504" max="10504" width="13.44140625" style="145" customWidth="1"/>
    <col min="10505" max="10505" width="11.44140625" style="145"/>
    <col min="10506" max="10506" width="13.44140625" style="145" bestFit="1" customWidth="1"/>
    <col min="10507" max="10752" width="11.44140625" style="145"/>
    <col min="10753" max="10753" width="16.21875" style="145" customWidth="1"/>
    <col min="10754" max="10756" width="11.44140625" style="145"/>
    <col min="10757" max="10757" width="14.21875" style="145" bestFit="1" customWidth="1"/>
    <col min="10758" max="10759" width="11.44140625" style="145"/>
    <col min="10760" max="10760" width="13.44140625" style="145" customWidth="1"/>
    <col min="10761" max="10761" width="11.44140625" style="145"/>
    <col min="10762" max="10762" width="13.44140625" style="145" bestFit="1" customWidth="1"/>
    <col min="10763" max="11008" width="11.44140625" style="145"/>
    <col min="11009" max="11009" width="16.21875" style="145" customWidth="1"/>
    <col min="11010" max="11012" width="11.44140625" style="145"/>
    <col min="11013" max="11013" width="14.21875" style="145" bestFit="1" customWidth="1"/>
    <col min="11014" max="11015" width="11.44140625" style="145"/>
    <col min="11016" max="11016" width="13.44140625" style="145" customWidth="1"/>
    <col min="11017" max="11017" width="11.44140625" style="145"/>
    <col min="11018" max="11018" width="13.44140625" style="145" bestFit="1" customWidth="1"/>
    <col min="11019" max="11264" width="11.44140625" style="145"/>
    <col min="11265" max="11265" width="16.21875" style="145" customWidth="1"/>
    <col min="11266" max="11268" width="11.44140625" style="145"/>
    <col min="11269" max="11269" width="14.21875" style="145" bestFit="1" customWidth="1"/>
    <col min="11270" max="11271" width="11.44140625" style="145"/>
    <col min="11272" max="11272" width="13.44140625" style="145" customWidth="1"/>
    <col min="11273" max="11273" width="11.44140625" style="145"/>
    <col min="11274" max="11274" width="13.44140625" style="145" bestFit="1" customWidth="1"/>
    <col min="11275" max="11520" width="11.44140625" style="145"/>
    <col min="11521" max="11521" width="16.21875" style="145" customWidth="1"/>
    <col min="11522" max="11524" width="11.44140625" style="145"/>
    <col min="11525" max="11525" width="14.21875" style="145" bestFit="1" customWidth="1"/>
    <col min="11526" max="11527" width="11.44140625" style="145"/>
    <col min="11528" max="11528" width="13.44140625" style="145" customWidth="1"/>
    <col min="11529" max="11529" width="11.44140625" style="145"/>
    <col min="11530" max="11530" width="13.44140625" style="145" bestFit="1" customWidth="1"/>
    <col min="11531" max="11776" width="11.44140625" style="145"/>
    <col min="11777" max="11777" width="16.21875" style="145" customWidth="1"/>
    <col min="11778" max="11780" width="11.44140625" style="145"/>
    <col min="11781" max="11781" width="14.21875" style="145" bestFit="1" customWidth="1"/>
    <col min="11782" max="11783" width="11.44140625" style="145"/>
    <col min="11784" max="11784" width="13.44140625" style="145" customWidth="1"/>
    <col min="11785" max="11785" width="11.44140625" style="145"/>
    <col min="11786" max="11786" width="13.44140625" style="145" bestFit="1" customWidth="1"/>
    <col min="11787" max="12032" width="11.44140625" style="145"/>
    <col min="12033" max="12033" width="16.21875" style="145" customWidth="1"/>
    <col min="12034" max="12036" width="11.44140625" style="145"/>
    <col min="12037" max="12037" width="14.21875" style="145" bestFit="1" customWidth="1"/>
    <col min="12038" max="12039" width="11.44140625" style="145"/>
    <col min="12040" max="12040" width="13.44140625" style="145" customWidth="1"/>
    <col min="12041" max="12041" width="11.44140625" style="145"/>
    <col min="12042" max="12042" width="13.44140625" style="145" bestFit="1" customWidth="1"/>
    <col min="12043" max="12288" width="11.44140625" style="145"/>
    <col min="12289" max="12289" width="16.21875" style="145" customWidth="1"/>
    <col min="12290" max="12292" width="11.44140625" style="145"/>
    <col min="12293" max="12293" width="14.21875" style="145" bestFit="1" customWidth="1"/>
    <col min="12294" max="12295" width="11.44140625" style="145"/>
    <col min="12296" max="12296" width="13.44140625" style="145" customWidth="1"/>
    <col min="12297" max="12297" width="11.44140625" style="145"/>
    <col min="12298" max="12298" width="13.44140625" style="145" bestFit="1" customWidth="1"/>
    <col min="12299" max="12544" width="11.44140625" style="145"/>
    <col min="12545" max="12545" width="16.21875" style="145" customWidth="1"/>
    <col min="12546" max="12548" width="11.44140625" style="145"/>
    <col min="12549" max="12549" width="14.21875" style="145" bestFit="1" customWidth="1"/>
    <col min="12550" max="12551" width="11.44140625" style="145"/>
    <col min="12552" max="12552" width="13.44140625" style="145" customWidth="1"/>
    <col min="12553" max="12553" width="11.44140625" style="145"/>
    <col min="12554" max="12554" width="13.44140625" style="145" bestFit="1" customWidth="1"/>
    <col min="12555" max="12800" width="11.44140625" style="145"/>
    <col min="12801" max="12801" width="16.21875" style="145" customWidth="1"/>
    <col min="12802" max="12804" width="11.44140625" style="145"/>
    <col min="12805" max="12805" width="14.21875" style="145" bestFit="1" customWidth="1"/>
    <col min="12806" max="12807" width="11.44140625" style="145"/>
    <col min="12808" max="12808" width="13.44140625" style="145" customWidth="1"/>
    <col min="12809" max="12809" width="11.44140625" style="145"/>
    <col min="12810" max="12810" width="13.44140625" style="145" bestFit="1" customWidth="1"/>
    <col min="12811" max="13056" width="11.44140625" style="145"/>
    <col min="13057" max="13057" width="16.21875" style="145" customWidth="1"/>
    <col min="13058" max="13060" width="11.44140625" style="145"/>
    <col min="13061" max="13061" width="14.21875" style="145" bestFit="1" customWidth="1"/>
    <col min="13062" max="13063" width="11.44140625" style="145"/>
    <col min="13064" max="13064" width="13.44140625" style="145" customWidth="1"/>
    <col min="13065" max="13065" width="11.44140625" style="145"/>
    <col min="13066" max="13066" width="13.44140625" style="145" bestFit="1" customWidth="1"/>
    <col min="13067" max="13312" width="11.44140625" style="145"/>
    <col min="13313" max="13313" width="16.21875" style="145" customWidth="1"/>
    <col min="13314" max="13316" width="11.44140625" style="145"/>
    <col min="13317" max="13317" width="14.21875" style="145" bestFit="1" customWidth="1"/>
    <col min="13318" max="13319" width="11.44140625" style="145"/>
    <col min="13320" max="13320" width="13.44140625" style="145" customWidth="1"/>
    <col min="13321" max="13321" width="11.44140625" style="145"/>
    <col min="13322" max="13322" width="13.44140625" style="145" bestFit="1" customWidth="1"/>
    <col min="13323" max="13568" width="11.44140625" style="145"/>
    <col min="13569" max="13569" width="16.21875" style="145" customWidth="1"/>
    <col min="13570" max="13572" width="11.44140625" style="145"/>
    <col min="13573" max="13573" width="14.21875" style="145" bestFit="1" customWidth="1"/>
    <col min="13574" max="13575" width="11.44140625" style="145"/>
    <col min="13576" max="13576" width="13.44140625" style="145" customWidth="1"/>
    <col min="13577" max="13577" width="11.44140625" style="145"/>
    <col min="13578" max="13578" width="13.44140625" style="145" bestFit="1" customWidth="1"/>
    <col min="13579" max="13824" width="11.44140625" style="145"/>
    <col min="13825" max="13825" width="16.21875" style="145" customWidth="1"/>
    <col min="13826" max="13828" width="11.44140625" style="145"/>
    <col min="13829" max="13829" width="14.21875" style="145" bestFit="1" customWidth="1"/>
    <col min="13830" max="13831" width="11.44140625" style="145"/>
    <col min="13832" max="13832" width="13.44140625" style="145" customWidth="1"/>
    <col min="13833" max="13833" width="11.44140625" style="145"/>
    <col min="13834" max="13834" width="13.44140625" style="145" bestFit="1" customWidth="1"/>
    <col min="13835" max="14080" width="11.44140625" style="145"/>
    <col min="14081" max="14081" width="16.21875" style="145" customWidth="1"/>
    <col min="14082" max="14084" width="11.44140625" style="145"/>
    <col min="14085" max="14085" width="14.21875" style="145" bestFit="1" customWidth="1"/>
    <col min="14086" max="14087" width="11.44140625" style="145"/>
    <col min="14088" max="14088" width="13.44140625" style="145" customWidth="1"/>
    <col min="14089" max="14089" width="11.44140625" style="145"/>
    <col min="14090" max="14090" width="13.44140625" style="145" bestFit="1" customWidth="1"/>
    <col min="14091" max="14336" width="11.44140625" style="145"/>
    <col min="14337" max="14337" width="16.21875" style="145" customWidth="1"/>
    <col min="14338" max="14340" width="11.44140625" style="145"/>
    <col min="14341" max="14341" width="14.21875" style="145" bestFit="1" customWidth="1"/>
    <col min="14342" max="14343" width="11.44140625" style="145"/>
    <col min="14344" max="14344" width="13.44140625" style="145" customWidth="1"/>
    <col min="14345" max="14345" width="11.44140625" style="145"/>
    <col min="14346" max="14346" width="13.44140625" style="145" bestFit="1" customWidth="1"/>
    <col min="14347" max="14592" width="11.44140625" style="145"/>
    <col min="14593" max="14593" width="16.21875" style="145" customWidth="1"/>
    <col min="14594" max="14596" width="11.44140625" style="145"/>
    <col min="14597" max="14597" width="14.21875" style="145" bestFit="1" customWidth="1"/>
    <col min="14598" max="14599" width="11.44140625" style="145"/>
    <col min="14600" max="14600" width="13.44140625" style="145" customWidth="1"/>
    <col min="14601" max="14601" width="11.44140625" style="145"/>
    <col min="14602" max="14602" width="13.44140625" style="145" bestFit="1" customWidth="1"/>
    <col min="14603" max="14848" width="11.44140625" style="145"/>
    <col min="14849" max="14849" width="16.21875" style="145" customWidth="1"/>
    <col min="14850" max="14852" width="11.44140625" style="145"/>
    <col min="14853" max="14853" width="14.21875" style="145" bestFit="1" customWidth="1"/>
    <col min="14854" max="14855" width="11.44140625" style="145"/>
    <col min="14856" max="14856" width="13.44140625" style="145" customWidth="1"/>
    <col min="14857" max="14857" width="11.44140625" style="145"/>
    <col min="14858" max="14858" width="13.44140625" style="145" bestFit="1" customWidth="1"/>
    <col min="14859" max="15104" width="11.44140625" style="145"/>
    <col min="15105" max="15105" width="16.21875" style="145" customWidth="1"/>
    <col min="15106" max="15108" width="11.44140625" style="145"/>
    <col min="15109" max="15109" width="14.21875" style="145" bestFit="1" customWidth="1"/>
    <col min="15110" max="15111" width="11.44140625" style="145"/>
    <col min="15112" max="15112" width="13.44140625" style="145" customWidth="1"/>
    <col min="15113" max="15113" width="11.44140625" style="145"/>
    <col min="15114" max="15114" width="13.44140625" style="145" bestFit="1" customWidth="1"/>
    <col min="15115" max="15360" width="11.44140625" style="145"/>
    <col min="15361" max="15361" width="16.21875" style="145" customWidth="1"/>
    <col min="15362" max="15364" width="11.44140625" style="145"/>
    <col min="15365" max="15365" width="14.21875" style="145" bestFit="1" customWidth="1"/>
    <col min="15366" max="15367" width="11.44140625" style="145"/>
    <col min="15368" max="15368" width="13.44140625" style="145" customWidth="1"/>
    <col min="15369" max="15369" width="11.44140625" style="145"/>
    <col min="15370" max="15370" width="13.44140625" style="145" bestFit="1" customWidth="1"/>
    <col min="15371" max="15616" width="11.44140625" style="145"/>
    <col min="15617" max="15617" width="16.21875" style="145" customWidth="1"/>
    <col min="15618" max="15620" width="11.44140625" style="145"/>
    <col min="15621" max="15621" width="14.21875" style="145" bestFit="1" customWidth="1"/>
    <col min="15622" max="15623" width="11.44140625" style="145"/>
    <col min="15624" max="15624" width="13.44140625" style="145" customWidth="1"/>
    <col min="15625" max="15625" width="11.44140625" style="145"/>
    <col min="15626" max="15626" width="13.44140625" style="145" bestFit="1" customWidth="1"/>
    <col min="15627" max="15872" width="11.44140625" style="145"/>
    <col min="15873" max="15873" width="16.21875" style="145" customWidth="1"/>
    <col min="15874" max="15876" width="11.44140625" style="145"/>
    <col min="15877" max="15877" width="14.21875" style="145" bestFit="1" customWidth="1"/>
    <col min="15878" max="15879" width="11.44140625" style="145"/>
    <col min="15880" max="15880" width="13.44140625" style="145" customWidth="1"/>
    <col min="15881" max="15881" width="11.44140625" style="145"/>
    <col min="15882" max="15882" width="13.44140625" style="145" bestFit="1" customWidth="1"/>
    <col min="15883" max="16128" width="11.44140625" style="145"/>
    <col min="16129" max="16129" width="16.21875" style="145" customWidth="1"/>
    <col min="16130" max="16132" width="11.44140625" style="145"/>
    <col min="16133" max="16133" width="14.21875" style="145" bestFit="1" customWidth="1"/>
    <col min="16134" max="16135" width="11.44140625" style="145"/>
    <col min="16136" max="16136" width="13.44140625" style="145" customWidth="1"/>
    <col min="16137" max="16137" width="11.44140625" style="145"/>
    <col min="16138" max="16138" width="13.44140625" style="145" bestFit="1" customWidth="1"/>
    <col min="16139" max="16384" width="11.44140625" style="145"/>
  </cols>
  <sheetData>
    <row r="5" spans="2:9" x14ac:dyDescent="0.25">
      <c r="B5" s="144"/>
      <c r="C5" s="144"/>
      <c r="D5" s="144"/>
      <c r="E5" s="144"/>
      <c r="F5" s="144"/>
      <c r="G5" s="144"/>
      <c r="H5" s="144"/>
    </row>
    <row r="6" spans="2:9" ht="22.8" x14ac:dyDescent="0.4">
      <c r="B6" s="146"/>
      <c r="C6" s="144"/>
      <c r="D6" s="144"/>
      <c r="E6" s="144"/>
      <c r="F6" s="144"/>
      <c r="G6" s="144"/>
      <c r="H6" s="144"/>
      <c r="I6" s="147"/>
    </row>
    <row r="7" spans="2:9" x14ac:dyDescent="0.25">
      <c r="B7" s="144"/>
      <c r="C7" s="144"/>
      <c r="D7" s="144"/>
      <c r="E7" s="144"/>
      <c r="F7" s="144"/>
      <c r="G7" s="144"/>
      <c r="H7" s="144"/>
      <c r="I7" s="144"/>
    </row>
    <row r="8" spans="2:9" x14ac:dyDescent="0.25">
      <c r="B8" s="144"/>
      <c r="C8" s="144"/>
      <c r="D8" s="144"/>
      <c r="F8" s="144"/>
      <c r="G8" s="144"/>
      <c r="H8" s="144"/>
    </row>
    <row r="9" spans="2:9" x14ac:dyDescent="0.25">
      <c r="B9" s="144"/>
      <c r="C9" s="144"/>
      <c r="D9" s="144"/>
      <c r="E9" s="144"/>
      <c r="F9" s="144"/>
      <c r="G9" s="144"/>
      <c r="H9" s="144"/>
    </row>
    <row r="10" spans="2:9" ht="22.8" x14ac:dyDescent="0.4">
      <c r="B10" s="144"/>
      <c r="C10" s="144"/>
      <c r="D10" s="144"/>
      <c r="I10" s="147"/>
    </row>
    <row r="11" spans="2:9" x14ac:dyDescent="0.25">
      <c r="B11" s="144"/>
      <c r="C11" s="144"/>
      <c r="D11" s="144"/>
    </row>
    <row r="12" spans="2:9" ht="27" customHeight="1" x14ac:dyDescent="0.4">
      <c r="B12" s="144"/>
      <c r="C12" s="144"/>
      <c r="D12" s="144"/>
      <c r="E12" s="144"/>
      <c r="F12" s="144"/>
      <c r="G12" s="144"/>
      <c r="H12" s="144"/>
      <c r="I12" s="147"/>
    </row>
    <row r="13" spans="2:9" ht="19.5" customHeight="1" x14ac:dyDescent="0.4">
      <c r="B13" s="144"/>
      <c r="C13" s="157"/>
      <c r="D13" s="157"/>
      <c r="E13" s="157"/>
      <c r="F13" s="157"/>
      <c r="G13" s="157"/>
      <c r="H13" s="157"/>
      <c r="I13" s="147"/>
    </row>
    <row r="14" spans="2:9" x14ac:dyDescent="0.25">
      <c r="B14" s="144"/>
      <c r="C14" s="144"/>
      <c r="D14" s="144"/>
      <c r="F14" s="144"/>
      <c r="G14" s="144"/>
      <c r="H14" s="144"/>
    </row>
    <row r="15" spans="2:9" x14ac:dyDescent="0.25">
      <c r="B15" s="144"/>
      <c r="C15" s="144"/>
      <c r="D15" s="144"/>
      <c r="F15" s="144"/>
      <c r="G15" s="144"/>
      <c r="H15" s="144"/>
      <c r="I15" s="144"/>
    </row>
    <row r="16" spans="2:9" ht="34.799999999999997" x14ac:dyDescent="0.55000000000000004">
      <c r="B16" s="144"/>
      <c r="C16" s="144"/>
      <c r="D16" s="144"/>
      <c r="E16" s="148"/>
      <c r="F16" s="144"/>
      <c r="G16" s="144"/>
      <c r="H16" s="144"/>
      <c r="I16" s="144"/>
    </row>
    <row r="17" spans="2:9" ht="32.4" x14ac:dyDescent="0.55000000000000004">
      <c r="B17" s="144"/>
      <c r="C17" s="144"/>
      <c r="D17" s="144"/>
      <c r="E17" s="149"/>
      <c r="F17" s="144"/>
      <c r="G17" s="144"/>
      <c r="H17" s="144"/>
      <c r="I17" s="144"/>
    </row>
    <row r="18" spans="2:9" ht="32.4" x14ac:dyDescent="0.55000000000000004">
      <c r="D18" s="149"/>
    </row>
    <row r="19" spans="2:9" ht="18" x14ac:dyDescent="0.35">
      <c r="E19" s="158"/>
      <c r="I19" s="150"/>
    </row>
    <row r="21" spans="2:9" x14ac:dyDescent="0.25">
      <c r="E21" s="151"/>
    </row>
    <row r="22" spans="2:9" ht="25.8" x14ac:dyDescent="0.5">
      <c r="E22" s="152"/>
    </row>
    <row r="25" spans="2:9" ht="18" x14ac:dyDescent="0.35">
      <c r="E25" s="153"/>
    </row>
    <row r="26" spans="2:9" ht="18" x14ac:dyDescent="0.35">
      <c r="E26" s="154"/>
    </row>
    <row r="28" spans="2:9" x14ac:dyDescent="0.25">
      <c r="D28" s="157"/>
      <c r="E28" s="157"/>
      <c r="F28" s="157"/>
      <c r="G28" s="157"/>
      <c r="H28" s="157"/>
    </row>
    <row r="33" spans="1:9" ht="35.4" x14ac:dyDescent="0.25">
      <c r="A33" s="159"/>
    </row>
    <row r="36" spans="1:9" ht="32.4" x14ac:dyDescent="0.25">
      <c r="B36" s="160"/>
    </row>
    <row r="39" spans="1:9" ht="17.399999999999999" x14ac:dyDescent="0.3">
      <c r="B39" s="161"/>
    </row>
    <row r="41" spans="1:9" ht="18" x14ac:dyDescent="0.35">
      <c r="I41" s="155"/>
    </row>
    <row r="43" spans="1:9" ht="18" x14ac:dyDescent="0.35">
      <c r="B43" s="162"/>
      <c r="C43" s="162"/>
      <c r="D43" s="162"/>
    </row>
    <row r="57" spans="10:10" ht="18" x14ac:dyDescent="0.35">
      <c r="J57" s="156"/>
    </row>
  </sheetData>
  <mergeCells count="1">
    <mergeCell ref="B43:D43"/>
  </mergeCells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81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5546875" style="1" customWidth="1"/>
    <col min="2" max="4" width="11.6640625" customWidth="1"/>
    <col min="5" max="7" width="9.6640625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I2" s="3"/>
      <c r="J2" s="3"/>
      <c r="K2" s="3"/>
      <c r="L2" s="3"/>
      <c r="M2" s="3"/>
    </row>
    <row r="3" spans="1:21" ht="6" customHeight="1" x14ac:dyDescent="0.25">
      <c r="A3" s="4"/>
      <c r="I3" s="3"/>
      <c r="J3" s="3"/>
      <c r="K3" s="3"/>
      <c r="L3" s="3"/>
      <c r="M3" s="3"/>
    </row>
    <row r="4" spans="1:21" ht="16.2" thickBot="1" x14ac:dyDescent="0.35">
      <c r="A4" s="5" t="s">
        <v>109</v>
      </c>
      <c r="D4" s="174" t="s">
        <v>104</v>
      </c>
      <c r="E4" s="174"/>
      <c r="I4" s="174" t="s">
        <v>91</v>
      </c>
      <c r="J4" s="174"/>
      <c r="K4" s="174"/>
      <c r="L4" s="174"/>
      <c r="M4" s="174"/>
      <c r="N4" s="174"/>
      <c r="P4" s="174" t="s">
        <v>92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99" t="s">
        <v>81</v>
      </c>
      <c r="B7" s="103">
        <v>6651944</v>
      </c>
      <c r="C7" s="18">
        <v>7038697</v>
      </c>
      <c r="D7" s="19">
        <v>7784255</v>
      </c>
      <c r="E7" s="27">
        <v>23.564261259149827</v>
      </c>
      <c r="F7" s="27">
        <v>22.81274191371136</v>
      </c>
      <c r="G7" s="28">
        <v>22.430852477023826</v>
      </c>
      <c r="I7" s="93">
        <v>2835796</v>
      </c>
      <c r="J7" s="18">
        <v>3120576</v>
      </c>
      <c r="K7" s="19">
        <v>3599644</v>
      </c>
      <c r="L7" s="27">
        <v>18.196612889326282</v>
      </c>
      <c r="M7" s="27">
        <v>17.981130903478395</v>
      </c>
      <c r="N7" s="28">
        <v>17.994530221578067</v>
      </c>
      <c r="P7" s="93">
        <v>3816148</v>
      </c>
      <c r="Q7" s="18">
        <v>3918121</v>
      </c>
      <c r="R7" s="19">
        <v>4184611</v>
      </c>
      <c r="S7" s="27">
        <v>30.179691105126196</v>
      </c>
      <c r="T7" s="27">
        <v>29.02417413848163</v>
      </c>
      <c r="U7" s="28">
        <v>28.468215259306962</v>
      </c>
    </row>
    <row r="8" spans="1:21" x14ac:dyDescent="0.25">
      <c r="A8" s="99" t="s">
        <v>157</v>
      </c>
      <c r="B8" s="103">
        <v>898418</v>
      </c>
      <c r="C8" s="18">
        <v>1121880</v>
      </c>
      <c r="D8" s="19">
        <v>1441108</v>
      </c>
      <c r="E8" s="27">
        <v>3.1826119510210651</v>
      </c>
      <c r="F8" s="27">
        <v>3.6360648708353973</v>
      </c>
      <c r="G8" s="28">
        <v>4.1526492839017797</v>
      </c>
      <c r="I8" s="93">
        <v>794718</v>
      </c>
      <c r="J8" s="18">
        <v>984123</v>
      </c>
      <c r="K8" s="19">
        <v>1260574</v>
      </c>
      <c r="L8" s="27">
        <v>5.0995120249057431</v>
      </c>
      <c r="M8" s="27">
        <v>5.6706340393965311</v>
      </c>
      <c r="N8" s="28">
        <v>6.3015778614595082</v>
      </c>
      <c r="P8" s="93">
        <v>103700</v>
      </c>
      <c r="Q8" s="18">
        <v>137757</v>
      </c>
      <c r="R8" s="19">
        <v>180534</v>
      </c>
      <c r="S8" s="27">
        <v>0.82010288060148262</v>
      </c>
      <c r="T8" s="27">
        <v>1.0204593367062462</v>
      </c>
      <c r="U8" s="28">
        <v>1.2281860305829437</v>
      </c>
    </row>
    <row r="9" spans="1:21" x14ac:dyDescent="0.25">
      <c r="A9" s="99" t="s">
        <v>181</v>
      </c>
      <c r="B9" s="103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3">
        <v>0</v>
      </c>
      <c r="J9" s="18">
        <v>0</v>
      </c>
      <c r="K9" s="19">
        <v>0</v>
      </c>
      <c r="L9" s="27" t="s">
        <v>156</v>
      </c>
      <c r="M9" s="27" t="s">
        <v>156</v>
      </c>
      <c r="N9" s="28" t="s">
        <v>156</v>
      </c>
      <c r="P9" s="93">
        <v>0</v>
      </c>
      <c r="Q9" s="18">
        <v>0</v>
      </c>
      <c r="R9" s="19">
        <v>0</v>
      </c>
      <c r="S9" s="27" t="s">
        <v>156</v>
      </c>
      <c r="T9" s="27" t="s">
        <v>156</v>
      </c>
      <c r="U9" s="28" t="s">
        <v>156</v>
      </c>
    </row>
    <row r="10" spans="1:21" x14ac:dyDescent="0.25">
      <c r="A10" s="99" t="s">
        <v>82</v>
      </c>
      <c r="B10" s="103">
        <v>7910767</v>
      </c>
      <c r="C10" s="18">
        <v>8594077</v>
      </c>
      <c r="D10" s="19">
        <v>9632895</v>
      </c>
      <c r="E10" s="27">
        <v>28.023594358019384</v>
      </c>
      <c r="F10" s="27">
        <v>27.853800296782598</v>
      </c>
      <c r="G10" s="28">
        <v>27.75783253139323</v>
      </c>
      <c r="I10" s="93">
        <v>3658290</v>
      </c>
      <c r="J10" s="18">
        <v>3938784</v>
      </c>
      <c r="K10" s="19">
        <v>4548080</v>
      </c>
      <c r="L10" s="27">
        <v>23.474356747415346</v>
      </c>
      <c r="M10" s="27">
        <v>22.695742934806347</v>
      </c>
      <c r="N10" s="28">
        <v>22.735738036915532</v>
      </c>
      <c r="P10" s="93">
        <v>4252477</v>
      </c>
      <c r="Q10" s="18">
        <v>4655293</v>
      </c>
      <c r="R10" s="19">
        <v>5084815</v>
      </c>
      <c r="S10" s="27">
        <v>33.630362944952275</v>
      </c>
      <c r="T10" s="27">
        <v>34.484906080658192</v>
      </c>
      <c r="U10" s="28">
        <v>34.592369033526154</v>
      </c>
    </row>
    <row r="11" spans="1:21" x14ac:dyDescent="0.25">
      <c r="A11" s="99" t="s">
        <v>84</v>
      </c>
      <c r="B11" s="103">
        <v>3473542</v>
      </c>
      <c r="C11" s="18">
        <v>3672326</v>
      </c>
      <c r="D11" s="19">
        <v>4057702</v>
      </c>
      <c r="E11" s="27">
        <v>12.304891800446576</v>
      </c>
      <c r="F11" s="27">
        <v>11.902178096459044</v>
      </c>
      <c r="G11" s="28">
        <v>11.692540256932041</v>
      </c>
      <c r="I11" s="93">
        <v>2187252</v>
      </c>
      <c r="J11" s="18">
        <v>2440231</v>
      </c>
      <c r="K11" s="19">
        <v>2658985</v>
      </c>
      <c r="L11" s="27">
        <v>14.035063853466431</v>
      </c>
      <c r="M11" s="27">
        <v>14.060901912251452</v>
      </c>
      <c r="N11" s="28">
        <v>13.292199434505955</v>
      </c>
      <c r="P11" s="93">
        <v>1286290</v>
      </c>
      <c r="Q11" s="18">
        <v>1232095</v>
      </c>
      <c r="R11" s="19">
        <v>1398717</v>
      </c>
      <c r="S11" s="27">
        <v>10.172518170577446</v>
      </c>
      <c r="T11" s="27">
        <v>9.1269615806026732</v>
      </c>
      <c r="U11" s="28">
        <v>9.5155742416325086</v>
      </c>
    </row>
    <row r="12" spans="1:21" x14ac:dyDescent="0.25">
      <c r="A12" s="17" t="s">
        <v>152</v>
      </c>
      <c r="B12" s="103">
        <v>4393878</v>
      </c>
      <c r="C12" s="18">
        <v>4910775</v>
      </c>
      <c r="D12" s="19">
        <v>7024598</v>
      </c>
      <c r="E12" s="27">
        <v>15.565147441534492</v>
      </c>
      <c r="F12" s="27">
        <v>15.916048477623898</v>
      </c>
      <c r="G12" s="28">
        <v>20.241849919921254</v>
      </c>
      <c r="I12" s="93">
        <v>3637941</v>
      </c>
      <c r="J12" s="18">
        <v>4052905</v>
      </c>
      <c r="K12" s="19">
        <v>5434221</v>
      </c>
      <c r="L12" s="27">
        <v>23.343782165998029</v>
      </c>
      <c r="M12" s="27">
        <v>23.353321740717774</v>
      </c>
      <c r="N12" s="28">
        <v>27.165534707108307</v>
      </c>
      <c r="P12" s="93">
        <v>755937</v>
      </c>
      <c r="Q12" s="18">
        <v>857870</v>
      </c>
      <c r="R12" s="19">
        <v>1590377</v>
      </c>
      <c r="S12" s="27">
        <v>5.9782652965597194</v>
      </c>
      <c r="T12" s="27">
        <v>6.3548237198849229</v>
      </c>
      <c r="U12" s="28">
        <v>10.819451265470274</v>
      </c>
    </row>
    <row r="13" spans="1:21" x14ac:dyDescent="0.25">
      <c r="A13" s="99" t="s">
        <v>158</v>
      </c>
      <c r="B13" s="103">
        <v>342221</v>
      </c>
      <c r="C13" s="18">
        <v>398620</v>
      </c>
      <c r="D13" s="19">
        <v>469585</v>
      </c>
      <c r="E13" s="27">
        <v>1.212305012244167</v>
      </c>
      <c r="F13" s="27">
        <v>1.2919458220241078</v>
      </c>
      <c r="G13" s="28">
        <v>1.3531406487098936</v>
      </c>
      <c r="I13" s="93">
        <v>339410</v>
      </c>
      <c r="J13" s="18">
        <v>395581</v>
      </c>
      <c r="K13" s="19">
        <v>466641</v>
      </c>
      <c r="L13" s="27">
        <v>2.1779113803553689</v>
      </c>
      <c r="M13" s="27">
        <v>2.2793848776408225</v>
      </c>
      <c r="N13" s="28">
        <v>2.3327266743954151</v>
      </c>
      <c r="P13" s="93">
        <v>2811</v>
      </c>
      <c r="Q13" s="18">
        <v>3039</v>
      </c>
      <c r="R13" s="19">
        <v>2944</v>
      </c>
      <c r="S13" s="27">
        <v>2.2230561208975579E-2</v>
      </c>
      <c r="T13" s="27">
        <v>2.2511929878338537E-2</v>
      </c>
      <c r="U13" s="28">
        <v>2.0028247720851398E-2</v>
      </c>
    </row>
    <row r="14" spans="1:21" x14ac:dyDescent="0.25">
      <c r="A14" s="99" t="s">
        <v>159</v>
      </c>
      <c r="B14" s="103">
        <v>429854</v>
      </c>
      <c r="C14" s="18">
        <v>558658</v>
      </c>
      <c r="D14" s="19">
        <v>637199</v>
      </c>
      <c r="E14" s="27">
        <v>1.5227416164794216</v>
      </c>
      <c r="F14" s="27">
        <v>1.810636368070704</v>
      </c>
      <c r="G14" s="28">
        <v>1.8361316230656761</v>
      </c>
      <c r="I14" s="93">
        <v>0</v>
      </c>
      <c r="J14" s="18">
        <v>0</v>
      </c>
      <c r="K14" s="19">
        <v>0</v>
      </c>
      <c r="L14" s="27" t="s">
        <v>156</v>
      </c>
      <c r="M14" s="27" t="s">
        <v>156</v>
      </c>
      <c r="N14" s="28" t="s">
        <v>156</v>
      </c>
      <c r="P14" s="93">
        <v>429854</v>
      </c>
      <c r="Q14" s="18">
        <v>558658</v>
      </c>
      <c r="R14" s="19">
        <v>637199</v>
      </c>
      <c r="S14" s="27">
        <v>3.3994648373970078</v>
      </c>
      <c r="T14" s="27">
        <v>4.1383579210177199</v>
      </c>
      <c r="U14" s="28">
        <v>4.3349114875946979</v>
      </c>
    </row>
    <row r="15" spans="1:21" x14ac:dyDescent="0.25">
      <c r="A15" s="99" t="s">
        <v>160</v>
      </c>
      <c r="B15" s="103">
        <v>891397</v>
      </c>
      <c r="C15" s="18">
        <v>899528</v>
      </c>
      <c r="D15" s="19">
        <v>1019067</v>
      </c>
      <c r="E15" s="27">
        <v>3.1577403227721668</v>
      </c>
      <c r="F15" s="27">
        <v>2.9154117741049164</v>
      </c>
      <c r="G15" s="28">
        <v>2.9365098575526161</v>
      </c>
      <c r="I15" s="93">
        <v>264403</v>
      </c>
      <c r="J15" s="18">
        <v>294015</v>
      </c>
      <c r="K15" s="19">
        <v>359340</v>
      </c>
      <c r="L15" s="27">
        <v>1.6966097130317335</v>
      </c>
      <c r="M15" s="27">
        <v>1.6941494783611104</v>
      </c>
      <c r="N15" s="28">
        <v>1.7963316621926675</v>
      </c>
      <c r="P15" s="93">
        <v>626994</v>
      </c>
      <c r="Q15" s="18">
        <v>605513</v>
      </c>
      <c r="R15" s="19">
        <v>659727</v>
      </c>
      <c r="S15" s="27">
        <v>4.9585302364498167</v>
      </c>
      <c r="T15" s="27">
        <v>4.4854446187635419</v>
      </c>
      <c r="U15" s="28">
        <v>4.4881711223281693</v>
      </c>
    </row>
    <row r="16" spans="1:21" x14ac:dyDescent="0.25">
      <c r="A16" s="99" t="s">
        <v>161</v>
      </c>
      <c r="B16" s="103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3">
        <v>0</v>
      </c>
      <c r="J16" s="18">
        <v>0</v>
      </c>
      <c r="K16" s="19">
        <v>0</v>
      </c>
      <c r="L16" s="27" t="s">
        <v>156</v>
      </c>
      <c r="M16" s="27" t="s">
        <v>156</v>
      </c>
      <c r="N16" s="28" t="s">
        <v>156</v>
      </c>
      <c r="P16" s="93">
        <v>0</v>
      </c>
      <c r="Q16" s="18">
        <v>0</v>
      </c>
      <c r="R16" s="19">
        <v>0</v>
      </c>
      <c r="S16" s="27" t="s">
        <v>156</v>
      </c>
      <c r="T16" s="27" t="s">
        <v>156</v>
      </c>
      <c r="U16" s="28" t="s">
        <v>156</v>
      </c>
    </row>
    <row r="17" spans="1:21" x14ac:dyDescent="0.25">
      <c r="A17" s="99" t="s">
        <v>162</v>
      </c>
      <c r="B17" s="103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3">
        <v>0</v>
      </c>
      <c r="J17" s="18">
        <v>0</v>
      </c>
      <c r="K17" s="19">
        <v>0</v>
      </c>
      <c r="L17" s="27" t="s">
        <v>156</v>
      </c>
      <c r="M17" s="27" t="s">
        <v>156</v>
      </c>
      <c r="N17" s="28" t="s">
        <v>156</v>
      </c>
      <c r="P17" s="93">
        <v>0</v>
      </c>
      <c r="Q17" s="18">
        <v>0</v>
      </c>
      <c r="R17" s="19">
        <v>0</v>
      </c>
      <c r="S17" s="27" t="s">
        <v>156</v>
      </c>
      <c r="T17" s="27" t="s">
        <v>156</v>
      </c>
      <c r="U17" s="28" t="s">
        <v>156</v>
      </c>
    </row>
    <row r="18" spans="1:21" x14ac:dyDescent="0.25">
      <c r="A18" s="99" t="s">
        <v>163</v>
      </c>
      <c r="B18" s="103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27" t="s">
        <v>156</v>
      </c>
      <c r="M18" s="27" t="s">
        <v>156</v>
      </c>
      <c r="N18" s="28" t="s">
        <v>156</v>
      </c>
      <c r="P18" s="93">
        <v>0</v>
      </c>
      <c r="Q18" s="18">
        <v>0</v>
      </c>
      <c r="R18" s="19">
        <v>0</v>
      </c>
      <c r="S18" s="27" t="s">
        <v>156</v>
      </c>
      <c r="T18" s="27" t="s">
        <v>156</v>
      </c>
      <c r="U18" s="28" t="s">
        <v>156</v>
      </c>
    </row>
    <row r="19" spans="1:21" x14ac:dyDescent="0.25">
      <c r="A19" s="99" t="s">
        <v>164</v>
      </c>
      <c r="B19" s="103">
        <v>0</v>
      </c>
      <c r="C19" s="18">
        <v>27774</v>
      </c>
      <c r="D19" s="19">
        <v>34021</v>
      </c>
      <c r="E19" s="27" t="s">
        <v>156</v>
      </c>
      <c r="F19" s="27">
        <v>9.0016816168023608E-2</v>
      </c>
      <c r="G19" s="28">
        <v>9.8033791560120723E-2</v>
      </c>
      <c r="I19" s="93">
        <v>0</v>
      </c>
      <c r="J19" s="18">
        <v>4298</v>
      </c>
      <c r="K19" s="19">
        <v>5326</v>
      </c>
      <c r="L19" s="27" t="s">
        <v>156</v>
      </c>
      <c r="M19" s="27">
        <v>2.4765588347519862E-2</v>
      </c>
      <c r="N19" s="28">
        <v>2.6624540637942191E-2</v>
      </c>
      <c r="P19" s="93">
        <v>0</v>
      </c>
      <c r="Q19" s="18">
        <v>23476</v>
      </c>
      <c r="R19" s="19">
        <v>28695</v>
      </c>
      <c r="S19" s="27" t="s">
        <v>156</v>
      </c>
      <c r="T19" s="27">
        <v>0.17390262119903768</v>
      </c>
      <c r="U19" s="28">
        <v>0.19521418761882844</v>
      </c>
    </row>
    <row r="20" spans="1:21" x14ac:dyDescent="0.25">
      <c r="A20" s="99" t="s">
        <v>165</v>
      </c>
      <c r="B20" s="103">
        <v>159619</v>
      </c>
      <c r="C20" s="18">
        <v>167878</v>
      </c>
      <c r="D20" s="19">
        <v>180549</v>
      </c>
      <c r="E20" s="27">
        <v>0.5654442998804915</v>
      </c>
      <c r="F20" s="27">
        <v>0.54410034797492146</v>
      </c>
      <c r="G20" s="28">
        <v>0.52026404374910307</v>
      </c>
      <c r="I20" s="93">
        <v>0</v>
      </c>
      <c r="J20" s="18">
        <v>0</v>
      </c>
      <c r="K20" s="19">
        <v>0</v>
      </c>
      <c r="L20" s="27" t="s">
        <v>156</v>
      </c>
      <c r="M20" s="27" t="s">
        <v>156</v>
      </c>
      <c r="N20" s="28" t="s">
        <v>156</v>
      </c>
      <c r="P20" s="93">
        <v>159619</v>
      </c>
      <c r="Q20" s="18">
        <v>167878</v>
      </c>
      <c r="R20" s="19">
        <v>180549</v>
      </c>
      <c r="S20" s="27">
        <v>1.2623336711545616</v>
      </c>
      <c r="T20" s="27">
        <v>1.2435859704230725</v>
      </c>
      <c r="U20" s="28">
        <v>1.228288076682065</v>
      </c>
    </row>
    <row r="21" spans="1:21" x14ac:dyDescent="0.25">
      <c r="A21" s="99" t="s">
        <v>166</v>
      </c>
      <c r="B21" s="103">
        <v>1275737</v>
      </c>
      <c r="C21" s="18">
        <v>1431130</v>
      </c>
      <c r="D21" s="19">
        <v>0</v>
      </c>
      <c r="E21" s="27">
        <v>4.5192503072731851</v>
      </c>
      <c r="F21" s="27">
        <v>4.638358397153584</v>
      </c>
      <c r="G21" s="28" t="s">
        <v>156</v>
      </c>
      <c r="I21" s="93">
        <v>682286</v>
      </c>
      <c r="J21" s="18">
        <v>761634</v>
      </c>
      <c r="K21" s="19">
        <v>0</v>
      </c>
      <c r="L21" s="27">
        <v>4.3780632393186512</v>
      </c>
      <c r="M21" s="27">
        <v>4.3886258993659713</v>
      </c>
      <c r="N21" s="28" t="s">
        <v>156</v>
      </c>
      <c r="P21" s="93">
        <v>593451</v>
      </c>
      <c r="Q21" s="18">
        <v>669496</v>
      </c>
      <c r="R21" s="19">
        <v>0</v>
      </c>
      <c r="S21" s="27">
        <v>4.6932581928238228</v>
      </c>
      <c r="T21" s="27">
        <v>4.9594100052083379</v>
      </c>
      <c r="U21" s="28" t="s">
        <v>156</v>
      </c>
    </row>
    <row r="22" spans="1:21" x14ac:dyDescent="0.25">
      <c r="A22" s="99" t="s">
        <v>167</v>
      </c>
      <c r="B22" s="103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3">
        <v>0</v>
      </c>
      <c r="J22" s="18">
        <v>0</v>
      </c>
      <c r="K22" s="19">
        <v>0</v>
      </c>
      <c r="L22" s="27" t="s">
        <v>156</v>
      </c>
      <c r="M22" s="27" t="s">
        <v>156</v>
      </c>
      <c r="N22" s="28" t="s">
        <v>156</v>
      </c>
      <c r="P22" s="93">
        <v>0</v>
      </c>
      <c r="Q22" s="18">
        <v>0</v>
      </c>
      <c r="R22" s="19">
        <v>0</v>
      </c>
      <c r="S22" s="27" t="s">
        <v>156</v>
      </c>
      <c r="T22" s="27" t="s">
        <v>156</v>
      </c>
      <c r="U22" s="28" t="s">
        <v>156</v>
      </c>
    </row>
    <row r="23" spans="1:21" x14ac:dyDescent="0.25">
      <c r="A23" s="99" t="s">
        <v>168</v>
      </c>
      <c r="B23" s="103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3">
        <v>0</v>
      </c>
      <c r="J23" s="18">
        <v>0</v>
      </c>
      <c r="K23" s="19">
        <v>0</v>
      </c>
      <c r="L23" s="27" t="s">
        <v>156</v>
      </c>
      <c r="M23" s="27" t="s">
        <v>156</v>
      </c>
      <c r="N23" s="28" t="s">
        <v>156</v>
      </c>
      <c r="P23" s="93">
        <v>0</v>
      </c>
      <c r="Q23" s="18">
        <v>0</v>
      </c>
      <c r="R23" s="19">
        <v>0</v>
      </c>
      <c r="S23" s="27" t="s">
        <v>156</v>
      </c>
      <c r="T23" s="27" t="s">
        <v>156</v>
      </c>
      <c r="U23" s="28" t="s">
        <v>156</v>
      </c>
    </row>
    <row r="24" spans="1:21" x14ac:dyDescent="0.25">
      <c r="A24" s="99" t="s">
        <v>169</v>
      </c>
      <c r="B24" s="103">
        <v>19950</v>
      </c>
      <c r="C24" s="18">
        <v>23352</v>
      </c>
      <c r="D24" s="19">
        <v>23352</v>
      </c>
      <c r="E24" s="27">
        <v>7.0672124136949899E-2</v>
      </c>
      <c r="F24" s="27">
        <v>7.5684910029368738E-2</v>
      </c>
      <c r="G24" s="28">
        <v>6.7290353032301783E-2</v>
      </c>
      <c r="I24" s="93">
        <v>19950</v>
      </c>
      <c r="J24" s="18">
        <v>23352</v>
      </c>
      <c r="K24" s="19">
        <v>23352</v>
      </c>
      <c r="L24" s="27">
        <v>0.12801429550717308</v>
      </c>
      <c r="M24" s="27">
        <v>0.13455700769922843</v>
      </c>
      <c r="N24" s="28">
        <v>0.11673606327022644</v>
      </c>
      <c r="P24" s="93">
        <v>0</v>
      </c>
      <c r="Q24" s="18">
        <v>0</v>
      </c>
      <c r="R24" s="19">
        <v>0</v>
      </c>
      <c r="S24" s="27" t="s">
        <v>156</v>
      </c>
      <c r="T24" s="27" t="s">
        <v>156</v>
      </c>
      <c r="U24" s="28" t="s">
        <v>156</v>
      </c>
    </row>
    <row r="25" spans="1:21" x14ac:dyDescent="0.25">
      <c r="A25" s="99" t="s">
        <v>170</v>
      </c>
      <c r="B25" s="103">
        <v>75035</v>
      </c>
      <c r="C25" s="18">
        <v>85351</v>
      </c>
      <c r="D25" s="19">
        <v>96826</v>
      </c>
      <c r="E25" s="27">
        <v>0.26580866338927495</v>
      </c>
      <c r="F25" s="27">
        <v>0.27662653117149072</v>
      </c>
      <c r="G25" s="28">
        <v>0.27901060820082446</v>
      </c>
      <c r="I25" s="93">
        <v>0</v>
      </c>
      <c r="J25" s="18">
        <v>0</v>
      </c>
      <c r="K25" s="19">
        <v>0</v>
      </c>
      <c r="L25" s="27" t="s">
        <v>156</v>
      </c>
      <c r="M25" s="27" t="s">
        <v>156</v>
      </c>
      <c r="N25" s="28" t="s">
        <v>156</v>
      </c>
      <c r="P25" s="93">
        <v>75035</v>
      </c>
      <c r="Q25" s="18">
        <v>85351</v>
      </c>
      <c r="R25" s="19">
        <v>96826</v>
      </c>
      <c r="S25" s="27">
        <v>0.59340809687494933</v>
      </c>
      <c r="T25" s="27">
        <v>0.63225262489176459</v>
      </c>
      <c r="U25" s="28">
        <v>0.65871437290052903</v>
      </c>
    </row>
    <row r="26" spans="1:21" x14ac:dyDescent="0.25">
      <c r="A26" s="99" t="s">
        <v>171</v>
      </c>
      <c r="B26" s="103">
        <v>972199</v>
      </c>
      <c r="C26" s="18">
        <v>1099742</v>
      </c>
      <c r="D26" s="19">
        <v>1370207</v>
      </c>
      <c r="E26" s="27">
        <v>3.4439783666074462</v>
      </c>
      <c r="F26" s="27">
        <v>3.5643145908495217</v>
      </c>
      <c r="G26" s="28">
        <v>3.9483433006736526</v>
      </c>
      <c r="I26" s="93">
        <v>764349</v>
      </c>
      <c r="J26" s="18">
        <v>856585</v>
      </c>
      <c r="K26" s="19">
        <v>1042310</v>
      </c>
      <c r="L26" s="27">
        <v>4.904641541684823</v>
      </c>
      <c r="M26" s="27">
        <v>4.9357448800977899</v>
      </c>
      <c r="N26" s="28">
        <v>5.2104815907498168</v>
      </c>
      <c r="P26" s="93">
        <v>207850</v>
      </c>
      <c r="Q26" s="18">
        <v>243157</v>
      </c>
      <c r="R26" s="19">
        <v>327897</v>
      </c>
      <c r="S26" s="27">
        <v>1.6437645490165684</v>
      </c>
      <c r="T26" s="27">
        <v>1.8012284743096953</v>
      </c>
      <c r="U26" s="28">
        <v>2.2307073175692973</v>
      </c>
    </row>
    <row r="27" spans="1:21" x14ac:dyDescent="0.25">
      <c r="A27" s="99" t="s">
        <v>172</v>
      </c>
      <c r="B27" s="103">
        <v>205728</v>
      </c>
      <c r="C27" s="18">
        <v>206393</v>
      </c>
      <c r="D27" s="19">
        <v>225401</v>
      </c>
      <c r="E27" s="27">
        <v>0.72878369696473322</v>
      </c>
      <c r="F27" s="27">
        <v>0.66892924099398343</v>
      </c>
      <c r="G27" s="28">
        <v>0.6495080876941528</v>
      </c>
      <c r="I27" s="93">
        <v>59452</v>
      </c>
      <c r="J27" s="18">
        <v>64919</v>
      </c>
      <c r="K27" s="19">
        <v>70608</v>
      </c>
      <c r="L27" s="27">
        <v>0.38148901736804275</v>
      </c>
      <c r="M27" s="27">
        <v>0.37407101673630572</v>
      </c>
      <c r="N27" s="28">
        <v>0.35296762398870113</v>
      </c>
      <c r="P27" s="93">
        <v>146276</v>
      </c>
      <c r="Q27" s="18">
        <v>141474</v>
      </c>
      <c r="R27" s="19">
        <v>154793</v>
      </c>
      <c r="S27" s="27">
        <v>1.1568116582725407</v>
      </c>
      <c r="T27" s="27">
        <v>1.047993671473533</v>
      </c>
      <c r="U27" s="28">
        <v>1.0530681214177142</v>
      </c>
    </row>
    <row r="28" spans="1:21" x14ac:dyDescent="0.25">
      <c r="A28" s="99" t="s">
        <v>173</v>
      </c>
      <c r="B28" s="103">
        <v>255537</v>
      </c>
      <c r="C28" s="18">
        <v>306042</v>
      </c>
      <c r="D28" s="19">
        <v>422326</v>
      </c>
      <c r="E28" s="27">
        <v>0.90523020479116623</v>
      </c>
      <c r="F28" s="27">
        <v>0.99189625022302452</v>
      </c>
      <c r="G28" s="28">
        <v>1.2169606729496354</v>
      </c>
      <c r="I28" s="93">
        <v>110062</v>
      </c>
      <c r="J28" s="18">
        <v>147790</v>
      </c>
      <c r="K28" s="19">
        <v>257035</v>
      </c>
      <c r="L28" s="27">
        <v>0.70624107228623967</v>
      </c>
      <c r="M28" s="27">
        <v>0.85158359745927426</v>
      </c>
      <c r="N28" s="28">
        <v>1.2849115288910009</v>
      </c>
      <c r="P28" s="93">
        <v>145475</v>
      </c>
      <c r="Q28" s="18">
        <v>158252</v>
      </c>
      <c r="R28" s="19">
        <v>165291</v>
      </c>
      <c r="S28" s="27">
        <v>1.1504770159643267</v>
      </c>
      <c r="T28" s="27">
        <v>1.1722796732829319</v>
      </c>
      <c r="U28" s="28">
        <v>1.1244867846559947</v>
      </c>
    </row>
    <row r="29" spans="1:21" x14ac:dyDescent="0.25">
      <c r="A29" s="99" t="s">
        <v>174</v>
      </c>
      <c r="B29" s="103">
        <v>73418</v>
      </c>
      <c r="C29" s="18">
        <v>77635</v>
      </c>
      <c r="D29" s="19">
        <v>0</v>
      </c>
      <c r="E29" s="27">
        <v>0.26008050174870112</v>
      </c>
      <c r="F29" s="27">
        <v>0.25161861896754206</v>
      </c>
      <c r="G29" s="28" t="s">
        <v>156</v>
      </c>
      <c r="I29" s="93">
        <v>39147</v>
      </c>
      <c r="J29" s="18">
        <v>42427</v>
      </c>
      <c r="K29" s="19">
        <v>0</v>
      </c>
      <c r="L29" s="27">
        <v>0.25119677324407541</v>
      </c>
      <c r="M29" s="27">
        <v>0.24446943155426365</v>
      </c>
      <c r="N29" s="28" t="s">
        <v>156</v>
      </c>
      <c r="P29" s="93">
        <v>34271</v>
      </c>
      <c r="Q29" s="18">
        <v>35208</v>
      </c>
      <c r="R29" s="19">
        <v>0</v>
      </c>
      <c r="S29" s="27">
        <v>0.27102937146666739</v>
      </c>
      <c r="T29" s="27">
        <v>0.26080948573759238</v>
      </c>
      <c r="U29" s="28" t="s">
        <v>156</v>
      </c>
    </row>
    <row r="30" spans="1:21" x14ac:dyDescent="0.25">
      <c r="A30" s="99" t="s">
        <v>175</v>
      </c>
      <c r="B30" s="103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27" t="s">
        <v>156</v>
      </c>
      <c r="M30" s="27" t="s">
        <v>156</v>
      </c>
      <c r="N30" s="28" t="s">
        <v>156</v>
      </c>
      <c r="P30" s="93">
        <v>0</v>
      </c>
      <c r="Q30" s="18">
        <v>0</v>
      </c>
      <c r="R30" s="19">
        <v>0</v>
      </c>
      <c r="S30" s="27" t="s">
        <v>156</v>
      </c>
      <c r="T30" s="27" t="s">
        <v>156</v>
      </c>
      <c r="U30" s="28" t="s">
        <v>156</v>
      </c>
    </row>
    <row r="31" spans="1:21" x14ac:dyDescent="0.25">
      <c r="A31" s="99" t="s">
        <v>176</v>
      </c>
      <c r="B31" s="103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3">
        <v>0</v>
      </c>
      <c r="J31" s="18">
        <v>0</v>
      </c>
      <c r="K31" s="19">
        <v>0</v>
      </c>
      <c r="L31" s="27" t="s">
        <v>156</v>
      </c>
      <c r="M31" s="27" t="s">
        <v>156</v>
      </c>
      <c r="N31" s="28" t="s">
        <v>156</v>
      </c>
      <c r="P31" s="93">
        <v>0</v>
      </c>
      <c r="Q31" s="18">
        <v>0</v>
      </c>
      <c r="R31" s="19">
        <v>0</v>
      </c>
      <c r="S31" s="27" t="s">
        <v>156</v>
      </c>
      <c r="T31" s="27" t="s">
        <v>156</v>
      </c>
      <c r="U31" s="28" t="s">
        <v>156</v>
      </c>
    </row>
    <row r="32" spans="1:21" x14ac:dyDescent="0.25">
      <c r="A32" s="99" t="s">
        <v>177</v>
      </c>
      <c r="B32" s="103">
        <v>450</v>
      </c>
      <c r="C32" s="18">
        <v>16</v>
      </c>
      <c r="D32" s="19">
        <v>6</v>
      </c>
      <c r="E32" s="27">
        <v>1.5941080632394713E-3</v>
      </c>
      <c r="F32" s="27">
        <v>5.1856738629235174E-5</v>
      </c>
      <c r="G32" s="28">
        <v>1.7289402115185455E-5</v>
      </c>
      <c r="I32" s="93">
        <v>0</v>
      </c>
      <c r="J32" s="18">
        <v>0</v>
      </c>
      <c r="K32" s="19">
        <v>0</v>
      </c>
      <c r="L32" s="27" t="s">
        <v>156</v>
      </c>
      <c r="M32" s="27" t="s">
        <v>156</v>
      </c>
      <c r="N32" s="28" t="s">
        <v>156</v>
      </c>
      <c r="P32" s="93">
        <v>450</v>
      </c>
      <c r="Q32" s="18">
        <v>16</v>
      </c>
      <c r="R32" s="19">
        <v>6</v>
      </c>
      <c r="S32" s="27">
        <v>3.5587878136033478E-3</v>
      </c>
      <c r="T32" s="27">
        <v>1.1852282923771524E-4</v>
      </c>
      <c r="U32" s="28">
        <v>4.0818439648474318E-5</v>
      </c>
    </row>
    <row r="33" spans="1:21" x14ac:dyDescent="0.25">
      <c r="A33" s="99" t="s">
        <v>178</v>
      </c>
      <c r="B33" s="103">
        <v>199258</v>
      </c>
      <c r="C33" s="18">
        <v>234361</v>
      </c>
      <c r="D33" s="19">
        <v>271374</v>
      </c>
      <c r="E33" s="27">
        <v>0.70586396547771235</v>
      </c>
      <c r="F33" s="27">
        <v>0.75957482011788657</v>
      </c>
      <c r="G33" s="28">
        <v>0.78198236826772294</v>
      </c>
      <c r="I33" s="93">
        <v>191141</v>
      </c>
      <c r="J33" s="18">
        <v>227506</v>
      </c>
      <c r="K33" s="19">
        <v>265116</v>
      </c>
      <c r="L33" s="27">
        <v>1.2265052860920584</v>
      </c>
      <c r="M33" s="27">
        <v>1.310916692087216</v>
      </c>
      <c r="N33" s="28">
        <v>1.3253082455442511</v>
      </c>
      <c r="P33" s="93">
        <v>8117</v>
      </c>
      <c r="Q33" s="18">
        <v>6855</v>
      </c>
      <c r="R33" s="19">
        <v>6258</v>
      </c>
      <c r="S33" s="27">
        <v>6.4192623740040824E-2</v>
      </c>
      <c r="T33" s="27">
        <v>5.0779624651533621E-2</v>
      </c>
      <c r="U33" s="28">
        <v>4.2573632553358713E-2</v>
      </c>
    </row>
    <row r="34" spans="1:21" x14ac:dyDescent="0.25">
      <c r="A34" s="99" t="s">
        <v>179</v>
      </c>
      <c r="B34" s="103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3">
        <v>0</v>
      </c>
      <c r="J34" s="18">
        <v>0</v>
      </c>
      <c r="K34" s="19">
        <v>0</v>
      </c>
      <c r="L34" s="27" t="s">
        <v>156</v>
      </c>
      <c r="M34" s="27" t="s">
        <v>156</v>
      </c>
      <c r="N34" s="28" t="s">
        <v>156</v>
      </c>
      <c r="P34" s="93">
        <v>0</v>
      </c>
      <c r="Q34" s="18">
        <v>0</v>
      </c>
      <c r="R34" s="19">
        <v>0</v>
      </c>
      <c r="S34" s="27" t="s">
        <v>156</v>
      </c>
      <c r="T34" s="27" t="s">
        <v>156</v>
      </c>
      <c r="U34" s="28" t="s">
        <v>156</v>
      </c>
    </row>
    <row r="35" spans="1:21" x14ac:dyDescent="0.25">
      <c r="A35" s="99" t="s">
        <v>180</v>
      </c>
      <c r="B35" s="103">
        <v>0</v>
      </c>
      <c r="C35" s="18">
        <v>0</v>
      </c>
      <c r="D35" s="19">
        <v>12869</v>
      </c>
      <c r="E35" s="27" t="s">
        <v>156</v>
      </c>
      <c r="F35" s="27" t="s">
        <v>156</v>
      </c>
      <c r="G35" s="28">
        <v>3.7082885970053603E-2</v>
      </c>
      <c r="I35" s="93">
        <v>0</v>
      </c>
      <c r="J35" s="18">
        <v>0</v>
      </c>
      <c r="K35" s="19">
        <v>12869</v>
      </c>
      <c r="L35" s="27" t="s">
        <v>156</v>
      </c>
      <c r="M35" s="27" t="s">
        <v>156</v>
      </c>
      <c r="N35" s="28">
        <v>6.4331808762613227E-2</v>
      </c>
      <c r="P35" s="93">
        <v>0</v>
      </c>
      <c r="Q35" s="18">
        <v>0</v>
      </c>
      <c r="R35" s="19">
        <v>0</v>
      </c>
      <c r="S35" s="27" t="s">
        <v>156</v>
      </c>
      <c r="T35" s="27" t="s">
        <v>156</v>
      </c>
      <c r="U35" s="28" t="s">
        <v>156</v>
      </c>
    </row>
    <row r="36" spans="1:21" x14ac:dyDescent="0.25">
      <c r="A36" s="99" t="s">
        <v>5</v>
      </c>
      <c r="B36" s="103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27" t="s">
        <v>5</v>
      </c>
      <c r="M36" s="27" t="s">
        <v>5</v>
      </c>
      <c r="N36" s="28" t="s">
        <v>5</v>
      </c>
      <c r="P36" s="93" t="s">
        <v>5</v>
      </c>
      <c r="Q36" s="18" t="s">
        <v>5</v>
      </c>
      <c r="R36" s="19" t="s">
        <v>5</v>
      </c>
      <c r="S36" s="27" t="s">
        <v>5</v>
      </c>
      <c r="T36" s="27" t="s">
        <v>5</v>
      </c>
      <c r="U36" s="28" t="s">
        <v>5</v>
      </c>
    </row>
    <row r="37" spans="1:21" ht="13.8" thickBot="1" x14ac:dyDescent="0.3">
      <c r="A37" s="102" t="s">
        <v>4</v>
      </c>
      <c r="B37" s="104">
        <v>28228952</v>
      </c>
      <c r="C37" s="21">
        <v>30854235</v>
      </c>
      <c r="D37" s="22">
        <v>34703340</v>
      </c>
      <c r="E37" s="23">
        <v>100</v>
      </c>
      <c r="F37" s="23">
        <v>100</v>
      </c>
      <c r="G37" s="47">
        <v>100</v>
      </c>
      <c r="I37" s="94">
        <v>15584197</v>
      </c>
      <c r="J37" s="21">
        <v>17354726</v>
      </c>
      <c r="K37" s="22">
        <v>20004101</v>
      </c>
      <c r="L37" s="23">
        <v>100</v>
      </c>
      <c r="M37" s="23">
        <v>100</v>
      </c>
      <c r="N37" s="47">
        <v>100</v>
      </c>
      <c r="P37" s="94">
        <v>12644755</v>
      </c>
      <c r="Q37" s="21">
        <v>13499509</v>
      </c>
      <c r="R37" s="22">
        <v>14699239</v>
      </c>
      <c r="S37" s="23">
        <v>100</v>
      </c>
      <c r="T37" s="23">
        <v>100</v>
      </c>
      <c r="U37" s="47">
        <v>100</v>
      </c>
    </row>
    <row r="38" spans="1:21" x14ac:dyDescent="0.25">
      <c r="I38" s="100"/>
    </row>
    <row r="39" spans="1:21" ht="16.2" thickBot="1" x14ac:dyDescent="0.35">
      <c r="A39" s="5" t="s">
        <v>110</v>
      </c>
      <c r="I39" s="174" t="s">
        <v>91</v>
      </c>
      <c r="J39" s="174"/>
      <c r="K39" s="174"/>
      <c r="L39" s="174"/>
      <c r="M39" s="174"/>
      <c r="N39" s="174"/>
      <c r="P39" s="174" t="s">
        <v>92</v>
      </c>
      <c r="Q39" s="174"/>
      <c r="R39" s="174"/>
      <c r="S39" s="174"/>
      <c r="T39" s="174"/>
      <c r="U39" s="174"/>
    </row>
    <row r="40" spans="1:21" x14ac:dyDescent="0.25">
      <c r="A40" s="105"/>
      <c r="I40" s="7"/>
      <c r="J40" s="42" t="s">
        <v>29</v>
      </c>
      <c r="K40" s="85"/>
      <c r="L40" s="11"/>
      <c r="M40" s="9" t="s">
        <v>2</v>
      </c>
      <c r="N40" s="12"/>
      <c r="P40" s="7"/>
      <c r="Q40" s="9" t="s">
        <v>37</v>
      </c>
      <c r="R40" s="85"/>
      <c r="S40" s="11"/>
      <c r="T40" s="9" t="s">
        <v>2</v>
      </c>
      <c r="U40" s="12"/>
    </row>
    <row r="41" spans="1:21" x14ac:dyDescent="0.25">
      <c r="A41" s="106" t="s">
        <v>3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I42" s="93">
        <v>627382</v>
      </c>
      <c r="J42" s="18">
        <v>625581</v>
      </c>
      <c r="K42" s="19">
        <v>633503</v>
      </c>
      <c r="L42" s="27">
        <v>13.826944891409967</v>
      </c>
      <c r="M42" s="27">
        <v>13.5606208074277</v>
      </c>
      <c r="N42" s="28">
        <v>13.566310139585642</v>
      </c>
      <c r="P42" s="93">
        <v>7259534</v>
      </c>
      <c r="Q42" s="18">
        <v>6564922</v>
      </c>
      <c r="R42" s="19">
        <v>5902890</v>
      </c>
      <c r="S42" s="27">
        <v>47.480205663967297</v>
      </c>
      <c r="T42" s="27">
        <v>39.446824568002569</v>
      </c>
      <c r="U42" s="28">
        <v>35.537044401844952</v>
      </c>
    </row>
    <row r="43" spans="1:21" x14ac:dyDescent="0.25">
      <c r="A43" s="17" t="s">
        <v>157</v>
      </c>
      <c r="I43" s="93">
        <v>238264</v>
      </c>
      <c r="J43" s="18">
        <v>266824</v>
      </c>
      <c r="K43" s="19">
        <v>293462</v>
      </c>
      <c r="L43" s="27">
        <v>5.2511280170723813</v>
      </c>
      <c r="M43" s="27">
        <v>5.7839018229791002</v>
      </c>
      <c r="N43" s="28">
        <v>6.2844161845848898</v>
      </c>
      <c r="P43" s="93">
        <v>99717</v>
      </c>
      <c r="Q43" s="18">
        <v>136543</v>
      </c>
      <c r="R43" s="19">
        <v>175334</v>
      </c>
      <c r="S43" s="27">
        <v>0.65218837299940002</v>
      </c>
      <c r="T43" s="27">
        <v>0.82044962102958341</v>
      </c>
      <c r="U43" s="28">
        <v>1.055559589142451</v>
      </c>
    </row>
    <row r="44" spans="1:21" x14ac:dyDescent="0.25">
      <c r="A44" s="17" t="s">
        <v>181</v>
      </c>
      <c r="I44" s="93">
        <v>0</v>
      </c>
      <c r="J44" s="18">
        <v>0</v>
      </c>
      <c r="K44" s="19">
        <v>0</v>
      </c>
      <c r="L44" s="27" t="s">
        <v>156</v>
      </c>
      <c r="M44" s="27" t="s">
        <v>156</v>
      </c>
      <c r="N44" s="28" t="s">
        <v>156</v>
      </c>
      <c r="P44" s="93">
        <v>0</v>
      </c>
      <c r="Q44" s="18">
        <v>0</v>
      </c>
      <c r="R44" s="19">
        <v>0</v>
      </c>
      <c r="S44" s="27" t="s">
        <v>156</v>
      </c>
      <c r="T44" s="27" t="s">
        <v>156</v>
      </c>
      <c r="U44" s="28" t="s">
        <v>156</v>
      </c>
    </row>
    <row r="45" spans="1:21" x14ac:dyDescent="0.25">
      <c r="A45" s="17" t="s">
        <v>82</v>
      </c>
      <c r="I45" s="93">
        <v>902789</v>
      </c>
      <c r="J45" s="18">
        <v>907949</v>
      </c>
      <c r="K45" s="19">
        <v>918752</v>
      </c>
      <c r="L45" s="27">
        <v>19.896671806923237</v>
      </c>
      <c r="M45" s="27">
        <v>19.681467470212766</v>
      </c>
      <c r="N45" s="28">
        <v>19.674846959469154</v>
      </c>
      <c r="P45" s="93">
        <v>3834287</v>
      </c>
      <c r="Q45" s="18">
        <v>5792893</v>
      </c>
      <c r="R45" s="19">
        <v>6061022</v>
      </c>
      <c r="S45" s="27">
        <v>25.077744016995602</v>
      </c>
      <c r="T45" s="27">
        <v>34.807913012859878</v>
      </c>
      <c r="U45" s="28">
        <v>36.489043152516665</v>
      </c>
    </row>
    <row r="46" spans="1:21" x14ac:dyDescent="0.25">
      <c r="A46" s="17" t="s">
        <v>84</v>
      </c>
      <c r="I46" s="93">
        <v>623547</v>
      </c>
      <c r="J46" s="18">
        <v>618210</v>
      </c>
      <c r="K46" s="19">
        <v>573633</v>
      </c>
      <c r="L46" s="27">
        <v>13.742424880222913</v>
      </c>
      <c r="M46" s="27">
        <v>13.400840801366854</v>
      </c>
      <c r="N46" s="28">
        <v>12.284208889777839</v>
      </c>
      <c r="P46" s="93">
        <v>1244427</v>
      </c>
      <c r="Q46" s="18">
        <v>1131311</v>
      </c>
      <c r="R46" s="19">
        <v>1230813</v>
      </c>
      <c r="S46" s="27">
        <v>8.1390416924548923</v>
      </c>
      <c r="T46" s="27">
        <v>6.7977390361761421</v>
      </c>
      <c r="U46" s="28">
        <v>7.4098375933429201</v>
      </c>
    </row>
    <row r="47" spans="1:21" x14ac:dyDescent="0.25">
      <c r="A47" s="17" t="s">
        <v>152</v>
      </c>
      <c r="I47" s="93">
        <v>1551160</v>
      </c>
      <c r="J47" s="18">
        <v>1570957</v>
      </c>
      <c r="K47" s="19">
        <v>1734431</v>
      </c>
      <c r="L47" s="27">
        <v>34.186195711320195</v>
      </c>
      <c r="M47" s="27">
        <v>34.053387461854179</v>
      </c>
      <c r="N47" s="28">
        <v>37.142411104148934</v>
      </c>
      <c r="P47" s="93">
        <v>720771</v>
      </c>
      <c r="Q47" s="18">
        <v>787397</v>
      </c>
      <c r="R47" s="19">
        <v>1156429</v>
      </c>
      <c r="S47" s="27">
        <v>4.7141256334942945</v>
      </c>
      <c r="T47" s="27">
        <v>4.7312536728344243</v>
      </c>
      <c r="U47" s="28">
        <v>6.9620251640435713</v>
      </c>
    </row>
    <row r="48" spans="1:21" x14ac:dyDescent="0.25">
      <c r="A48" s="17" t="s">
        <v>158</v>
      </c>
      <c r="I48" s="93">
        <v>78643</v>
      </c>
      <c r="J48" s="18">
        <v>78818</v>
      </c>
      <c r="K48" s="19">
        <v>78701</v>
      </c>
      <c r="L48" s="27">
        <v>1.7332222268014608</v>
      </c>
      <c r="M48" s="27">
        <v>1.7085253720938398</v>
      </c>
      <c r="N48" s="28">
        <v>1.6853624596813741</v>
      </c>
      <c r="P48" s="93">
        <v>2704</v>
      </c>
      <c r="Q48" s="18">
        <v>2833</v>
      </c>
      <c r="R48" s="19">
        <v>2721</v>
      </c>
      <c r="S48" s="27">
        <v>1.768522278638926E-2</v>
      </c>
      <c r="T48" s="27">
        <v>1.7022723804053008E-2</v>
      </c>
      <c r="U48" s="28">
        <v>1.6381179018653595E-2</v>
      </c>
    </row>
    <row r="49" spans="1:21" x14ac:dyDescent="0.25">
      <c r="A49" s="17" t="s">
        <v>159</v>
      </c>
      <c r="I49" s="93">
        <v>0</v>
      </c>
      <c r="J49" s="18">
        <v>0</v>
      </c>
      <c r="K49" s="19">
        <v>0</v>
      </c>
      <c r="L49" s="27" t="s">
        <v>156</v>
      </c>
      <c r="M49" s="27" t="s">
        <v>156</v>
      </c>
      <c r="N49" s="28" t="s">
        <v>156</v>
      </c>
      <c r="P49" s="93">
        <v>0</v>
      </c>
      <c r="Q49" s="18">
        <v>0</v>
      </c>
      <c r="R49" s="19">
        <v>0</v>
      </c>
      <c r="S49" s="27" t="s">
        <v>156</v>
      </c>
      <c r="T49" s="27" t="s">
        <v>156</v>
      </c>
      <c r="U49" s="28" t="s">
        <v>156</v>
      </c>
    </row>
    <row r="50" spans="1:21" x14ac:dyDescent="0.25">
      <c r="A50" s="17" t="s">
        <v>160</v>
      </c>
      <c r="I50" s="93">
        <v>77672</v>
      </c>
      <c r="J50" s="18">
        <v>78997</v>
      </c>
      <c r="K50" s="19">
        <v>80330</v>
      </c>
      <c r="L50" s="27">
        <v>1.711822244829458</v>
      </c>
      <c r="M50" s="27">
        <v>1.7124055269011782</v>
      </c>
      <c r="N50" s="28">
        <v>1.7202470919836443</v>
      </c>
      <c r="P50" s="93">
        <v>1034008</v>
      </c>
      <c r="Q50" s="18">
        <v>1048778</v>
      </c>
      <c r="R50" s="19">
        <v>1178582</v>
      </c>
      <c r="S50" s="27">
        <v>6.7628187288863852</v>
      </c>
      <c r="T50" s="27">
        <v>6.301820764478328</v>
      </c>
      <c r="U50" s="28">
        <v>7.0953924035879421</v>
      </c>
    </row>
    <row r="51" spans="1:21" x14ac:dyDescent="0.25">
      <c r="A51" s="17" t="s">
        <v>161</v>
      </c>
      <c r="I51" s="93">
        <v>0</v>
      </c>
      <c r="J51" s="18">
        <v>0</v>
      </c>
      <c r="K51" s="19">
        <v>0</v>
      </c>
      <c r="L51" s="27" t="s">
        <v>156</v>
      </c>
      <c r="M51" s="27" t="s">
        <v>156</v>
      </c>
      <c r="N51" s="28" t="s">
        <v>156</v>
      </c>
      <c r="P51" s="93">
        <v>0</v>
      </c>
      <c r="Q51" s="18">
        <v>0</v>
      </c>
      <c r="R51" s="19">
        <v>0</v>
      </c>
      <c r="S51" s="27" t="s">
        <v>156</v>
      </c>
      <c r="T51" s="27" t="s">
        <v>156</v>
      </c>
      <c r="U51" s="28" t="s">
        <v>156</v>
      </c>
    </row>
    <row r="52" spans="1:21" x14ac:dyDescent="0.25">
      <c r="A52" s="17" t="s">
        <v>162</v>
      </c>
      <c r="I52" s="93">
        <v>0</v>
      </c>
      <c r="J52" s="18">
        <v>0</v>
      </c>
      <c r="K52" s="19">
        <v>0</v>
      </c>
      <c r="L52" s="27" t="s">
        <v>156</v>
      </c>
      <c r="M52" s="27" t="s">
        <v>156</v>
      </c>
      <c r="N52" s="28" t="s">
        <v>156</v>
      </c>
      <c r="P52" s="93">
        <v>0</v>
      </c>
      <c r="Q52" s="18">
        <v>0</v>
      </c>
      <c r="R52" s="19">
        <v>0</v>
      </c>
      <c r="S52" s="27" t="s">
        <v>156</v>
      </c>
      <c r="T52" s="27" t="s">
        <v>156</v>
      </c>
      <c r="U52" s="28" t="s">
        <v>156</v>
      </c>
    </row>
    <row r="53" spans="1:21" x14ac:dyDescent="0.25">
      <c r="A53" s="17" t="s">
        <v>163</v>
      </c>
      <c r="I53" s="93">
        <v>0</v>
      </c>
      <c r="J53" s="18">
        <v>0</v>
      </c>
      <c r="K53" s="19">
        <v>0</v>
      </c>
      <c r="L53" s="27" t="s">
        <v>156</v>
      </c>
      <c r="M53" s="27" t="s">
        <v>156</v>
      </c>
      <c r="N53" s="28" t="s">
        <v>156</v>
      </c>
      <c r="P53" s="93">
        <v>0</v>
      </c>
      <c r="Q53" s="18">
        <v>0</v>
      </c>
      <c r="R53" s="19">
        <v>0</v>
      </c>
      <c r="S53" s="27" t="s">
        <v>156</v>
      </c>
      <c r="T53" s="27" t="s">
        <v>156</v>
      </c>
      <c r="U53" s="28" t="s">
        <v>156</v>
      </c>
    </row>
    <row r="54" spans="1:21" x14ac:dyDescent="0.25">
      <c r="A54" s="17" t="s">
        <v>164</v>
      </c>
      <c r="I54" s="93">
        <v>0</v>
      </c>
      <c r="J54" s="18">
        <v>481</v>
      </c>
      <c r="K54" s="19">
        <v>636</v>
      </c>
      <c r="L54" s="27" t="s">
        <v>156</v>
      </c>
      <c r="M54" s="27">
        <v>1.0426561242065733E-2</v>
      </c>
      <c r="N54" s="28">
        <v>1.3619782777313554E-2</v>
      </c>
      <c r="P54" s="93">
        <v>0</v>
      </c>
      <c r="Q54" s="18">
        <v>11326</v>
      </c>
      <c r="R54" s="19">
        <v>773</v>
      </c>
      <c r="S54" s="27" t="s">
        <v>156</v>
      </c>
      <c r="T54" s="27">
        <v>6.8054842853760802E-2</v>
      </c>
      <c r="U54" s="28">
        <v>4.6536756271294477E-3</v>
      </c>
    </row>
    <row r="55" spans="1:21" x14ac:dyDescent="0.25">
      <c r="A55" s="17" t="s">
        <v>165</v>
      </c>
      <c r="I55" s="93">
        <v>0</v>
      </c>
      <c r="J55" s="18">
        <v>0</v>
      </c>
      <c r="K55" s="19">
        <v>0</v>
      </c>
      <c r="L55" s="27" t="s">
        <v>156</v>
      </c>
      <c r="M55" s="27" t="s">
        <v>156</v>
      </c>
      <c r="N55" s="28" t="s">
        <v>156</v>
      </c>
      <c r="P55" s="93">
        <v>144821</v>
      </c>
      <c r="Q55" s="18">
        <v>145118</v>
      </c>
      <c r="R55" s="19">
        <v>149085</v>
      </c>
      <c r="S55" s="27">
        <v>0.94718626077946699</v>
      </c>
      <c r="T55" s="27">
        <v>0.87197445569945786</v>
      </c>
      <c r="U55" s="28">
        <v>0.89753328702534763</v>
      </c>
    </row>
    <row r="56" spans="1:21" x14ac:dyDescent="0.25">
      <c r="A56" s="17" t="s">
        <v>166</v>
      </c>
      <c r="I56" s="93">
        <v>140577</v>
      </c>
      <c r="J56" s="18">
        <v>143171</v>
      </c>
      <c r="K56" s="19">
        <v>0</v>
      </c>
      <c r="L56" s="27">
        <v>3.098192858576974</v>
      </c>
      <c r="M56" s="27">
        <v>3.1034952174382395</v>
      </c>
      <c r="N56" s="28" t="s">
        <v>156</v>
      </c>
      <c r="P56" s="93">
        <v>328345</v>
      </c>
      <c r="Q56" s="18">
        <v>342974</v>
      </c>
      <c r="R56" s="19">
        <v>0</v>
      </c>
      <c r="S56" s="27">
        <v>2.1475053534752151</v>
      </c>
      <c r="T56" s="27">
        <v>2.0608371598910256</v>
      </c>
      <c r="U56" s="28" t="s">
        <v>156</v>
      </c>
    </row>
    <row r="57" spans="1:21" x14ac:dyDescent="0.25">
      <c r="A57" s="17" t="s">
        <v>167</v>
      </c>
      <c r="I57" s="93">
        <v>0</v>
      </c>
      <c r="J57" s="18">
        <v>0</v>
      </c>
      <c r="K57" s="19">
        <v>0</v>
      </c>
      <c r="L57" s="27" t="s">
        <v>156</v>
      </c>
      <c r="M57" s="27" t="s">
        <v>156</v>
      </c>
      <c r="N57" s="28" t="s">
        <v>156</v>
      </c>
      <c r="P57" s="93">
        <v>0</v>
      </c>
      <c r="Q57" s="18">
        <v>0</v>
      </c>
      <c r="R57" s="19">
        <v>0</v>
      </c>
      <c r="S57" s="27" t="s">
        <v>156</v>
      </c>
      <c r="T57" s="27" t="s">
        <v>156</v>
      </c>
      <c r="U57" s="28" t="s">
        <v>156</v>
      </c>
    </row>
    <row r="58" spans="1:21" x14ac:dyDescent="0.25">
      <c r="A58" s="17" t="s">
        <v>168</v>
      </c>
      <c r="I58" s="93">
        <v>0</v>
      </c>
      <c r="J58" s="18">
        <v>0</v>
      </c>
      <c r="K58" s="19">
        <v>0</v>
      </c>
      <c r="L58" s="27" t="s">
        <v>156</v>
      </c>
      <c r="M58" s="27" t="s">
        <v>156</v>
      </c>
      <c r="N58" s="28" t="s">
        <v>156</v>
      </c>
      <c r="P58" s="93">
        <v>0</v>
      </c>
      <c r="Q58" s="18">
        <v>0</v>
      </c>
      <c r="R58" s="19">
        <v>0</v>
      </c>
      <c r="S58" s="27" t="s">
        <v>156</v>
      </c>
      <c r="T58" s="27" t="s">
        <v>156</v>
      </c>
      <c r="U58" s="28" t="s">
        <v>156</v>
      </c>
    </row>
    <row r="59" spans="1:21" x14ac:dyDescent="0.25">
      <c r="A59" s="17" t="s">
        <v>169</v>
      </c>
      <c r="I59" s="93">
        <v>5004</v>
      </c>
      <c r="J59" s="18">
        <v>5708</v>
      </c>
      <c r="K59" s="19">
        <v>5708</v>
      </c>
      <c r="L59" s="27">
        <v>0.1102837381955738</v>
      </c>
      <c r="M59" s="27">
        <v>0.12373141698484659</v>
      </c>
      <c r="N59" s="28">
        <v>0.12223540895110969</v>
      </c>
      <c r="P59" s="93">
        <v>0</v>
      </c>
      <c r="Q59" s="18">
        <v>0</v>
      </c>
      <c r="R59" s="19">
        <v>0</v>
      </c>
      <c r="S59" s="27" t="s">
        <v>156</v>
      </c>
      <c r="T59" s="27" t="s">
        <v>156</v>
      </c>
      <c r="U59" s="28" t="s">
        <v>156</v>
      </c>
    </row>
    <row r="60" spans="1:21" x14ac:dyDescent="0.25">
      <c r="A60" s="17" t="s">
        <v>170</v>
      </c>
      <c r="I60" s="93">
        <v>0</v>
      </c>
      <c r="J60" s="18">
        <v>0</v>
      </c>
      <c r="K60" s="19">
        <v>0</v>
      </c>
      <c r="L60" s="27" t="s">
        <v>156</v>
      </c>
      <c r="M60" s="27" t="s">
        <v>156</v>
      </c>
      <c r="N60" s="28" t="s">
        <v>156</v>
      </c>
      <c r="P60" s="93">
        <v>182021</v>
      </c>
      <c r="Q60" s="18">
        <v>195149</v>
      </c>
      <c r="R60" s="19">
        <v>213530</v>
      </c>
      <c r="S60" s="27">
        <v>1.1904888819531654</v>
      </c>
      <c r="T60" s="27">
        <v>1.1725970799989904</v>
      </c>
      <c r="U60" s="28">
        <v>1.2855101638563402</v>
      </c>
    </row>
    <row r="61" spans="1:21" x14ac:dyDescent="0.25">
      <c r="A61" s="17" t="s">
        <v>171</v>
      </c>
      <c r="I61" s="93">
        <v>213128</v>
      </c>
      <c r="J61" s="18">
        <v>217883</v>
      </c>
      <c r="K61" s="19">
        <v>231478</v>
      </c>
      <c r="L61" s="27">
        <v>4.6971527885983715</v>
      </c>
      <c r="M61" s="27">
        <v>4.7230154742307864</v>
      </c>
      <c r="N61" s="28">
        <v>4.9570441473694764</v>
      </c>
      <c r="P61" s="93">
        <v>161139</v>
      </c>
      <c r="Q61" s="18">
        <v>184908</v>
      </c>
      <c r="R61" s="19">
        <v>239743</v>
      </c>
      <c r="S61" s="27">
        <v>1.0539123944437792</v>
      </c>
      <c r="T61" s="27">
        <v>1.1110617060218262</v>
      </c>
      <c r="U61" s="28">
        <v>1.4433197359313004</v>
      </c>
    </row>
    <row r="62" spans="1:21" x14ac:dyDescent="0.25">
      <c r="A62" s="17" t="s">
        <v>172</v>
      </c>
      <c r="I62" s="93">
        <v>25017</v>
      </c>
      <c r="J62" s="18">
        <v>27498</v>
      </c>
      <c r="K62" s="19">
        <v>24917</v>
      </c>
      <c r="L62" s="27">
        <v>0.55135257362883083</v>
      </c>
      <c r="M62" s="27">
        <v>0.59606981504017365</v>
      </c>
      <c r="N62" s="28">
        <v>0.53359139538100919</v>
      </c>
      <c r="P62" s="93">
        <v>144892</v>
      </c>
      <c r="Q62" s="18">
        <v>160288</v>
      </c>
      <c r="R62" s="19">
        <v>169460</v>
      </c>
      <c r="S62" s="27">
        <v>0.94765062868547056</v>
      </c>
      <c r="T62" s="27">
        <v>0.96312684543030302</v>
      </c>
      <c r="U62" s="28">
        <v>1.020196470599426</v>
      </c>
    </row>
    <row r="63" spans="1:21" x14ac:dyDescent="0.25">
      <c r="A63" s="17" t="s">
        <v>173</v>
      </c>
      <c r="I63" s="93">
        <v>20157</v>
      </c>
      <c r="J63" s="18">
        <v>34737</v>
      </c>
      <c r="K63" s="19">
        <v>51770</v>
      </c>
      <c r="L63" s="27">
        <v>0.44424246818708651</v>
      </c>
      <c r="M63" s="27">
        <v>0.75298847789113799</v>
      </c>
      <c r="N63" s="28">
        <v>1.1086417521722054</v>
      </c>
      <c r="P63" s="93">
        <v>122154</v>
      </c>
      <c r="Q63" s="18">
        <v>129808</v>
      </c>
      <c r="R63" s="19">
        <v>122712</v>
      </c>
      <c r="S63" s="27">
        <v>0.79893517168956862</v>
      </c>
      <c r="T63" s="27">
        <v>0.77998084417808422</v>
      </c>
      <c r="U63" s="28">
        <v>0.73876047031864012</v>
      </c>
    </row>
    <row r="64" spans="1:21" x14ac:dyDescent="0.25">
      <c r="A64" s="17" t="s">
        <v>174</v>
      </c>
      <c r="I64" s="93">
        <v>0</v>
      </c>
      <c r="J64" s="18">
        <v>0</v>
      </c>
      <c r="K64" s="19">
        <v>0</v>
      </c>
      <c r="L64" s="27" t="s">
        <v>156</v>
      </c>
      <c r="M64" s="27" t="s">
        <v>156</v>
      </c>
      <c r="N64" s="28" t="s">
        <v>156</v>
      </c>
      <c r="P64" s="93">
        <v>0</v>
      </c>
      <c r="Q64" s="18">
        <v>0</v>
      </c>
      <c r="R64" s="19">
        <v>0</v>
      </c>
      <c r="S64" s="27" t="s">
        <v>156</v>
      </c>
      <c r="T64" s="27" t="s">
        <v>156</v>
      </c>
      <c r="U64" s="28" t="s">
        <v>156</v>
      </c>
    </row>
    <row r="65" spans="1:21" x14ac:dyDescent="0.25">
      <c r="A65" s="17" t="s">
        <v>175</v>
      </c>
      <c r="I65" s="93">
        <v>0</v>
      </c>
      <c r="J65" s="18">
        <v>0</v>
      </c>
      <c r="K65" s="19">
        <v>0</v>
      </c>
      <c r="L65" s="27" t="s">
        <v>156</v>
      </c>
      <c r="M65" s="27" t="s">
        <v>156</v>
      </c>
      <c r="N65" s="28" t="s">
        <v>156</v>
      </c>
      <c r="P65" s="93">
        <v>0</v>
      </c>
      <c r="Q65" s="18">
        <v>0</v>
      </c>
      <c r="R65" s="19">
        <v>0</v>
      </c>
      <c r="S65" s="27" t="s">
        <v>156</v>
      </c>
      <c r="T65" s="27" t="s">
        <v>156</v>
      </c>
      <c r="U65" s="28" t="s">
        <v>156</v>
      </c>
    </row>
    <row r="66" spans="1:21" x14ac:dyDescent="0.25">
      <c r="A66" s="17" t="s">
        <v>176</v>
      </c>
      <c r="I66" s="93">
        <v>0</v>
      </c>
      <c r="J66" s="18">
        <v>0</v>
      </c>
      <c r="K66" s="19">
        <v>0</v>
      </c>
      <c r="L66" s="27" t="s">
        <v>156</v>
      </c>
      <c r="M66" s="27" t="s">
        <v>156</v>
      </c>
      <c r="N66" s="28" t="s">
        <v>156</v>
      </c>
      <c r="P66" s="93">
        <v>0</v>
      </c>
      <c r="Q66" s="18">
        <v>0</v>
      </c>
      <c r="R66" s="19">
        <v>0</v>
      </c>
      <c r="S66" s="27" t="s">
        <v>156</v>
      </c>
      <c r="T66" s="27" t="s">
        <v>156</v>
      </c>
      <c r="U66" s="28" t="s">
        <v>156</v>
      </c>
    </row>
    <row r="67" spans="1:21" x14ac:dyDescent="0.25">
      <c r="A67" s="17" t="s">
        <v>177</v>
      </c>
      <c r="I67" s="93">
        <v>0</v>
      </c>
      <c r="J67" s="18">
        <v>0</v>
      </c>
      <c r="K67" s="19">
        <v>0</v>
      </c>
      <c r="L67" s="27" t="s">
        <v>156</v>
      </c>
      <c r="M67" s="27" t="s">
        <v>156</v>
      </c>
      <c r="N67" s="28" t="s">
        <v>156</v>
      </c>
      <c r="P67" s="93">
        <v>327</v>
      </c>
      <c r="Q67" s="18">
        <v>66</v>
      </c>
      <c r="R67" s="19">
        <v>62</v>
      </c>
      <c r="S67" s="27">
        <v>2.1387085248333166E-3</v>
      </c>
      <c r="T67" s="27">
        <v>3.9657598696346574E-4</v>
      </c>
      <c r="U67" s="28">
        <v>3.7325729480210319E-4</v>
      </c>
    </row>
    <row r="68" spans="1:21" x14ac:dyDescent="0.25">
      <c r="A68" s="17" t="s">
        <v>178</v>
      </c>
      <c r="I68" s="93">
        <v>34047</v>
      </c>
      <c r="J68" s="18">
        <v>36404</v>
      </c>
      <c r="K68" s="19">
        <v>37163</v>
      </c>
      <c r="L68" s="27">
        <v>0.75036579423355332</v>
      </c>
      <c r="M68" s="27">
        <v>0.78912377433713299</v>
      </c>
      <c r="N68" s="28">
        <v>0.79583645810267856</v>
      </c>
      <c r="P68" s="93">
        <v>10454</v>
      </c>
      <c r="Q68" s="18">
        <v>8146</v>
      </c>
      <c r="R68" s="19">
        <v>7370</v>
      </c>
      <c r="S68" s="27">
        <v>6.8373268864243095E-2</v>
      </c>
      <c r="T68" s="27">
        <v>4.8947090754611997E-2</v>
      </c>
      <c r="U68" s="28">
        <v>4.4369455849862911E-2</v>
      </c>
    </row>
    <row r="69" spans="1:21" x14ac:dyDescent="0.25">
      <c r="A69" s="17" t="s">
        <v>179</v>
      </c>
      <c r="I69" s="93">
        <v>0</v>
      </c>
      <c r="J69" s="18">
        <v>0</v>
      </c>
      <c r="K69" s="19">
        <v>0</v>
      </c>
      <c r="L69" s="27" t="s">
        <v>156</v>
      </c>
      <c r="M69" s="27" t="s">
        <v>156</v>
      </c>
      <c r="N69" s="28" t="s">
        <v>156</v>
      </c>
      <c r="P69" s="93">
        <v>0</v>
      </c>
      <c r="Q69" s="18">
        <v>0</v>
      </c>
      <c r="R69" s="19">
        <v>0</v>
      </c>
      <c r="S69" s="27" t="s">
        <v>156</v>
      </c>
      <c r="T69" s="27" t="s">
        <v>156</v>
      </c>
      <c r="U69" s="28" t="s">
        <v>156</v>
      </c>
    </row>
    <row r="70" spans="1:21" x14ac:dyDescent="0.25">
      <c r="A70" s="17" t="s">
        <v>180</v>
      </c>
      <c r="I70" s="93">
        <v>0</v>
      </c>
      <c r="J70" s="18">
        <v>0</v>
      </c>
      <c r="K70" s="19">
        <v>5194</v>
      </c>
      <c r="L70" s="27" t="s">
        <v>156</v>
      </c>
      <c r="M70" s="27" t="s">
        <v>156</v>
      </c>
      <c r="N70" s="28">
        <v>0.11122822601472736</v>
      </c>
      <c r="P70" s="93">
        <v>0</v>
      </c>
      <c r="Q70" s="18">
        <v>0</v>
      </c>
      <c r="R70" s="19">
        <v>0</v>
      </c>
      <c r="S70" s="27" t="s">
        <v>156</v>
      </c>
      <c r="T70" s="27" t="s">
        <v>156</v>
      </c>
      <c r="U70" s="28" t="s">
        <v>156</v>
      </c>
    </row>
    <row r="71" spans="1:21" x14ac:dyDescent="0.25">
      <c r="A71" s="17" t="s">
        <v>5</v>
      </c>
      <c r="I71" s="93" t="s">
        <v>5</v>
      </c>
      <c r="J71" s="18" t="s">
        <v>5</v>
      </c>
      <c r="K71" s="19" t="s">
        <v>5</v>
      </c>
      <c r="L71" s="27" t="s">
        <v>5</v>
      </c>
      <c r="M71" s="27" t="s">
        <v>5</v>
      </c>
      <c r="N71" s="28" t="s">
        <v>5</v>
      </c>
      <c r="P71" s="93" t="s">
        <v>5</v>
      </c>
      <c r="Q71" s="18" t="s">
        <v>5</v>
      </c>
      <c r="R71" s="19" t="s">
        <v>5</v>
      </c>
      <c r="S71" s="27" t="s">
        <v>5</v>
      </c>
      <c r="T71" s="27" t="s">
        <v>5</v>
      </c>
      <c r="U71" s="28" t="s">
        <v>5</v>
      </c>
    </row>
    <row r="72" spans="1:21" ht="13.8" thickBot="1" x14ac:dyDescent="0.3">
      <c r="A72" s="20" t="s">
        <v>4</v>
      </c>
      <c r="I72" s="94">
        <v>4537387</v>
      </c>
      <c r="J72" s="21">
        <v>4613218</v>
      </c>
      <c r="K72" s="22">
        <v>4669678</v>
      </c>
      <c r="L72" s="23">
        <v>100</v>
      </c>
      <c r="M72" s="23">
        <v>100</v>
      </c>
      <c r="N72" s="47">
        <v>100</v>
      </c>
      <c r="P72" s="94">
        <v>15289601</v>
      </c>
      <c r="Q72" s="21">
        <v>16642460</v>
      </c>
      <c r="R72" s="22">
        <v>16610526</v>
      </c>
      <c r="S72" s="23">
        <v>100</v>
      </c>
      <c r="T72" s="23">
        <v>100</v>
      </c>
      <c r="U72" s="47">
        <v>100</v>
      </c>
    </row>
    <row r="74" spans="1:21" x14ac:dyDescent="0.25">
      <c r="A74" s="58" t="str">
        <f>+Innhold!B53</f>
        <v>Finans Norge / Skadeforsikringsstatistikk</v>
      </c>
      <c r="B74" s="101"/>
      <c r="C74" s="101"/>
      <c r="D74" s="101"/>
      <c r="E74" s="101"/>
      <c r="F74" s="101"/>
      <c r="G74" s="101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91"/>
      <c r="U74" s="164">
        <f>Innhold!H27</f>
        <v>10</v>
      </c>
    </row>
    <row r="75" spans="1:21" x14ac:dyDescent="0.25">
      <c r="A75" s="26" t="str">
        <f>+Innhold!B54</f>
        <v>Premiestatistikk skadeforsikring 3. kvartal 2025</v>
      </c>
      <c r="T75" s="25"/>
      <c r="U75" s="163"/>
    </row>
    <row r="80" spans="1:21" ht="12.75" customHeight="1" x14ac:dyDescent="0.25"/>
    <row r="81" ht="12.75" customHeight="1" x14ac:dyDescent="0.25"/>
  </sheetData>
  <mergeCells count="6">
    <mergeCell ref="U74:U75"/>
    <mergeCell ref="P4:U4"/>
    <mergeCell ref="I4:N4"/>
    <mergeCell ref="D4:E4"/>
    <mergeCell ref="I39:N39"/>
    <mergeCell ref="P39:U39"/>
  </mergeCells>
  <phoneticPr fontId="0" type="noConversion"/>
  <hyperlinks>
    <hyperlink ref="A2" location="Innhold!A28" tooltip="Move to Tab2" display="Tilbake til innholdsfortegnelsen" xr:uid="{00000000-0004-0000-09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81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88671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111</v>
      </c>
      <c r="B4" s="6"/>
      <c r="C4" s="6"/>
      <c r="D4" s="174" t="s">
        <v>104</v>
      </c>
      <c r="E4" s="174"/>
      <c r="F4" s="6"/>
      <c r="I4" s="174" t="s">
        <v>107</v>
      </c>
      <c r="J4" s="174"/>
      <c r="K4" s="174"/>
      <c r="L4" s="174"/>
      <c r="M4" s="174"/>
      <c r="N4" s="174"/>
      <c r="P4" s="174" t="s">
        <v>108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2486189</v>
      </c>
      <c r="C7" s="18">
        <v>2826129</v>
      </c>
      <c r="D7" s="19">
        <v>3133853</v>
      </c>
      <c r="E7" s="78">
        <v>18.946572897151249</v>
      </c>
      <c r="F7" s="78">
        <v>19.206003253454458</v>
      </c>
      <c r="G7" s="79">
        <v>19.328564245881726</v>
      </c>
      <c r="I7" s="93">
        <v>1082535</v>
      </c>
      <c r="J7" s="18">
        <v>1233612</v>
      </c>
      <c r="K7" s="19">
        <v>1448822</v>
      </c>
      <c r="L7" s="78">
        <v>21.474403735096352</v>
      </c>
      <c r="M7" s="78">
        <v>22.165371902430188</v>
      </c>
      <c r="N7" s="79">
        <v>22.882229536801404</v>
      </c>
      <c r="P7" s="93">
        <v>1403654</v>
      </c>
      <c r="Q7" s="18">
        <v>1592517</v>
      </c>
      <c r="R7" s="19">
        <v>1685031</v>
      </c>
      <c r="S7" s="78">
        <v>17.369685348053522</v>
      </c>
      <c r="T7" s="78">
        <v>17.405833804861537</v>
      </c>
      <c r="U7" s="79">
        <v>17.051626619356103</v>
      </c>
    </row>
    <row r="8" spans="1:21" x14ac:dyDescent="0.25">
      <c r="A8" s="17" t="s">
        <v>157</v>
      </c>
      <c r="B8" s="18">
        <v>1350403</v>
      </c>
      <c r="C8" s="18">
        <v>923141</v>
      </c>
      <c r="D8" s="19">
        <v>1028402</v>
      </c>
      <c r="E8" s="78">
        <v>10.291055458789231</v>
      </c>
      <c r="F8" s="78">
        <v>6.2735455633473221</v>
      </c>
      <c r="G8" s="79">
        <v>6.3428419034310979</v>
      </c>
      <c r="I8" s="93">
        <v>622896</v>
      </c>
      <c r="J8" s="18">
        <v>556773</v>
      </c>
      <c r="K8" s="19">
        <v>634864</v>
      </c>
      <c r="L8" s="78">
        <v>12.35647825610865</v>
      </c>
      <c r="M8" s="78">
        <v>10.004021207828526</v>
      </c>
      <c r="N8" s="79">
        <v>10.026838198655105</v>
      </c>
      <c r="P8" s="93">
        <v>727507</v>
      </c>
      <c r="Q8" s="18">
        <v>366368</v>
      </c>
      <c r="R8" s="19">
        <v>393538</v>
      </c>
      <c r="S8" s="78">
        <v>9.0026229245286746</v>
      </c>
      <c r="T8" s="78">
        <v>4.0043155077273971</v>
      </c>
      <c r="U8" s="79">
        <v>3.9823973781658393</v>
      </c>
    </row>
    <row r="9" spans="1:21" x14ac:dyDescent="0.25">
      <c r="A9" s="17" t="s">
        <v>181</v>
      </c>
      <c r="B9" s="18">
        <v>0</v>
      </c>
      <c r="C9" s="18">
        <v>616650</v>
      </c>
      <c r="D9" s="19">
        <v>634655</v>
      </c>
      <c r="E9" s="78" t="s">
        <v>156</v>
      </c>
      <c r="F9" s="78">
        <v>4.1906727917383435</v>
      </c>
      <c r="G9" s="79">
        <v>3.9143412091984104</v>
      </c>
      <c r="I9" s="93">
        <v>0</v>
      </c>
      <c r="J9" s="18">
        <v>123542</v>
      </c>
      <c r="K9" s="19">
        <v>128040</v>
      </c>
      <c r="L9" s="78" t="s">
        <v>156</v>
      </c>
      <c r="M9" s="78">
        <v>2.219785779945421</v>
      </c>
      <c r="N9" s="79">
        <v>2.0222226539161139</v>
      </c>
      <c r="P9" s="93">
        <v>0</v>
      </c>
      <c r="Q9" s="18">
        <v>493108</v>
      </c>
      <c r="R9" s="19">
        <v>506615</v>
      </c>
      <c r="S9" s="78" t="s">
        <v>156</v>
      </c>
      <c r="T9" s="78">
        <v>5.3895537038836396</v>
      </c>
      <c r="U9" s="79">
        <v>5.1266770877005188</v>
      </c>
    </row>
    <row r="10" spans="1:21" x14ac:dyDescent="0.25">
      <c r="A10" s="17" t="s">
        <v>82</v>
      </c>
      <c r="B10" s="18">
        <v>3159593</v>
      </c>
      <c r="C10" s="18">
        <v>3452474</v>
      </c>
      <c r="D10" s="19">
        <v>3758066</v>
      </c>
      <c r="E10" s="78">
        <v>24.078402365962045</v>
      </c>
      <c r="F10" s="78">
        <v>23.462561997865961</v>
      </c>
      <c r="G10" s="79">
        <v>23.178502667886384</v>
      </c>
      <c r="I10" s="93">
        <v>1006572</v>
      </c>
      <c r="J10" s="18">
        <v>1115078</v>
      </c>
      <c r="K10" s="19">
        <v>1266847</v>
      </c>
      <c r="L10" s="78">
        <v>19.967514691389567</v>
      </c>
      <c r="M10" s="78">
        <v>20.035569182383156</v>
      </c>
      <c r="N10" s="79">
        <v>20.008174808229203</v>
      </c>
      <c r="P10" s="93">
        <v>2153021</v>
      </c>
      <c r="Q10" s="18">
        <v>2337396</v>
      </c>
      <c r="R10" s="19">
        <v>2491219</v>
      </c>
      <c r="S10" s="78">
        <v>26.642817473359916</v>
      </c>
      <c r="T10" s="78">
        <v>25.547184935638448</v>
      </c>
      <c r="U10" s="79">
        <v>25.209824753993068</v>
      </c>
    </row>
    <row r="11" spans="1:21" x14ac:dyDescent="0.25">
      <c r="A11" s="17" t="s">
        <v>84</v>
      </c>
      <c r="B11" s="18">
        <v>1334481</v>
      </c>
      <c r="C11" s="18">
        <v>1459939</v>
      </c>
      <c r="D11" s="19">
        <v>1550662</v>
      </c>
      <c r="E11" s="78">
        <v>10.169718209823669</v>
      </c>
      <c r="F11" s="78">
        <v>9.9215546013097953</v>
      </c>
      <c r="G11" s="79">
        <v>9.5639680899670303</v>
      </c>
      <c r="I11" s="93">
        <v>446465</v>
      </c>
      <c r="J11" s="18">
        <v>487800</v>
      </c>
      <c r="K11" s="19">
        <v>540340</v>
      </c>
      <c r="L11" s="78">
        <v>8.8565909310921054</v>
      </c>
      <c r="M11" s="78">
        <v>8.7647237656616888</v>
      </c>
      <c r="N11" s="79">
        <v>8.5339564887303414</v>
      </c>
      <c r="P11" s="93">
        <v>888016</v>
      </c>
      <c r="Q11" s="18">
        <v>972139</v>
      </c>
      <c r="R11" s="19">
        <v>1010322</v>
      </c>
      <c r="S11" s="78">
        <v>10.988860861748762</v>
      </c>
      <c r="T11" s="78">
        <v>10.625249130291413</v>
      </c>
      <c r="U11" s="79">
        <v>10.223926746345377</v>
      </c>
    </row>
    <row r="12" spans="1:21" x14ac:dyDescent="0.25">
      <c r="A12" s="17" t="s">
        <v>152</v>
      </c>
      <c r="B12" s="18">
        <v>1363635</v>
      </c>
      <c r="C12" s="18">
        <v>1435099</v>
      </c>
      <c r="D12" s="19">
        <v>2002317</v>
      </c>
      <c r="E12" s="78">
        <v>10.391892946436029</v>
      </c>
      <c r="F12" s="78">
        <v>9.7527452083854769</v>
      </c>
      <c r="G12" s="79">
        <v>12.34962609130714</v>
      </c>
      <c r="I12" s="93">
        <v>1007416</v>
      </c>
      <c r="J12" s="18">
        <v>1049931</v>
      </c>
      <c r="K12" s="19">
        <v>1424084</v>
      </c>
      <c r="L12" s="78">
        <v>19.984257241748143</v>
      </c>
      <c r="M12" s="78">
        <v>18.865016785577986</v>
      </c>
      <c r="N12" s="79">
        <v>22.491525506712552</v>
      </c>
      <c r="P12" s="93">
        <v>356219</v>
      </c>
      <c r="Q12" s="18">
        <v>385168</v>
      </c>
      <c r="R12" s="19">
        <v>578233</v>
      </c>
      <c r="S12" s="78">
        <v>4.4080748852625202</v>
      </c>
      <c r="T12" s="78">
        <v>4.209795057102002</v>
      </c>
      <c r="U12" s="79">
        <v>5.851413543721236</v>
      </c>
    </row>
    <row r="13" spans="1:21" x14ac:dyDescent="0.25">
      <c r="A13" s="17" t="s">
        <v>158</v>
      </c>
      <c r="B13" s="18">
        <v>91302</v>
      </c>
      <c r="C13" s="18">
        <v>104362</v>
      </c>
      <c r="D13" s="19">
        <v>121403</v>
      </c>
      <c r="E13" s="78">
        <v>0.6957878096378447</v>
      </c>
      <c r="F13" s="78">
        <v>0.70923050983766645</v>
      </c>
      <c r="G13" s="79">
        <v>0.74877337422743795</v>
      </c>
      <c r="I13" s="93">
        <v>73553</v>
      </c>
      <c r="J13" s="18">
        <v>85420</v>
      </c>
      <c r="K13" s="19">
        <v>101538</v>
      </c>
      <c r="L13" s="78">
        <v>1.4590815243179593</v>
      </c>
      <c r="M13" s="78">
        <v>1.5348148914776987</v>
      </c>
      <c r="N13" s="79">
        <v>1.6036585741435048</v>
      </c>
      <c r="P13" s="93">
        <v>17749</v>
      </c>
      <c r="Q13" s="18">
        <v>18942</v>
      </c>
      <c r="R13" s="19">
        <v>19865</v>
      </c>
      <c r="S13" s="78">
        <v>0.21963713653265118</v>
      </c>
      <c r="T13" s="78">
        <v>0.20703157575817854</v>
      </c>
      <c r="U13" s="79">
        <v>0.20102334188125262</v>
      </c>
    </row>
    <row r="14" spans="1:21" x14ac:dyDescent="0.25">
      <c r="A14" s="17" t="s">
        <v>159</v>
      </c>
      <c r="B14" s="18">
        <v>376575</v>
      </c>
      <c r="C14" s="18">
        <v>400623</v>
      </c>
      <c r="D14" s="19">
        <v>429729</v>
      </c>
      <c r="E14" s="78">
        <v>2.8697760663991079</v>
      </c>
      <c r="F14" s="78">
        <v>2.7225815387084897</v>
      </c>
      <c r="G14" s="79">
        <v>2.6504257171023999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376575</v>
      </c>
      <c r="Q14" s="18">
        <v>400623</v>
      </c>
      <c r="R14" s="19">
        <v>429729</v>
      </c>
      <c r="S14" s="78">
        <v>4.6599726570388817</v>
      </c>
      <c r="T14" s="78">
        <v>4.3787145483564966</v>
      </c>
      <c r="U14" s="79">
        <v>4.3486312450686544</v>
      </c>
    </row>
    <row r="15" spans="1:21" x14ac:dyDescent="0.25">
      <c r="A15" s="17" t="s">
        <v>160</v>
      </c>
      <c r="B15" s="18">
        <v>373484</v>
      </c>
      <c r="C15" s="18">
        <v>432898</v>
      </c>
      <c r="D15" s="19">
        <v>486947</v>
      </c>
      <c r="E15" s="78">
        <v>2.846220392705316</v>
      </c>
      <c r="F15" s="78">
        <v>2.9419182197323366</v>
      </c>
      <c r="G15" s="79">
        <v>3.0033273334260953</v>
      </c>
      <c r="I15" s="93">
        <v>32600</v>
      </c>
      <c r="J15" s="18">
        <v>36318</v>
      </c>
      <c r="K15" s="19">
        <v>42135</v>
      </c>
      <c r="L15" s="78">
        <v>0.64669092617249424</v>
      </c>
      <c r="M15" s="78">
        <v>0.65255686289729642</v>
      </c>
      <c r="N15" s="79">
        <v>0.66546666293935841</v>
      </c>
      <c r="P15" s="93">
        <v>340884</v>
      </c>
      <c r="Q15" s="18">
        <v>396580</v>
      </c>
      <c r="R15" s="19">
        <v>444812</v>
      </c>
      <c r="S15" s="78">
        <v>4.2183100822466768</v>
      </c>
      <c r="T15" s="78">
        <v>4.3345255154776927</v>
      </c>
      <c r="U15" s="79">
        <v>4.501263264479423</v>
      </c>
    </row>
    <row r="16" spans="1:21" x14ac:dyDescent="0.25">
      <c r="A16" s="17" t="s">
        <v>161</v>
      </c>
      <c r="B16" s="18">
        <v>1128013</v>
      </c>
      <c r="C16" s="18">
        <v>1376441</v>
      </c>
      <c r="D16" s="19">
        <v>1550705</v>
      </c>
      <c r="E16" s="78">
        <v>8.5962815109528172</v>
      </c>
      <c r="F16" s="78">
        <v>9.3541131081377067</v>
      </c>
      <c r="G16" s="79">
        <v>9.5642332996825381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1128013</v>
      </c>
      <c r="Q16" s="18">
        <v>1376441</v>
      </c>
      <c r="R16" s="19">
        <v>1550705</v>
      </c>
      <c r="S16" s="78">
        <v>13.958732621083184</v>
      </c>
      <c r="T16" s="78">
        <v>15.044174277698398</v>
      </c>
      <c r="U16" s="79">
        <v>15.692318216560174</v>
      </c>
    </row>
    <row r="17" spans="1:21" x14ac:dyDescent="0.25">
      <c r="A17" s="17" t="s">
        <v>162</v>
      </c>
      <c r="B17" s="18">
        <v>245436</v>
      </c>
      <c r="C17" s="18">
        <v>264996</v>
      </c>
      <c r="D17" s="19">
        <v>287907</v>
      </c>
      <c r="E17" s="78">
        <v>1.8704012710156848</v>
      </c>
      <c r="F17" s="78">
        <v>1.8008781758201475</v>
      </c>
      <c r="G17" s="79">
        <v>1.7757147340156254</v>
      </c>
      <c r="I17" s="93">
        <v>245436</v>
      </c>
      <c r="J17" s="18">
        <v>264996</v>
      </c>
      <c r="K17" s="19">
        <v>287907</v>
      </c>
      <c r="L17" s="78">
        <v>4.8687495139899477</v>
      </c>
      <c r="M17" s="78">
        <v>4.7614119290801247</v>
      </c>
      <c r="N17" s="79">
        <v>4.5471107280617504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59809</v>
      </c>
      <c r="C18" s="18">
        <v>0</v>
      </c>
      <c r="D18" s="19">
        <v>0</v>
      </c>
      <c r="E18" s="78">
        <v>0.45578818762600876</v>
      </c>
      <c r="F18" s="78" t="s">
        <v>156</v>
      </c>
      <c r="G18" s="79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59809</v>
      </c>
      <c r="Q18" s="18">
        <v>0</v>
      </c>
      <c r="R18" s="19">
        <v>0</v>
      </c>
      <c r="S18" s="78">
        <v>0.74011366831265613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0</v>
      </c>
      <c r="D19" s="19">
        <v>0</v>
      </c>
      <c r="E19" s="78" t="s">
        <v>156</v>
      </c>
      <c r="F19" s="78" t="s">
        <v>156</v>
      </c>
      <c r="G19" s="79" t="s">
        <v>156</v>
      </c>
      <c r="I19" s="93">
        <v>0</v>
      </c>
      <c r="J19" s="18">
        <v>0</v>
      </c>
      <c r="K19" s="19">
        <v>0</v>
      </c>
      <c r="L19" s="78" t="s">
        <v>156</v>
      </c>
      <c r="M19" s="78" t="s">
        <v>156</v>
      </c>
      <c r="N19" s="79" t="s">
        <v>156</v>
      </c>
      <c r="P19" s="93">
        <v>0</v>
      </c>
      <c r="Q19" s="18">
        <v>0</v>
      </c>
      <c r="R19" s="19">
        <v>0</v>
      </c>
      <c r="S19" s="78" t="s">
        <v>156</v>
      </c>
      <c r="T19" s="78" t="s">
        <v>156</v>
      </c>
      <c r="U19" s="79" t="s">
        <v>156</v>
      </c>
    </row>
    <row r="20" spans="1:21" x14ac:dyDescent="0.25">
      <c r="A20" s="17" t="s">
        <v>165</v>
      </c>
      <c r="B20" s="18">
        <v>81927</v>
      </c>
      <c r="C20" s="18">
        <v>85023</v>
      </c>
      <c r="D20" s="19">
        <v>88172</v>
      </c>
      <c r="E20" s="78">
        <v>0.6243434741867615</v>
      </c>
      <c r="F20" s="78">
        <v>0.5778051938246479</v>
      </c>
      <c r="G20" s="79">
        <v>0.54381560548241525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81927</v>
      </c>
      <c r="Q20" s="18">
        <v>85023</v>
      </c>
      <c r="R20" s="19">
        <v>88172</v>
      </c>
      <c r="S20" s="78">
        <v>1.0138155211398114</v>
      </c>
      <c r="T20" s="78">
        <v>0.9292812620466484</v>
      </c>
      <c r="U20" s="79">
        <v>0.89225422100950447</v>
      </c>
    </row>
    <row r="21" spans="1:21" x14ac:dyDescent="0.25">
      <c r="A21" s="17" t="s">
        <v>166</v>
      </c>
      <c r="B21" s="18">
        <v>372390</v>
      </c>
      <c r="C21" s="18">
        <v>397898</v>
      </c>
      <c r="D21" s="19">
        <v>0</v>
      </c>
      <c r="E21" s="78">
        <v>2.8378833150537446</v>
      </c>
      <c r="F21" s="78">
        <v>2.7040627949194898</v>
      </c>
      <c r="G21" s="79" t="s">
        <v>156</v>
      </c>
      <c r="I21" s="93">
        <v>223921</v>
      </c>
      <c r="J21" s="18">
        <v>243418</v>
      </c>
      <c r="K21" s="19">
        <v>0</v>
      </c>
      <c r="L21" s="78">
        <v>4.4419533398610769</v>
      </c>
      <c r="M21" s="78">
        <v>4.3737013726728922</v>
      </c>
      <c r="N21" s="79" t="s">
        <v>156</v>
      </c>
      <c r="P21" s="93">
        <v>148469</v>
      </c>
      <c r="Q21" s="18">
        <v>154480</v>
      </c>
      <c r="R21" s="19">
        <v>0</v>
      </c>
      <c r="S21" s="78">
        <v>1.837247508246447</v>
      </c>
      <c r="T21" s="78">
        <v>1.6884298291164304</v>
      </c>
      <c r="U21" s="79" t="s">
        <v>156</v>
      </c>
    </row>
    <row r="22" spans="1:21" x14ac:dyDescent="0.25">
      <c r="A22" s="17" t="s">
        <v>167</v>
      </c>
      <c r="B22" s="18">
        <v>3679</v>
      </c>
      <c r="C22" s="18">
        <v>5846</v>
      </c>
      <c r="D22" s="19">
        <v>6603</v>
      </c>
      <c r="E22" s="78">
        <v>2.8036662413283724E-2</v>
      </c>
      <c r="F22" s="78">
        <v>3.9728651813025789E-2</v>
      </c>
      <c r="G22" s="79">
        <v>4.0725110499936351E-2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3679</v>
      </c>
      <c r="Q22" s="18">
        <v>5846</v>
      </c>
      <c r="R22" s="19">
        <v>6603</v>
      </c>
      <c r="S22" s="78">
        <v>4.5526228255317124E-2</v>
      </c>
      <c r="T22" s="78">
        <v>6.3895396044890293E-2</v>
      </c>
      <c r="U22" s="79">
        <v>6.6818883787662278E-2</v>
      </c>
    </row>
    <row r="23" spans="1:21" x14ac:dyDescent="0.25">
      <c r="A23" s="17" t="s">
        <v>168</v>
      </c>
      <c r="B23" s="18">
        <v>8536</v>
      </c>
      <c r="C23" s="18">
        <v>57805</v>
      </c>
      <c r="D23" s="19">
        <v>113955</v>
      </c>
      <c r="E23" s="78">
        <v>6.5050543723780885E-2</v>
      </c>
      <c r="F23" s="78">
        <v>0.3928352237516175</v>
      </c>
      <c r="G23" s="79">
        <v>0.70283658443438535</v>
      </c>
      <c r="I23" s="93">
        <v>8536</v>
      </c>
      <c r="J23" s="18">
        <v>19548</v>
      </c>
      <c r="K23" s="19">
        <v>37989</v>
      </c>
      <c r="L23" s="78">
        <v>0.16932986950332549</v>
      </c>
      <c r="M23" s="78">
        <v>0.3512357937088042</v>
      </c>
      <c r="N23" s="79">
        <v>0.59998606997515813</v>
      </c>
      <c r="P23" s="93">
        <v>0</v>
      </c>
      <c r="Q23" s="18">
        <v>38257</v>
      </c>
      <c r="R23" s="19">
        <v>75966</v>
      </c>
      <c r="S23" s="78" t="s">
        <v>156</v>
      </c>
      <c r="T23" s="78">
        <v>0.41813995321405539</v>
      </c>
      <c r="U23" s="79">
        <v>0.76873592697464066</v>
      </c>
    </row>
    <row r="24" spans="1:21" x14ac:dyDescent="0.25">
      <c r="A24" s="17" t="s">
        <v>169</v>
      </c>
      <c r="B24" s="18">
        <v>8578</v>
      </c>
      <c r="C24" s="18">
        <v>10703</v>
      </c>
      <c r="D24" s="19">
        <v>10703</v>
      </c>
      <c r="E24" s="78">
        <v>6.5370614346601741E-2</v>
      </c>
      <c r="F24" s="78">
        <v>7.2736188907768562E-2</v>
      </c>
      <c r="G24" s="79">
        <v>6.6012548490204256E-2</v>
      </c>
      <c r="I24" s="93">
        <v>320</v>
      </c>
      <c r="J24" s="18">
        <v>449</v>
      </c>
      <c r="K24" s="19">
        <v>449</v>
      </c>
      <c r="L24" s="78">
        <v>6.3478863918772447E-3</v>
      </c>
      <c r="M24" s="78">
        <v>8.0675706658099589E-3</v>
      </c>
      <c r="N24" s="79">
        <v>7.091361852611177E-3</v>
      </c>
      <c r="P24" s="93">
        <v>8258</v>
      </c>
      <c r="Q24" s="18">
        <v>10254</v>
      </c>
      <c r="R24" s="19">
        <v>10254</v>
      </c>
      <c r="S24" s="78">
        <v>0.10218961482261724</v>
      </c>
      <c r="T24" s="78">
        <v>0.11207379251527626</v>
      </c>
      <c r="U24" s="79">
        <v>0.10376508168388444</v>
      </c>
    </row>
    <row r="25" spans="1:21" x14ac:dyDescent="0.25">
      <c r="A25" s="17" t="s">
        <v>170</v>
      </c>
      <c r="B25" s="18">
        <v>0</v>
      </c>
      <c r="C25" s="18">
        <v>61127</v>
      </c>
      <c r="D25" s="19">
        <v>59796</v>
      </c>
      <c r="E25" s="78" t="s">
        <v>156</v>
      </c>
      <c r="F25" s="78">
        <v>0.41541110150099686</v>
      </c>
      <c r="G25" s="79">
        <v>0.36880186391855124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0</v>
      </c>
      <c r="Q25" s="18">
        <v>61127</v>
      </c>
      <c r="R25" s="19">
        <v>59796</v>
      </c>
      <c r="S25" s="78" t="s">
        <v>156</v>
      </c>
      <c r="T25" s="78">
        <v>0.66810363907560877</v>
      </c>
      <c r="U25" s="79">
        <v>0.60510403982539052</v>
      </c>
    </row>
    <row r="26" spans="1:21" x14ac:dyDescent="0.25">
      <c r="A26" s="17" t="s">
        <v>171</v>
      </c>
      <c r="B26" s="18">
        <v>303150</v>
      </c>
      <c r="C26" s="18">
        <v>329195</v>
      </c>
      <c r="D26" s="19">
        <v>370805</v>
      </c>
      <c r="E26" s="78">
        <v>2.3102240311462245</v>
      </c>
      <c r="F26" s="78">
        <v>2.2371661877504319</v>
      </c>
      <c r="G26" s="79">
        <v>2.2870020595076328</v>
      </c>
      <c r="I26" s="93">
        <v>223225</v>
      </c>
      <c r="J26" s="18">
        <v>252357</v>
      </c>
      <c r="K26" s="19">
        <v>284166</v>
      </c>
      <c r="L26" s="78">
        <v>4.4281466869587431</v>
      </c>
      <c r="M26" s="78">
        <v>4.5343161035897639</v>
      </c>
      <c r="N26" s="79">
        <v>4.4880265750759634</v>
      </c>
      <c r="P26" s="93">
        <v>79925</v>
      </c>
      <c r="Q26" s="18">
        <v>76838</v>
      </c>
      <c r="R26" s="19">
        <v>86639</v>
      </c>
      <c r="S26" s="78">
        <v>0.98904153120582261</v>
      </c>
      <c r="T26" s="78">
        <v>0.83982114972584332</v>
      </c>
      <c r="U26" s="79">
        <v>0.87674106807197816</v>
      </c>
    </row>
    <row r="27" spans="1:21" x14ac:dyDescent="0.25">
      <c r="A27" s="17" t="s">
        <v>172</v>
      </c>
      <c r="B27" s="18">
        <v>125535</v>
      </c>
      <c r="C27" s="18">
        <v>120717</v>
      </c>
      <c r="D27" s="19">
        <v>67155</v>
      </c>
      <c r="E27" s="78">
        <v>0.95666822942418384</v>
      </c>
      <c r="F27" s="78">
        <v>0.82037695191806959</v>
      </c>
      <c r="G27" s="79">
        <v>0.41418973127718089</v>
      </c>
      <c r="I27" s="93">
        <v>8544</v>
      </c>
      <c r="J27" s="18">
        <v>8850</v>
      </c>
      <c r="K27" s="19">
        <v>8611</v>
      </c>
      <c r="L27" s="78">
        <v>0.16948856666312243</v>
      </c>
      <c r="M27" s="78">
        <v>0.15901559107442792</v>
      </c>
      <c r="N27" s="79">
        <v>0.13599936951633596</v>
      </c>
      <c r="P27" s="93">
        <v>116991</v>
      </c>
      <c r="Q27" s="18">
        <v>111867</v>
      </c>
      <c r="R27" s="19">
        <v>58544</v>
      </c>
      <c r="S27" s="78">
        <v>1.4477192089746687</v>
      </c>
      <c r="T27" s="78">
        <v>1.2226798271217485</v>
      </c>
      <c r="U27" s="79">
        <v>0.59243445895273361</v>
      </c>
    </row>
    <row r="28" spans="1:21" x14ac:dyDescent="0.25">
      <c r="A28" s="17" t="s">
        <v>173</v>
      </c>
      <c r="B28" s="18">
        <v>124253</v>
      </c>
      <c r="C28" s="18">
        <v>157777</v>
      </c>
      <c r="D28" s="19">
        <v>207794</v>
      </c>
      <c r="E28" s="78">
        <v>0.946898454699033</v>
      </c>
      <c r="F28" s="78">
        <v>1.0722318674484725</v>
      </c>
      <c r="G28" s="79">
        <v>1.281604363353593</v>
      </c>
      <c r="I28" s="93">
        <v>48227</v>
      </c>
      <c r="J28" s="18">
        <v>75237</v>
      </c>
      <c r="K28" s="19">
        <v>113509</v>
      </c>
      <c r="L28" s="78">
        <v>0.95668599069082461</v>
      </c>
      <c r="M28" s="78">
        <v>1.3518481384934162</v>
      </c>
      <c r="N28" s="79">
        <v>1.7927247049622317</v>
      </c>
      <c r="P28" s="93">
        <v>76026</v>
      </c>
      <c r="Q28" s="18">
        <v>82540</v>
      </c>
      <c r="R28" s="19">
        <v>94285</v>
      </c>
      <c r="S28" s="78">
        <v>0.94079288647424297</v>
      </c>
      <c r="T28" s="78">
        <v>0.90214265986063025</v>
      </c>
      <c r="U28" s="79">
        <v>0.95411456276234108</v>
      </c>
    </row>
    <row r="29" spans="1:21" x14ac:dyDescent="0.25">
      <c r="A29" s="17" t="s">
        <v>174</v>
      </c>
      <c r="B29" s="18">
        <v>4624</v>
      </c>
      <c r="C29" s="18">
        <v>4838</v>
      </c>
      <c r="D29" s="19">
        <v>0</v>
      </c>
      <c r="E29" s="78">
        <v>3.5238251426752902E-2</v>
      </c>
      <c r="F29" s="78">
        <v>3.2878415578415802E-2</v>
      </c>
      <c r="G29" s="79" t="s">
        <v>156</v>
      </c>
      <c r="I29" s="93">
        <v>607</v>
      </c>
      <c r="J29" s="18">
        <v>676</v>
      </c>
      <c r="K29" s="19">
        <v>0</v>
      </c>
      <c r="L29" s="78">
        <v>1.2041146999592148E-2</v>
      </c>
      <c r="M29" s="78">
        <v>1.2146275657210539E-2</v>
      </c>
      <c r="N29" s="79" t="s">
        <v>156</v>
      </c>
      <c r="P29" s="93">
        <v>4017</v>
      </c>
      <c r="Q29" s="18">
        <v>4162</v>
      </c>
      <c r="R29" s="19">
        <v>0</v>
      </c>
      <c r="S29" s="78">
        <v>4.9708849932484069E-2</v>
      </c>
      <c r="T29" s="78">
        <v>4.5489674707292739E-2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78" t="s">
        <v>156</v>
      </c>
      <c r="F30" s="78" t="s">
        <v>156</v>
      </c>
      <c r="G30" s="79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78" t="s">
        <v>156</v>
      </c>
      <c r="F31" s="78" t="s">
        <v>156</v>
      </c>
      <c r="G31" s="79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78" t="s">
        <v>156</v>
      </c>
      <c r="F32" s="78" t="s">
        <v>156</v>
      </c>
      <c r="G32" s="79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16566</v>
      </c>
      <c r="C33" s="18">
        <v>17756</v>
      </c>
      <c r="D33" s="19">
        <v>18136</v>
      </c>
      <c r="E33" s="78">
        <v>0.12624499851548196</v>
      </c>
      <c r="F33" s="78">
        <v>0.1206674549421974</v>
      </c>
      <c r="G33" s="79">
        <v>0.11185682326621924</v>
      </c>
      <c r="I33" s="93">
        <v>10195</v>
      </c>
      <c r="J33" s="18">
        <v>11487</v>
      </c>
      <c r="K33" s="19">
        <v>12346</v>
      </c>
      <c r="L33" s="78">
        <v>0.20223969301621408</v>
      </c>
      <c r="M33" s="78">
        <v>0.20639684685558796</v>
      </c>
      <c r="N33" s="79">
        <v>0.1949887604283688</v>
      </c>
      <c r="P33" s="93">
        <v>6371</v>
      </c>
      <c r="Q33" s="18">
        <v>6269</v>
      </c>
      <c r="R33" s="19">
        <v>5790</v>
      </c>
      <c r="S33" s="78">
        <v>7.8838706228492914E-2</v>
      </c>
      <c r="T33" s="78">
        <v>6.8518685905818888E-2</v>
      </c>
      <c r="U33" s="79">
        <v>5.8591751799267691E-2</v>
      </c>
    </row>
    <row r="34" spans="1:21" x14ac:dyDescent="0.25">
      <c r="A34" s="17" t="s">
        <v>179</v>
      </c>
      <c r="B34" s="18">
        <v>103946</v>
      </c>
      <c r="C34" s="18">
        <v>173384</v>
      </c>
      <c r="D34" s="19">
        <v>285819</v>
      </c>
      <c r="E34" s="78">
        <v>0.79214430856515083</v>
      </c>
      <c r="F34" s="78">
        <v>1.1782949993071612</v>
      </c>
      <c r="G34" s="79">
        <v>1.7628366436439964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103946</v>
      </c>
      <c r="Q34" s="18">
        <v>173384</v>
      </c>
      <c r="R34" s="19">
        <v>285819</v>
      </c>
      <c r="S34" s="78">
        <v>1.2862922865526485</v>
      </c>
      <c r="T34" s="78">
        <v>1.8950460738705537</v>
      </c>
      <c r="U34" s="79">
        <v>2.8923378078609487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78" t="s">
        <v>156</v>
      </c>
      <c r="F35" s="78" t="s">
        <v>156</v>
      </c>
      <c r="G35" s="79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78" t="s">
        <v>5</v>
      </c>
      <c r="F36" s="78" t="s">
        <v>5</v>
      </c>
      <c r="G36" s="79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13122104</v>
      </c>
      <c r="C37" s="21">
        <v>14714821</v>
      </c>
      <c r="D37" s="22">
        <v>16213584</v>
      </c>
      <c r="E37" s="81">
        <v>100</v>
      </c>
      <c r="F37" s="81">
        <v>100</v>
      </c>
      <c r="G37" s="82">
        <v>100</v>
      </c>
      <c r="I37" s="94">
        <v>5041048</v>
      </c>
      <c r="J37" s="21">
        <v>5565492</v>
      </c>
      <c r="K37" s="22">
        <v>6331647</v>
      </c>
      <c r="L37" s="81">
        <v>100</v>
      </c>
      <c r="M37" s="81">
        <v>100</v>
      </c>
      <c r="N37" s="82">
        <v>100</v>
      </c>
      <c r="P37" s="94">
        <v>8081056</v>
      </c>
      <c r="Q37" s="21">
        <v>9149329</v>
      </c>
      <c r="R37" s="22">
        <v>9881937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112</v>
      </c>
      <c r="B39" s="6"/>
      <c r="C39" s="6"/>
      <c r="D39" s="174" t="s">
        <v>104</v>
      </c>
      <c r="E39" s="174"/>
      <c r="F39" s="6"/>
      <c r="I39" s="174" t="s">
        <v>107</v>
      </c>
      <c r="J39" s="174"/>
      <c r="K39" s="174"/>
      <c r="L39" s="174"/>
      <c r="M39" s="174"/>
      <c r="N39" s="174"/>
      <c r="P39" s="174" t="s">
        <v>108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31</v>
      </c>
      <c r="D40" s="85"/>
      <c r="E40" s="11"/>
      <c r="F40" s="9" t="s">
        <v>2</v>
      </c>
      <c r="G40" s="12"/>
      <c r="I40" s="7"/>
      <c r="J40" s="9" t="s">
        <v>31</v>
      </c>
      <c r="K40" s="85"/>
      <c r="L40" s="11"/>
      <c r="M40" s="9" t="s">
        <v>2</v>
      </c>
      <c r="N40" s="12"/>
      <c r="P40" s="7"/>
      <c r="Q40" s="9" t="s">
        <v>31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B42" s="18">
        <v>1811426</v>
      </c>
      <c r="C42" s="18">
        <v>1858534</v>
      </c>
      <c r="D42" s="19">
        <v>1845038</v>
      </c>
      <c r="E42" s="78">
        <v>13.574618450709682</v>
      </c>
      <c r="F42" s="78">
        <v>13.617548137353522</v>
      </c>
      <c r="G42" s="79">
        <v>14.065807564656593</v>
      </c>
      <c r="I42" s="93">
        <v>430577</v>
      </c>
      <c r="J42" s="18">
        <v>458091</v>
      </c>
      <c r="K42" s="19">
        <v>481603</v>
      </c>
      <c r="L42" s="78">
        <v>16.565126430290025</v>
      </c>
      <c r="M42" s="78">
        <v>17.1139890275544</v>
      </c>
      <c r="N42" s="79">
        <v>17.105695919734437</v>
      </c>
      <c r="P42" s="93">
        <v>1380849</v>
      </c>
      <c r="Q42" s="18">
        <v>1400443</v>
      </c>
      <c r="R42" s="19">
        <v>1363435</v>
      </c>
      <c r="S42" s="78">
        <v>12.851185886533305</v>
      </c>
      <c r="T42" s="78">
        <v>12.764515590387203</v>
      </c>
      <c r="U42" s="79">
        <v>13.235008757266133</v>
      </c>
    </row>
    <row r="43" spans="1:21" x14ac:dyDescent="0.25">
      <c r="A43" s="17" t="s">
        <v>157</v>
      </c>
      <c r="B43" s="18">
        <v>547606</v>
      </c>
      <c r="C43" s="18">
        <v>483040</v>
      </c>
      <c r="D43" s="19">
        <v>487498</v>
      </c>
      <c r="E43" s="78">
        <v>4.1036964862596239</v>
      </c>
      <c r="F43" s="78">
        <v>3.53925214834232</v>
      </c>
      <c r="G43" s="79">
        <v>3.7164833765781302</v>
      </c>
      <c r="I43" s="93">
        <v>176537</v>
      </c>
      <c r="J43" s="18">
        <v>174111</v>
      </c>
      <c r="K43" s="19">
        <v>185116</v>
      </c>
      <c r="L43" s="78">
        <v>6.7917183793470395</v>
      </c>
      <c r="M43" s="78">
        <v>6.5046764585563217</v>
      </c>
      <c r="N43" s="79">
        <v>6.5749964304158404</v>
      </c>
      <c r="P43" s="93">
        <v>371069</v>
      </c>
      <c r="Q43" s="18">
        <v>308929</v>
      </c>
      <c r="R43" s="19">
        <v>302382</v>
      </c>
      <c r="S43" s="78">
        <v>3.4534382077475718</v>
      </c>
      <c r="T43" s="78">
        <v>2.8157726068270743</v>
      </c>
      <c r="U43" s="79">
        <v>2.935254279110957</v>
      </c>
    </row>
    <row r="44" spans="1:21" x14ac:dyDescent="0.25">
      <c r="A44" s="17" t="s">
        <v>181</v>
      </c>
      <c r="B44" s="18">
        <v>0</v>
      </c>
      <c r="C44" s="18">
        <v>112693</v>
      </c>
      <c r="D44" s="19">
        <v>107831</v>
      </c>
      <c r="E44" s="78" t="s">
        <v>156</v>
      </c>
      <c r="F44" s="78">
        <v>0.8257058263355852</v>
      </c>
      <c r="G44" s="79">
        <v>0.82205900122625397</v>
      </c>
      <c r="I44" s="93">
        <v>0</v>
      </c>
      <c r="J44" s="18">
        <v>10583</v>
      </c>
      <c r="K44" s="19">
        <v>9647</v>
      </c>
      <c r="L44" s="78" t="s">
        <v>156</v>
      </c>
      <c r="M44" s="78">
        <v>0.39537416338371245</v>
      </c>
      <c r="N44" s="79">
        <v>0.34264456105480678</v>
      </c>
      <c r="P44" s="93">
        <v>0</v>
      </c>
      <c r="Q44" s="18">
        <v>102110</v>
      </c>
      <c r="R44" s="19">
        <v>98184</v>
      </c>
      <c r="S44" s="78" t="s">
        <v>156</v>
      </c>
      <c r="T44" s="78">
        <v>0.93069456374478465</v>
      </c>
      <c r="U44" s="79">
        <v>0.95308254505966039</v>
      </c>
    </row>
    <row r="45" spans="1:21" x14ac:dyDescent="0.25">
      <c r="A45" s="17" t="s">
        <v>82</v>
      </c>
      <c r="B45" s="18">
        <v>3212430</v>
      </c>
      <c r="C45" s="18">
        <v>3176279</v>
      </c>
      <c r="D45" s="19">
        <v>3164237</v>
      </c>
      <c r="E45" s="78">
        <v>24.07358155928716</v>
      </c>
      <c r="F45" s="78">
        <v>23.272715043235749</v>
      </c>
      <c r="G45" s="79">
        <v>24.12283580661552</v>
      </c>
      <c r="I45" s="93">
        <v>405114</v>
      </c>
      <c r="J45" s="18">
        <v>410143</v>
      </c>
      <c r="K45" s="19">
        <v>439064</v>
      </c>
      <c r="L45" s="78">
        <v>15.585515781568716</v>
      </c>
      <c r="M45" s="78">
        <v>15.322682178275155</v>
      </c>
      <c r="N45" s="79">
        <v>15.594785068411703</v>
      </c>
      <c r="P45" s="93">
        <v>2807316</v>
      </c>
      <c r="Q45" s="18">
        <v>2766136</v>
      </c>
      <c r="R45" s="19">
        <v>2725173</v>
      </c>
      <c r="S45" s="78">
        <v>26.126926085501839</v>
      </c>
      <c r="T45" s="78">
        <v>25.212297892260732</v>
      </c>
      <c r="U45" s="79">
        <v>26.453544554793751</v>
      </c>
    </row>
    <row r="46" spans="1:21" x14ac:dyDescent="0.25">
      <c r="A46" s="17" t="s">
        <v>84</v>
      </c>
      <c r="B46" s="18">
        <v>1321774</v>
      </c>
      <c r="C46" s="18">
        <v>1374321</v>
      </c>
      <c r="D46" s="19">
        <v>1315094</v>
      </c>
      <c r="E46" s="78">
        <v>9.905222586000388</v>
      </c>
      <c r="F46" s="78">
        <v>10.069701374134576</v>
      </c>
      <c r="G46" s="79">
        <v>10.025733417650205</v>
      </c>
      <c r="I46" s="93">
        <v>215783</v>
      </c>
      <c r="J46" s="18">
        <v>204580</v>
      </c>
      <c r="K46" s="19">
        <v>200472</v>
      </c>
      <c r="L46" s="78">
        <v>8.3015875824934273</v>
      </c>
      <c r="M46" s="78">
        <v>7.6429789610734096</v>
      </c>
      <c r="N46" s="79">
        <v>7.1204146826763992</v>
      </c>
      <c r="P46" s="93">
        <v>1105991</v>
      </c>
      <c r="Q46" s="18">
        <v>1169741</v>
      </c>
      <c r="R46" s="19">
        <v>1114622</v>
      </c>
      <c r="S46" s="78">
        <v>10.293157274859782</v>
      </c>
      <c r="T46" s="78">
        <v>10.661752910482695</v>
      </c>
      <c r="U46" s="79">
        <v>10.819754466506648</v>
      </c>
    </row>
    <row r="47" spans="1:21" x14ac:dyDescent="0.25">
      <c r="A47" s="17" t="s">
        <v>152</v>
      </c>
      <c r="B47" s="18">
        <v>1157459</v>
      </c>
      <c r="C47" s="18">
        <v>1172734</v>
      </c>
      <c r="D47" s="19">
        <v>1430856</v>
      </c>
      <c r="E47" s="78">
        <v>8.6738648431346235</v>
      </c>
      <c r="F47" s="78">
        <v>8.5926658846763875</v>
      </c>
      <c r="G47" s="79">
        <v>10.908255086743077</v>
      </c>
      <c r="I47" s="93">
        <v>952472</v>
      </c>
      <c r="J47" s="18">
        <v>962340</v>
      </c>
      <c r="K47" s="19">
        <v>1122745</v>
      </c>
      <c r="L47" s="78">
        <v>36.643432188229283</v>
      </c>
      <c r="M47" s="78">
        <v>35.952411640431052</v>
      </c>
      <c r="N47" s="79">
        <v>39.877937980872709</v>
      </c>
      <c r="P47" s="93">
        <v>204987</v>
      </c>
      <c r="Q47" s="18">
        <v>210394</v>
      </c>
      <c r="R47" s="19">
        <v>308111</v>
      </c>
      <c r="S47" s="78">
        <v>1.9077582279617846</v>
      </c>
      <c r="T47" s="78">
        <v>1.917662834634416</v>
      </c>
      <c r="U47" s="79">
        <v>2.9908662922765115</v>
      </c>
    </row>
    <row r="48" spans="1:21" x14ac:dyDescent="0.25">
      <c r="A48" s="17" t="s">
        <v>158</v>
      </c>
      <c r="B48" s="18">
        <v>43302</v>
      </c>
      <c r="C48" s="18">
        <v>44636</v>
      </c>
      <c r="D48" s="19">
        <v>45637</v>
      </c>
      <c r="E48" s="78">
        <v>0.32450021593630135</v>
      </c>
      <c r="F48" s="78">
        <v>0.32704964163093697</v>
      </c>
      <c r="G48" s="79">
        <v>0.34791763629162814</v>
      </c>
      <c r="I48" s="93">
        <v>34951</v>
      </c>
      <c r="J48" s="18">
        <v>35943</v>
      </c>
      <c r="K48" s="19">
        <v>36766</v>
      </c>
      <c r="L48" s="78">
        <v>1.3446322814852318</v>
      </c>
      <c r="M48" s="78">
        <v>1.3428076683833294</v>
      </c>
      <c r="N48" s="79">
        <v>1.3058639920950581</v>
      </c>
      <c r="P48" s="93">
        <v>8351</v>
      </c>
      <c r="Q48" s="18">
        <v>8693</v>
      </c>
      <c r="R48" s="19">
        <v>8871</v>
      </c>
      <c r="S48" s="78">
        <v>7.772048452686689E-2</v>
      </c>
      <c r="T48" s="78">
        <v>7.9233452576960267E-2</v>
      </c>
      <c r="U48" s="79">
        <v>8.6111741803392067E-2</v>
      </c>
    </row>
    <row r="49" spans="1:21" x14ac:dyDescent="0.25">
      <c r="A49" s="17" t="s">
        <v>159</v>
      </c>
      <c r="B49" s="18">
        <v>303087</v>
      </c>
      <c r="C49" s="18">
        <v>272485</v>
      </c>
      <c r="D49" s="19">
        <v>220080</v>
      </c>
      <c r="E49" s="78">
        <v>2.2712991766543293</v>
      </c>
      <c r="F49" s="78">
        <v>1.9965077874318009</v>
      </c>
      <c r="G49" s="79">
        <v>1.6777990094673514</v>
      </c>
      <c r="I49" s="93">
        <v>0</v>
      </c>
      <c r="J49" s="18">
        <v>0</v>
      </c>
      <c r="K49" s="19">
        <v>0</v>
      </c>
      <c r="L49" s="78" t="s">
        <v>156</v>
      </c>
      <c r="M49" s="78" t="s">
        <v>156</v>
      </c>
      <c r="N49" s="79" t="s">
        <v>156</v>
      </c>
      <c r="P49" s="93">
        <v>303087</v>
      </c>
      <c r="Q49" s="18">
        <v>272485</v>
      </c>
      <c r="R49" s="19">
        <v>220080</v>
      </c>
      <c r="S49" s="78">
        <v>2.8207482330013778</v>
      </c>
      <c r="T49" s="78">
        <v>2.4835991401625468</v>
      </c>
      <c r="U49" s="79">
        <v>2.1363399995592975</v>
      </c>
    </row>
    <row r="50" spans="1:21" x14ac:dyDescent="0.25">
      <c r="A50" s="17" t="s">
        <v>160</v>
      </c>
      <c r="B50" s="18">
        <v>2042993</v>
      </c>
      <c r="C50" s="18">
        <v>2089592</v>
      </c>
      <c r="D50" s="19">
        <v>2192431</v>
      </c>
      <c r="E50" s="78">
        <v>15.309954959501921</v>
      </c>
      <c r="F50" s="78">
        <v>15.310518746188567</v>
      </c>
      <c r="G50" s="79">
        <v>16.71418829573571</v>
      </c>
      <c r="I50" s="93">
        <v>25040</v>
      </c>
      <c r="J50" s="18">
        <v>26807</v>
      </c>
      <c r="K50" s="19">
        <v>28819</v>
      </c>
      <c r="L50" s="78">
        <v>0.96333702407342292</v>
      </c>
      <c r="M50" s="78">
        <v>1.0014925066452971</v>
      </c>
      <c r="N50" s="79">
        <v>1.0236004566226264</v>
      </c>
      <c r="P50" s="93">
        <v>2017953</v>
      </c>
      <c r="Q50" s="18">
        <v>2062785</v>
      </c>
      <c r="R50" s="19">
        <v>2163612</v>
      </c>
      <c r="S50" s="78">
        <v>18.780539445868115</v>
      </c>
      <c r="T50" s="78">
        <v>18.801515871846885</v>
      </c>
      <c r="U50" s="79">
        <v>21.002412118895357</v>
      </c>
    </row>
    <row r="51" spans="1:21" x14ac:dyDescent="0.25">
      <c r="A51" s="17" t="s">
        <v>161</v>
      </c>
      <c r="B51" s="18">
        <v>989005</v>
      </c>
      <c r="C51" s="18">
        <v>977689</v>
      </c>
      <c r="D51" s="19">
        <v>984193</v>
      </c>
      <c r="E51" s="78">
        <v>7.4114899095210784</v>
      </c>
      <c r="F51" s="78">
        <v>7.16356387392484</v>
      </c>
      <c r="G51" s="79">
        <v>7.5030808820642543</v>
      </c>
      <c r="I51" s="93">
        <v>0</v>
      </c>
      <c r="J51" s="18">
        <v>0</v>
      </c>
      <c r="K51" s="19">
        <v>0</v>
      </c>
      <c r="L51" s="78" t="s">
        <v>156</v>
      </c>
      <c r="M51" s="78" t="s">
        <v>156</v>
      </c>
      <c r="N51" s="79" t="s">
        <v>156</v>
      </c>
      <c r="P51" s="93">
        <v>989005</v>
      </c>
      <c r="Q51" s="18">
        <v>977689</v>
      </c>
      <c r="R51" s="19">
        <v>984193</v>
      </c>
      <c r="S51" s="78">
        <v>9.2044004070762782</v>
      </c>
      <c r="T51" s="78">
        <v>8.9112705644214554</v>
      </c>
      <c r="U51" s="79">
        <v>9.5536662722022161</v>
      </c>
    </row>
    <row r="52" spans="1:21" x14ac:dyDescent="0.25">
      <c r="A52" s="17" t="s">
        <v>162</v>
      </c>
      <c r="B52" s="18">
        <v>75512</v>
      </c>
      <c r="C52" s="18">
        <v>78058</v>
      </c>
      <c r="D52" s="19">
        <v>81355</v>
      </c>
      <c r="E52" s="78">
        <v>0.56587825748884557</v>
      </c>
      <c r="F52" s="78">
        <v>0.57193388579683835</v>
      </c>
      <c r="G52" s="79">
        <v>0.62021691391864942</v>
      </c>
      <c r="I52" s="93">
        <v>75512</v>
      </c>
      <c r="J52" s="18">
        <v>78058</v>
      </c>
      <c r="K52" s="19">
        <v>81355</v>
      </c>
      <c r="L52" s="78">
        <v>2.9050920671658269</v>
      </c>
      <c r="M52" s="78">
        <v>2.9161973396395942</v>
      </c>
      <c r="N52" s="79">
        <v>2.8895872566200689</v>
      </c>
      <c r="P52" s="93">
        <v>0</v>
      </c>
      <c r="Q52" s="18">
        <v>0</v>
      </c>
      <c r="R52" s="19">
        <v>0</v>
      </c>
      <c r="S52" s="78" t="s">
        <v>156</v>
      </c>
      <c r="T52" s="78" t="s">
        <v>156</v>
      </c>
      <c r="U52" s="79" t="s">
        <v>156</v>
      </c>
    </row>
    <row r="53" spans="1:21" x14ac:dyDescent="0.25">
      <c r="A53" s="17" t="s">
        <v>163</v>
      </c>
      <c r="B53" s="18">
        <v>274680</v>
      </c>
      <c r="C53" s="18">
        <v>0</v>
      </c>
      <c r="D53" s="19">
        <v>0</v>
      </c>
      <c r="E53" s="78">
        <v>2.0584203804300785</v>
      </c>
      <c r="F53" s="78" t="s">
        <v>156</v>
      </c>
      <c r="G53" s="79" t="s">
        <v>156</v>
      </c>
      <c r="I53" s="93">
        <v>0</v>
      </c>
      <c r="J53" s="18">
        <v>0</v>
      </c>
      <c r="K53" s="19">
        <v>0</v>
      </c>
      <c r="L53" s="78" t="s">
        <v>156</v>
      </c>
      <c r="M53" s="78" t="s">
        <v>156</v>
      </c>
      <c r="N53" s="79" t="s">
        <v>156</v>
      </c>
      <c r="P53" s="93">
        <v>274680</v>
      </c>
      <c r="Q53" s="18">
        <v>0</v>
      </c>
      <c r="R53" s="19">
        <v>0</v>
      </c>
      <c r="S53" s="78">
        <v>2.556372014110861</v>
      </c>
      <c r="T53" s="78" t="s">
        <v>156</v>
      </c>
      <c r="U53" s="79" t="s">
        <v>156</v>
      </c>
    </row>
    <row r="54" spans="1:21" x14ac:dyDescent="0.25">
      <c r="A54" s="17" t="s">
        <v>164</v>
      </c>
      <c r="B54" s="18">
        <v>0</v>
      </c>
      <c r="C54" s="18">
        <v>0</v>
      </c>
      <c r="D54" s="19">
        <v>0</v>
      </c>
      <c r="E54" s="78" t="s">
        <v>156</v>
      </c>
      <c r="F54" s="78" t="s">
        <v>156</v>
      </c>
      <c r="G54" s="79" t="s">
        <v>156</v>
      </c>
      <c r="I54" s="93">
        <v>0</v>
      </c>
      <c r="J54" s="18">
        <v>0</v>
      </c>
      <c r="K54" s="19">
        <v>0</v>
      </c>
      <c r="L54" s="78" t="s">
        <v>156</v>
      </c>
      <c r="M54" s="78" t="s">
        <v>156</v>
      </c>
      <c r="N54" s="79" t="s">
        <v>156</v>
      </c>
      <c r="P54" s="93">
        <v>0</v>
      </c>
      <c r="Q54" s="18">
        <v>0</v>
      </c>
      <c r="R54" s="19">
        <v>0</v>
      </c>
      <c r="S54" s="78" t="s">
        <v>156</v>
      </c>
      <c r="T54" s="78" t="s">
        <v>156</v>
      </c>
      <c r="U54" s="79" t="s">
        <v>156</v>
      </c>
    </row>
    <row r="55" spans="1:21" x14ac:dyDescent="0.25">
      <c r="A55" s="17" t="s">
        <v>165</v>
      </c>
      <c r="B55" s="18">
        <v>54464</v>
      </c>
      <c r="C55" s="18">
        <v>52745</v>
      </c>
      <c r="D55" s="19">
        <v>55436</v>
      </c>
      <c r="E55" s="78">
        <v>0.40814696228245156</v>
      </c>
      <c r="F55" s="78">
        <v>0.38646458795196187</v>
      </c>
      <c r="G55" s="79">
        <v>0.42262116452577286</v>
      </c>
      <c r="I55" s="93">
        <v>0</v>
      </c>
      <c r="J55" s="18">
        <v>0</v>
      </c>
      <c r="K55" s="19">
        <v>0</v>
      </c>
      <c r="L55" s="78" t="s">
        <v>156</v>
      </c>
      <c r="M55" s="78" t="s">
        <v>156</v>
      </c>
      <c r="N55" s="79" t="s">
        <v>156</v>
      </c>
      <c r="P55" s="93">
        <v>54464</v>
      </c>
      <c r="Q55" s="18">
        <v>52745</v>
      </c>
      <c r="R55" s="19">
        <v>55436</v>
      </c>
      <c r="S55" s="78">
        <v>0.50688162726275643</v>
      </c>
      <c r="T55" s="78">
        <v>0.4807510015152156</v>
      </c>
      <c r="U55" s="79">
        <v>0.53812315619578888</v>
      </c>
    </row>
    <row r="56" spans="1:21" x14ac:dyDescent="0.25">
      <c r="A56" s="17" t="s">
        <v>166</v>
      </c>
      <c r="B56" s="18">
        <v>239133</v>
      </c>
      <c r="C56" s="18">
        <v>241498</v>
      </c>
      <c r="D56" s="19">
        <v>0</v>
      </c>
      <c r="E56" s="78">
        <v>1.7920352440417431</v>
      </c>
      <c r="F56" s="78">
        <v>1.7694648793482395</v>
      </c>
      <c r="G56" s="79" t="s">
        <v>156</v>
      </c>
      <c r="I56" s="93">
        <v>137507</v>
      </c>
      <c r="J56" s="18">
        <v>140888</v>
      </c>
      <c r="K56" s="19">
        <v>0</v>
      </c>
      <c r="L56" s="78">
        <v>5.2901591121910609</v>
      </c>
      <c r="M56" s="78">
        <v>5.2634862638953486</v>
      </c>
      <c r="N56" s="79" t="s">
        <v>156</v>
      </c>
      <c r="P56" s="93">
        <v>101626</v>
      </c>
      <c r="Q56" s="18">
        <v>100610</v>
      </c>
      <c r="R56" s="19">
        <v>0</v>
      </c>
      <c r="S56" s="78">
        <v>0.94580552754488989</v>
      </c>
      <c r="T56" s="78">
        <v>0.917022623233403</v>
      </c>
      <c r="U56" s="79" t="s">
        <v>156</v>
      </c>
    </row>
    <row r="57" spans="1:21" x14ac:dyDescent="0.25">
      <c r="A57" s="17" t="s">
        <v>167</v>
      </c>
      <c r="B57" s="18">
        <v>12526</v>
      </c>
      <c r="C57" s="18">
        <v>12085</v>
      </c>
      <c r="D57" s="19">
        <v>11722</v>
      </c>
      <c r="E57" s="78">
        <v>9.3868405727636398E-2</v>
      </c>
      <c r="F57" s="78">
        <v>8.8547247045207306E-2</v>
      </c>
      <c r="G57" s="79">
        <v>8.9363685882298677E-2</v>
      </c>
      <c r="I57" s="93">
        <v>0</v>
      </c>
      <c r="J57" s="18">
        <v>0</v>
      </c>
      <c r="K57" s="19">
        <v>0</v>
      </c>
      <c r="L57" s="78" t="s">
        <v>156</v>
      </c>
      <c r="M57" s="78" t="s">
        <v>156</v>
      </c>
      <c r="N57" s="79" t="s">
        <v>156</v>
      </c>
      <c r="P57" s="93">
        <v>12526</v>
      </c>
      <c r="Q57" s="18">
        <v>12085</v>
      </c>
      <c r="R57" s="19">
        <v>11722</v>
      </c>
      <c r="S57" s="78">
        <v>0.11657607342636028</v>
      </c>
      <c r="T57" s="78">
        <v>0.11015026738669789</v>
      </c>
      <c r="U57" s="79">
        <v>0.11378670244835552</v>
      </c>
    </row>
    <row r="58" spans="1:21" x14ac:dyDescent="0.25">
      <c r="A58" s="17" t="s">
        <v>168</v>
      </c>
      <c r="B58" s="18">
        <v>3086</v>
      </c>
      <c r="C58" s="18">
        <v>22414</v>
      </c>
      <c r="D58" s="19">
        <v>62806</v>
      </c>
      <c r="E58" s="78">
        <v>2.3126129656353658E-2</v>
      </c>
      <c r="F58" s="78">
        <v>0.16422821640639443</v>
      </c>
      <c r="G58" s="79">
        <v>0.47880700012998217</v>
      </c>
      <c r="I58" s="93">
        <v>3086</v>
      </c>
      <c r="J58" s="18">
        <v>7414</v>
      </c>
      <c r="K58" s="19">
        <v>13051</v>
      </c>
      <c r="L58" s="78">
        <v>0.1187243632703907</v>
      </c>
      <c r="M58" s="78">
        <v>0.27698233462409938</v>
      </c>
      <c r="N58" s="79">
        <v>0.46354868522092707</v>
      </c>
      <c r="P58" s="93">
        <v>0</v>
      </c>
      <c r="Q58" s="18">
        <v>15000</v>
      </c>
      <c r="R58" s="19">
        <v>49755</v>
      </c>
      <c r="S58" s="78" t="s">
        <v>156</v>
      </c>
      <c r="T58" s="78">
        <v>0.13671940511381617</v>
      </c>
      <c r="U58" s="79">
        <v>0.4829770841424611</v>
      </c>
    </row>
    <row r="59" spans="1:21" x14ac:dyDescent="0.25">
      <c r="A59" s="17" t="s">
        <v>169</v>
      </c>
      <c r="B59" s="18">
        <v>4189</v>
      </c>
      <c r="C59" s="18">
        <v>5293</v>
      </c>
      <c r="D59" s="19">
        <v>5293</v>
      </c>
      <c r="E59" s="78">
        <v>3.139188500663171E-2</v>
      </c>
      <c r="F59" s="78">
        <v>3.8782008987197539E-2</v>
      </c>
      <c r="G59" s="79">
        <v>4.035164557029576E-2</v>
      </c>
      <c r="I59" s="93">
        <v>869</v>
      </c>
      <c r="J59" s="18">
        <v>1170</v>
      </c>
      <c r="K59" s="19">
        <v>1170</v>
      </c>
      <c r="L59" s="78">
        <v>3.3432103591046508E-2</v>
      </c>
      <c r="M59" s="78">
        <v>4.3710457446748896E-2</v>
      </c>
      <c r="N59" s="79">
        <v>4.1556352900811021E-2</v>
      </c>
      <c r="P59" s="93">
        <v>3320</v>
      </c>
      <c r="Q59" s="18">
        <v>4123</v>
      </c>
      <c r="R59" s="19">
        <v>4123</v>
      </c>
      <c r="S59" s="78">
        <v>3.0898336561992347E-2</v>
      </c>
      <c r="T59" s="78">
        <v>3.757960715228427E-2</v>
      </c>
      <c r="U59" s="79">
        <v>4.0022400118970299E-2</v>
      </c>
    </row>
    <row r="60" spans="1:21" x14ac:dyDescent="0.25">
      <c r="A60" s="17" t="s">
        <v>170</v>
      </c>
      <c r="B60" s="18">
        <v>0</v>
      </c>
      <c r="C60" s="18">
        <v>278242</v>
      </c>
      <c r="D60" s="19">
        <v>281317</v>
      </c>
      <c r="E60" s="78" t="s">
        <v>156</v>
      </c>
      <c r="F60" s="78">
        <v>2.0386895417751405</v>
      </c>
      <c r="G60" s="79">
        <v>2.1446446017190426</v>
      </c>
      <c r="I60" s="93">
        <v>0</v>
      </c>
      <c r="J60" s="18">
        <v>0</v>
      </c>
      <c r="K60" s="19">
        <v>0</v>
      </c>
      <c r="L60" s="78" t="s">
        <v>156</v>
      </c>
      <c r="M60" s="78" t="s">
        <v>156</v>
      </c>
      <c r="N60" s="79" t="s">
        <v>156</v>
      </c>
      <c r="P60" s="93">
        <v>0</v>
      </c>
      <c r="Q60" s="18">
        <v>278242</v>
      </c>
      <c r="R60" s="19">
        <v>281317</v>
      </c>
      <c r="S60" s="78" t="s">
        <v>156</v>
      </c>
      <c r="T60" s="78">
        <v>2.5360720478452294</v>
      </c>
      <c r="U60" s="79">
        <v>2.7307740805889806</v>
      </c>
    </row>
    <row r="61" spans="1:21" x14ac:dyDescent="0.25">
      <c r="A61" s="17" t="s">
        <v>171</v>
      </c>
      <c r="B61" s="18">
        <v>175484</v>
      </c>
      <c r="C61" s="18">
        <v>183151</v>
      </c>
      <c r="D61" s="19">
        <v>198585</v>
      </c>
      <c r="E61" s="78">
        <v>1.3150569464081545</v>
      </c>
      <c r="F61" s="78">
        <v>1.3419542278507872</v>
      </c>
      <c r="G61" s="79">
        <v>1.5139300086108414</v>
      </c>
      <c r="I61" s="93">
        <v>91584</v>
      </c>
      <c r="J61" s="18">
        <v>94541</v>
      </c>
      <c r="K61" s="19">
        <v>97079</v>
      </c>
      <c r="L61" s="78">
        <v>3.5234128599337207</v>
      </c>
      <c r="M61" s="78">
        <v>3.5319917585240064</v>
      </c>
      <c r="N61" s="79">
        <v>3.448076225006695</v>
      </c>
      <c r="P61" s="93">
        <v>83900</v>
      </c>
      <c r="Q61" s="18">
        <v>88610</v>
      </c>
      <c r="R61" s="19">
        <v>101506</v>
      </c>
      <c r="S61" s="78">
        <v>0.78083446914191501</v>
      </c>
      <c r="T61" s="78">
        <v>0.80764709914235011</v>
      </c>
      <c r="U61" s="79">
        <v>0.985329552868348</v>
      </c>
    </row>
    <row r="62" spans="1:21" x14ac:dyDescent="0.25">
      <c r="A62" s="17" t="s">
        <v>172</v>
      </c>
      <c r="B62" s="18">
        <v>835501</v>
      </c>
      <c r="C62" s="18">
        <v>896927</v>
      </c>
      <c r="D62" s="19">
        <v>197869</v>
      </c>
      <c r="E62" s="78">
        <v>6.2611485593043215</v>
      </c>
      <c r="F62" s="78">
        <v>6.5718176789835878</v>
      </c>
      <c r="G62" s="79">
        <v>1.5084715203757513</v>
      </c>
      <c r="I62" s="93">
        <v>3659</v>
      </c>
      <c r="J62" s="18">
        <v>3931</v>
      </c>
      <c r="K62" s="19">
        <v>6270</v>
      </c>
      <c r="L62" s="78">
        <v>0.14076877680050537</v>
      </c>
      <c r="M62" s="78">
        <v>0.14685966514800847</v>
      </c>
      <c r="N62" s="79">
        <v>0.22269942964793599</v>
      </c>
      <c r="P62" s="93">
        <v>831842</v>
      </c>
      <c r="Q62" s="18">
        <v>892996</v>
      </c>
      <c r="R62" s="19">
        <v>191599</v>
      </c>
      <c r="S62" s="78">
        <v>7.7417271332532644</v>
      </c>
      <c r="T62" s="78">
        <v>8.139325459267825</v>
      </c>
      <c r="U62" s="79">
        <v>1.8598718991982999</v>
      </c>
    </row>
    <row r="63" spans="1:21" x14ac:dyDescent="0.25">
      <c r="A63" s="17" t="s">
        <v>173</v>
      </c>
      <c r="B63" s="18">
        <v>135189</v>
      </c>
      <c r="C63" s="18">
        <v>153974</v>
      </c>
      <c r="D63" s="19">
        <v>203341</v>
      </c>
      <c r="E63" s="78">
        <v>1.0130908431992205</v>
      </c>
      <c r="F63" s="78">
        <v>1.1281732574711418</v>
      </c>
      <c r="G63" s="79">
        <v>1.5501877880048196</v>
      </c>
      <c r="I63" s="93">
        <v>37403</v>
      </c>
      <c r="J63" s="18">
        <v>57982</v>
      </c>
      <c r="K63" s="19">
        <v>102101</v>
      </c>
      <c r="L63" s="78">
        <v>1.4389654437467347</v>
      </c>
      <c r="M63" s="78">
        <v>2.16617072109179</v>
      </c>
      <c r="N63" s="79">
        <v>3.6264488782270994</v>
      </c>
      <c r="P63" s="93">
        <v>97786</v>
      </c>
      <c r="Q63" s="18">
        <v>95992</v>
      </c>
      <c r="R63" s="19">
        <v>101240</v>
      </c>
      <c r="S63" s="78">
        <v>0.910067692485236</v>
      </c>
      <c r="T63" s="78">
        <v>0.87493127571236284</v>
      </c>
      <c r="U63" s="79">
        <v>0.98274746253809186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78" t="s">
        <v>156</v>
      </c>
      <c r="F64" s="78" t="s">
        <v>156</v>
      </c>
      <c r="G64" s="79" t="s">
        <v>156</v>
      </c>
      <c r="I64" s="93">
        <v>0</v>
      </c>
      <c r="J64" s="18">
        <v>0</v>
      </c>
      <c r="K64" s="19">
        <v>0</v>
      </c>
      <c r="L64" s="78" t="s">
        <v>156</v>
      </c>
      <c r="M64" s="78" t="s">
        <v>156</v>
      </c>
      <c r="N64" s="79" t="s">
        <v>156</v>
      </c>
      <c r="P64" s="93">
        <v>0</v>
      </c>
      <c r="Q64" s="18">
        <v>0</v>
      </c>
      <c r="R64" s="19">
        <v>0</v>
      </c>
      <c r="S64" s="78" t="s">
        <v>156</v>
      </c>
      <c r="T64" s="78" t="s">
        <v>156</v>
      </c>
      <c r="U64" s="79" t="s">
        <v>156</v>
      </c>
    </row>
    <row r="65" spans="1:21" x14ac:dyDescent="0.25">
      <c r="A65" s="17" t="s">
        <v>175</v>
      </c>
      <c r="B65" s="18">
        <v>0</v>
      </c>
      <c r="C65" s="18">
        <v>0</v>
      </c>
      <c r="D65" s="19">
        <v>0</v>
      </c>
      <c r="E65" s="78" t="s">
        <v>156</v>
      </c>
      <c r="F65" s="78" t="s">
        <v>156</v>
      </c>
      <c r="G65" s="79" t="s">
        <v>156</v>
      </c>
      <c r="I65" s="93">
        <v>0</v>
      </c>
      <c r="J65" s="18">
        <v>0</v>
      </c>
      <c r="K65" s="19">
        <v>0</v>
      </c>
      <c r="L65" s="78" t="s">
        <v>156</v>
      </c>
      <c r="M65" s="78" t="s">
        <v>156</v>
      </c>
      <c r="N65" s="79" t="s">
        <v>156</v>
      </c>
      <c r="P65" s="93">
        <v>0</v>
      </c>
      <c r="Q65" s="18">
        <v>0</v>
      </c>
      <c r="R65" s="19">
        <v>0</v>
      </c>
      <c r="S65" s="78" t="s">
        <v>156</v>
      </c>
      <c r="T65" s="78" t="s">
        <v>156</v>
      </c>
      <c r="U65" s="79" t="s">
        <v>156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78" t="s">
        <v>156</v>
      </c>
      <c r="F66" s="78" t="s">
        <v>156</v>
      </c>
      <c r="G66" s="79" t="s">
        <v>156</v>
      </c>
      <c r="I66" s="93">
        <v>0</v>
      </c>
      <c r="J66" s="18">
        <v>0</v>
      </c>
      <c r="K66" s="19">
        <v>0</v>
      </c>
      <c r="L66" s="78" t="s">
        <v>156</v>
      </c>
      <c r="M66" s="78" t="s">
        <v>156</v>
      </c>
      <c r="N66" s="79" t="s">
        <v>156</v>
      </c>
      <c r="P66" s="93">
        <v>0</v>
      </c>
      <c r="Q66" s="18">
        <v>0</v>
      </c>
      <c r="R66" s="19">
        <v>0</v>
      </c>
      <c r="S66" s="78" t="s">
        <v>156</v>
      </c>
      <c r="T66" s="78" t="s">
        <v>156</v>
      </c>
      <c r="U66" s="79" t="s">
        <v>156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78" t="s">
        <v>156</v>
      </c>
      <c r="F67" s="78" t="s">
        <v>156</v>
      </c>
      <c r="G67" s="79" t="s">
        <v>156</v>
      </c>
      <c r="I67" s="93">
        <v>0</v>
      </c>
      <c r="J67" s="18">
        <v>0</v>
      </c>
      <c r="K67" s="19">
        <v>0</v>
      </c>
      <c r="L67" s="78" t="s">
        <v>156</v>
      </c>
      <c r="M67" s="78" t="s">
        <v>156</v>
      </c>
      <c r="N67" s="79" t="s">
        <v>156</v>
      </c>
      <c r="P67" s="93">
        <v>0</v>
      </c>
      <c r="Q67" s="18">
        <v>0</v>
      </c>
      <c r="R67" s="19">
        <v>0</v>
      </c>
      <c r="S67" s="78" t="s">
        <v>156</v>
      </c>
      <c r="T67" s="78" t="s">
        <v>156</v>
      </c>
      <c r="U67" s="79" t="s">
        <v>156</v>
      </c>
    </row>
    <row r="68" spans="1:21" x14ac:dyDescent="0.25">
      <c r="A68" s="17" t="s">
        <v>178</v>
      </c>
      <c r="B68" s="18">
        <v>12524</v>
      </c>
      <c r="C68" s="18">
        <v>13087</v>
      </c>
      <c r="D68" s="19">
        <v>12733</v>
      </c>
      <c r="E68" s="78">
        <v>9.3853417957282304E-2</v>
      </c>
      <c r="F68" s="78">
        <v>9.5888938525496736E-2</v>
      </c>
      <c r="G68" s="79">
        <v>9.7071132258941234E-2</v>
      </c>
      <c r="I68" s="93">
        <v>9204</v>
      </c>
      <c r="J68" s="18">
        <v>10123</v>
      </c>
      <c r="K68" s="19">
        <v>10196</v>
      </c>
      <c r="L68" s="78">
        <v>0.35409560581356969</v>
      </c>
      <c r="M68" s="78">
        <v>0.37818885532772567</v>
      </c>
      <c r="N68" s="79">
        <v>0.36214408049287966</v>
      </c>
      <c r="P68" s="93">
        <v>3320</v>
      </c>
      <c r="Q68" s="18">
        <v>2964</v>
      </c>
      <c r="R68" s="19">
        <v>2537</v>
      </c>
      <c r="S68" s="78">
        <v>3.0898336561992347E-2</v>
      </c>
      <c r="T68" s="78">
        <v>2.7015754450490075E-2</v>
      </c>
      <c r="U68" s="79">
        <v>2.4626929202480632E-2</v>
      </c>
    </row>
    <row r="69" spans="1:21" x14ac:dyDescent="0.25">
      <c r="A69" s="17" t="s">
        <v>179</v>
      </c>
      <c r="B69" s="18">
        <v>92843</v>
      </c>
      <c r="C69" s="18">
        <v>148604</v>
      </c>
      <c r="D69" s="19">
        <v>213833</v>
      </c>
      <c r="E69" s="78">
        <v>0.69575478149217196</v>
      </c>
      <c r="F69" s="78">
        <v>1.0888270666037225</v>
      </c>
      <c r="G69" s="79">
        <v>1.6301744619748826</v>
      </c>
      <c r="I69" s="93">
        <v>0</v>
      </c>
      <c r="J69" s="18">
        <v>0</v>
      </c>
      <c r="K69" s="19">
        <v>0</v>
      </c>
      <c r="L69" s="78" t="s">
        <v>156</v>
      </c>
      <c r="M69" s="78" t="s">
        <v>156</v>
      </c>
      <c r="N69" s="79" t="s">
        <v>156</v>
      </c>
      <c r="P69" s="93">
        <v>92843</v>
      </c>
      <c r="Q69" s="18">
        <v>148604</v>
      </c>
      <c r="R69" s="19">
        <v>213833</v>
      </c>
      <c r="S69" s="78">
        <v>0.86406453657381188</v>
      </c>
      <c r="T69" s="78">
        <v>1.3544700318355691</v>
      </c>
      <c r="U69" s="79">
        <v>2.0756997052242969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78" t="s">
        <v>156</v>
      </c>
      <c r="F70" s="78" t="s">
        <v>156</v>
      </c>
      <c r="G70" s="79" t="s">
        <v>156</v>
      </c>
      <c r="I70" s="93">
        <v>0</v>
      </c>
      <c r="J70" s="18">
        <v>0</v>
      </c>
      <c r="K70" s="19">
        <v>0</v>
      </c>
      <c r="L70" s="78" t="s">
        <v>156</v>
      </c>
      <c r="M70" s="78" t="s">
        <v>156</v>
      </c>
      <c r="N70" s="79" t="s">
        <v>156</v>
      </c>
      <c r="P70" s="93">
        <v>0</v>
      </c>
      <c r="Q70" s="18">
        <v>0</v>
      </c>
      <c r="R70" s="19">
        <v>0</v>
      </c>
      <c r="S70" s="78" t="s">
        <v>156</v>
      </c>
      <c r="T70" s="78" t="s">
        <v>156</v>
      </c>
      <c r="U70" s="79" t="s">
        <v>156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78" t="s">
        <v>5</v>
      </c>
      <c r="F71" s="78" t="s">
        <v>5</v>
      </c>
      <c r="G71" s="79" t="s">
        <v>5</v>
      </c>
      <c r="I71" s="93" t="s">
        <v>5</v>
      </c>
      <c r="J71" s="18" t="s">
        <v>5</v>
      </c>
      <c r="K71" s="19" t="s">
        <v>5</v>
      </c>
      <c r="L71" s="78" t="s">
        <v>5</v>
      </c>
      <c r="M71" s="78" t="s">
        <v>5</v>
      </c>
      <c r="N71" s="79" t="s">
        <v>5</v>
      </c>
      <c r="P71" s="93" t="s">
        <v>5</v>
      </c>
      <c r="Q71" s="18" t="s">
        <v>5</v>
      </c>
      <c r="R71" s="19" t="s">
        <v>5</v>
      </c>
      <c r="S71" s="78" t="s">
        <v>5</v>
      </c>
      <c r="T71" s="78" t="s">
        <v>5</v>
      </c>
      <c r="U71" s="79" t="s">
        <v>5</v>
      </c>
    </row>
    <row r="72" spans="1:21" ht="13.8" thickBot="1" x14ac:dyDescent="0.3">
      <c r="A72" s="20" t="s">
        <v>4</v>
      </c>
      <c r="B72" s="21">
        <v>13344213</v>
      </c>
      <c r="C72" s="21">
        <v>13648081</v>
      </c>
      <c r="D72" s="22">
        <v>13117185</v>
      </c>
      <c r="E72" s="81">
        <v>100</v>
      </c>
      <c r="F72" s="81">
        <v>100</v>
      </c>
      <c r="G72" s="82">
        <v>100</v>
      </c>
      <c r="I72" s="94">
        <v>2599298</v>
      </c>
      <c r="J72" s="21">
        <v>2676705</v>
      </c>
      <c r="K72" s="22">
        <v>2815454</v>
      </c>
      <c r="L72" s="81">
        <v>100</v>
      </c>
      <c r="M72" s="81">
        <v>100</v>
      </c>
      <c r="N72" s="82">
        <v>100</v>
      </c>
      <c r="P72" s="94">
        <v>10744915</v>
      </c>
      <c r="Q72" s="21">
        <v>10971376</v>
      </c>
      <c r="R72" s="22">
        <v>10301731</v>
      </c>
      <c r="S72" s="81">
        <v>100</v>
      </c>
      <c r="T72" s="81">
        <v>100</v>
      </c>
      <c r="U72" s="82">
        <v>100</v>
      </c>
    </row>
    <row r="73" spans="1:21" x14ac:dyDescent="0.25">
      <c r="A73" s="24"/>
      <c r="B73" s="24"/>
      <c r="C73" s="24"/>
      <c r="D73" s="24"/>
      <c r="E73" s="24"/>
      <c r="F73" s="24"/>
      <c r="G73" s="24"/>
      <c r="I73" s="24"/>
      <c r="J73" s="24"/>
      <c r="K73" s="24"/>
      <c r="L73" s="24"/>
      <c r="M73" s="24"/>
      <c r="N73" s="24"/>
      <c r="P73" s="24"/>
      <c r="Q73" s="24"/>
      <c r="R73" s="24"/>
      <c r="S73" s="24"/>
      <c r="T73" s="24"/>
      <c r="U73" s="24"/>
    </row>
    <row r="74" spans="1:21" ht="12.75" customHeight="1" x14ac:dyDescent="0.25">
      <c r="A74" s="26" t="str">
        <f>+Innhold!B53</f>
        <v>Finans Norge / Skadeforsikringsstatistikk</v>
      </c>
      <c r="F74" s="25"/>
      <c r="G74" s="25"/>
      <c r="H74" s="91"/>
      <c r="I74" s="25"/>
      <c r="J74" s="25"/>
      <c r="K74" s="25"/>
      <c r="L74" s="25"/>
      <c r="M74" s="25"/>
      <c r="N74" s="25"/>
      <c r="O74" s="91"/>
      <c r="P74" s="25"/>
      <c r="T74" s="25"/>
      <c r="U74" s="163">
        <f>Innhold!H29</f>
        <v>11</v>
      </c>
    </row>
    <row r="75" spans="1:21" ht="12.75" customHeight="1" x14ac:dyDescent="0.25">
      <c r="A75" s="26" t="str">
        <f>+Innhold!B54</f>
        <v>Premiestatistikk skadeforsikring 3. kvartal 2025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T75" s="25"/>
      <c r="U75" s="163"/>
    </row>
    <row r="80" spans="1:21" ht="12.75" customHeight="1" x14ac:dyDescent="0.25"/>
    <row r="81" ht="12.75" customHeight="1" x14ac:dyDescent="0.25"/>
  </sheetData>
  <mergeCells count="7">
    <mergeCell ref="U74:U75"/>
    <mergeCell ref="D4:E4"/>
    <mergeCell ref="I4:N4"/>
    <mergeCell ref="P4:U4"/>
    <mergeCell ref="D39:E39"/>
    <mergeCell ref="I39:N39"/>
    <mergeCell ref="P39:U39"/>
  </mergeCells>
  <hyperlinks>
    <hyperlink ref="A2" location="Innhold!A30" tooltip="Move to Tab2" display="Tilbake til innholdsfortegnelsen" xr:uid="{00000000-0004-0000-0A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81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113</v>
      </c>
      <c r="B4" s="6"/>
      <c r="C4" s="6"/>
      <c r="D4" s="174" t="s">
        <v>104</v>
      </c>
      <c r="E4" s="174"/>
      <c r="F4" s="6"/>
      <c r="I4" s="174" t="s">
        <v>107</v>
      </c>
      <c r="J4" s="174"/>
      <c r="K4" s="174"/>
      <c r="L4" s="174"/>
      <c r="M4" s="174"/>
      <c r="N4" s="174"/>
      <c r="P4" s="174" t="s">
        <v>108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tr">
        <f>Dato_2årsiden</f>
        <v>30.09.2023</v>
      </c>
      <c r="F6" s="15" t="str">
        <f>Dato_1årsiden</f>
        <v>30.09.2024</v>
      </c>
      <c r="G6" s="16" t="str">
        <f>Dato_nå</f>
        <v>30.09.2025</v>
      </c>
      <c r="I6" s="92" t="s">
        <v>155</v>
      </c>
      <c r="J6" s="15" t="s">
        <v>153</v>
      </c>
      <c r="K6" s="62" t="s">
        <v>154</v>
      </c>
      <c r="L6" s="15" t="str">
        <f>Dato_2årsiden</f>
        <v>30.09.2023</v>
      </c>
      <c r="M6" s="15" t="str">
        <f>Dato_1årsiden</f>
        <v>30.09.2024</v>
      </c>
      <c r="N6" s="16" t="str">
        <f>Dato_nå</f>
        <v>30.09.2025</v>
      </c>
      <c r="P6" s="92" t="s">
        <v>155</v>
      </c>
      <c r="Q6" s="15" t="s">
        <v>153</v>
      </c>
      <c r="R6" s="62" t="s">
        <v>154</v>
      </c>
      <c r="S6" s="15" t="str">
        <f>Dato_2årsiden</f>
        <v>30.09.2023</v>
      </c>
      <c r="T6" s="15" t="str">
        <f>Dato_1årsiden</f>
        <v>30.09.2024</v>
      </c>
      <c r="U6" s="16" t="str">
        <f>Dato_nå</f>
        <v>30.09.2025</v>
      </c>
    </row>
    <row r="7" spans="1:21" x14ac:dyDescent="0.25">
      <c r="A7" s="17" t="s">
        <v>81</v>
      </c>
      <c r="B7" s="18">
        <v>323872</v>
      </c>
      <c r="C7" s="18">
        <v>400727</v>
      </c>
      <c r="D7" s="19">
        <v>468369</v>
      </c>
      <c r="E7" s="27">
        <v>23.114446743321817</v>
      </c>
      <c r="F7" s="27">
        <v>25.591332613818516</v>
      </c>
      <c r="G7" s="28">
        <v>27.278159545861968</v>
      </c>
      <c r="I7" s="93">
        <v>230026</v>
      </c>
      <c r="J7" s="18">
        <v>249732</v>
      </c>
      <c r="K7" s="19">
        <v>306173</v>
      </c>
      <c r="L7" s="78">
        <v>23.420825684243535</v>
      </c>
      <c r="M7" s="78">
        <v>24.005375284648814</v>
      </c>
      <c r="N7" s="79">
        <v>26.799450308982372</v>
      </c>
      <c r="P7" s="93">
        <v>93846</v>
      </c>
      <c r="Q7" s="18">
        <v>150995</v>
      </c>
      <c r="R7" s="19">
        <v>162196</v>
      </c>
      <c r="S7" s="78">
        <v>22.396330520447517</v>
      </c>
      <c r="T7" s="78">
        <v>28.730689388130216</v>
      </c>
      <c r="U7" s="79">
        <v>28.230043982170425</v>
      </c>
    </row>
    <row r="8" spans="1:21" x14ac:dyDescent="0.25">
      <c r="A8" s="17" t="s">
        <v>157</v>
      </c>
      <c r="B8" s="18">
        <v>32437</v>
      </c>
      <c r="C8" s="18">
        <v>37435</v>
      </c>
      <c r="D8" s="19">
        <v>43191</v>
      </c>
      <c r="E8" s="27">
        <v>2.3149988545262628</v>
      </c>
      <c r="F8" s="27">
        <v>2.3906837732378805</v>
      </c>
      <c r="G8" s="28">
        <v>2.5154760219940351</v>
      </c>
      <c r="I8" s="93">
        <v>30901</v>
      </c>
      <c r="J8" s="18">
        <v>35289</v>
      </c>
      <c r="K8" s="19">
        <v>41035</v>
      </c>
      <c r="L8" s="78">
        <v>3.1462831787224466</v>
      </c>
      <c r="M8" s="78">
        <v>3.3921391268238432</v>
      </c>
      <c r="N8" s="79">
        <v>3.5918106542023351</v>
      </c>
      <c r="P8" s="93">
        <v>1536</v>
      </c>
      <c r="Q8" s="18">
        <v>2146</v>
      </c>
      <c r="R8" s="19">
        <v>2156</v>
      </c>
      <c r="S8" s="78">
        <v>0.36656611554469432</v>
      </c>
      <c r="T8" s="78">
        <v>0.40833179527088609</v>
      </c>
      <c r="U8" s="79">
        <v>0.37524954268637595</v>
      </c>
    </row>
    <row r="9" spans="1:21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3">
        <v>0</v>
      </c>
      <c r="J9" s="18">
        <v>0</v>
      </c>
      <c r="K9" s="19">
        <v>0</v>
      </c>
      <c r="L9" s="78" t="s">
        <v>156</v>
      </c>
      <c r="M9" s="78" t="s">
        <v>156</v>
      </c>
      <c r="N9" s="79" t="s">
        <v>156</v>
      </c>
      <c r="P9" s="93">
        <v>0</v>
      </c>
      <c r="Q9" s="18">
        <v>0</v>
      </c>
      <c r="R9" s="19">
        <v>0</v>
      </c>
      <c r="S9" s="78" t="s">
        <v>156</v>
      </c>
      <c r="T9" s="78" t="s">
        <v>156</v>
      </c>
      <c r="U9" s="79" t="s">
        <v>156</v>
      </c>
    </row>
    <row r="10" spans="1:21" x14ac:dyDescent="0.25">
      <c r="A10" s="17" t="s">
        <v>82</v>
      </c>
      <c r="B10" s="18">
        <v>329957</v>
      </c>
      <c r="C10" s="18">
        <v>380368</v>
      </c>
      <c r="D10" s="19">
        <v>437302</v>
      </c>
      <c r="E10" s="27">
        <v>23.548727596353611</v>
      </c>
      <c r="F10" s="27">
        <v>24.291160824334078</v>
      </c>
      <c r="G10" s="28">
        <v>25.468794317566982</v>
      </c>
      <c r="I10" s="93">
        <v>161031</v>
      </c>
      <c r="J10" s="18">
        <v>170477</v>
      </c>
      <c r="K10" s="19">
        <v>183073</v>
      </c>
      <c r="L10" s="78">
        <v>16.395881251508182</v>
      </c>
      <c r="M10" s="78">
        <v>16.38702433969646</v>
      </c>
      <c r="N10" s="79">
        <v>16.024455998459466</v>
      </c>
      <c r="P10" s="93">
        <v>168926</v>
      </c>
      <c r="Q10" s="18">
        <v>209891</v>
      </c>
      <c r="R10" s="19">
        <v>254229</v>
      </c>
      <c r="S10" s="78">
        <v>40.314158616212914</v>
      </c>
      <c r="T10" s="78">
        <v>39.93717094184602</v>
      </c>
      <c r="U10" s="79">
        <v>44.24829127440384</v>
      </c>
    </row>
    <row r="11" spans="1:21" x14ac:dyDescent="0.25">
      <c r="A11" s="17" t="s">
        <v>84</v>
      </c>
      <c r="B11" s="18">
        <v>251715</v>
      </c>
      <c r="C11" s="18">
        <v>265638</v>
      </c>
      <c r="D11" s="19">
        <v>263534</v>
      </c>
      <c r="E11" s="27">
        <v>17.964668023154985</v>
      </c>
      <c r="F11" s="27">
        <v>16.964243519576975</v>
      </c>
      <c r="G11" s="28">
        <v>15.34841652150161</v>
      </c>
      <c r="I11" s="93">
        <v>168065</v>
      </c>
      <c r="J11" s="18">
        <v>177045</v>
      </c>
      <c r="K11" s="19">
        <v>179488</v>
      </c>
      <c r="L11" s="78">
        <v>17.112070238244328</v>
      </c>
      <c r="M11" s="78">
        <v>17.01837036211078</v>
      </c>
      <c r="N11" s="79">
        <v>15.710659454160322</v>
      </c>
      <c r="P11" s="93">
        <v>83650</v>
      </c>
      <c r="Q11" s="18">
        <v>88593</v>
      </c>
      <c r="R11" s="19">
        <v>84046</v>
      </c>
      <c r="S11" s="78">
        <v>19.963057008667761</v>
      </c>
      <c r="T11" s="78">
        <v>16.857100996474191</v>
      </c>
      <c r="U11" s="79">
        <v>14.62811830455434</v>
      </c>
    </row>
    <row r="12" spans="1:21" x14ac:dyDescent="0.25">
      <c r="A12" s="17" t="s">
        <v>152</v>
      </c>
      <c r="B12" s="18">
        <v>282437</v>
      </c>
      <c r="C12" s="18">
        <v>284859</v>
      </c>
      <c r="D12" s="19">
        <v>333193</v>
      </c>
      <c r="E12" s="27">
        <v>20.157268905134078</v>
      </c>
      <c r="F12" s="27">
        <v>18.191740055049269</v>
      </c>
      <c r="G12" s="28">
        <v>19.405408585035275</v>
      </c>
      <c r="I12" s="93">
        <v>282437</v>
      </c>
      <c r="J12" s="18">
        <v>284859</v>
      </c>
      <c r="K12" s="19">
        <v>325880</v>
      </c>
      <c r="L12" s="78">
        <v>28.757217635313797</v>
      </c>
      <c r="M12" s="78">
        <v>27.381942234914934</v>
      </c>
      <c r="N12" s="79">
        <v>28.524412233251056</v>
      </c>
      <c r="P12" s="93">
        <v>0</v>
      </c>
      <c r="Q12" s="18">
        <v>0</v>
      </c>
      <c r="R12" s="19">
        <v>7313</v>
      </c>
      <c r="S12" s="78" t="s">
        <v>156</v>
      </c>
      <c r="T12" s="78" t="s">
        <v>156</v>
      </c>
      <c r="U12" s="79">
        <v>1.27281999335133</v>
      </c>
    </row>
    <row r="13" spans="1:21" x14ac:dyDescent="0.25">
      <c r="A13" s="17" t="s">
        <v>158</v>
      </c>
      <c r="B13" s="18">
        <v>9077</v>
      </c>
      <c r="C13" s="18">
        <v>9648</v>
      </c>
      <c r="D13" s="19">
        <v>10297</v>
      </c>
      <c r="E13" s="27">
        <v>0.64781714099746857</v>
      </c>
      <c r="F13" s="27">
        <v>0.61614310255640636</v>
      </c>
      <c r="G13" s="28">
        <v>0.59970495238527888</v>
      </c>
      <c r="I13" s="93">
        <v>9077</v>
      </c>
      <c r="J13" s="18">
        <v>9648</v>
      </c>
      <c r="K13" s="19">
        <v>10297</v>
      </c>
      <c r="L13" s="78">
        <v>0.92420350193403611</v>
      </c>
      <c r="M13" s="78">
        <v>0.92740962610435085</v>
      </c>
      <c r="N13" s="79">
        <v>0.90130070199394285</v>
      </c>
      <c r="P13" s="93">
        <v>0</v>
      </c>
      <c r="Q13" s="18">
        <v>0</v>
      </c>
      <c r="R13" s="19">
        <v>0</v>
      </c>
      <c r="S13" s="78" t="s">
        <v>156</v>
      </c>
      <c r="T13" s="78" t="s">
        <v>156</v>
      </c>
      <c r="U13" s="79" t="s">
        <v>156</v>
      </c>
    </row>
    <row r="14" spans="1:21" x14ac:dyDescent="0.25">
      <c r="A14" s="17" t="s">
        <v>159</v>
      </c>
      <c r="B14" s="18">
        <v>6964</v>
      </c>
      <c r="C14" s="18">
        <v>2612</v>
      </c>
      <c r="D14" s="19">
        <v>2402</v>
      </c>
      <c r="E14" s="27">
        <v>0.49701427452973129</v>
      </c>
      <c r="F14" s="27">
        <v>0.16680822801381978</v>
      </c>
      <c r="G14" s="28">
        <v>0.13989426975132949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6964</v>
      </c>
      <c r="Q14" s="18">
        <v>2612</v>
      </c>
      <c r="R14" s="19">
        <v>2402</v>
      </c>
      <c r="S14" s="78">
        <v>1.6619573103211271</v>
      </c>
      <c r="T14" s="78">
        <v>0.497000302538469</v>
      </c>
      <c r="U14" s="79">
        <v>0.41806558512647268</v>
      </c>
    </row>
    <row r="15" spans="1:21" x14ac:dyDescent="0.25">
      <c r="A15" s="17" t="s">
        <v>160</v>
      </c>
      <c r="B15" s="18">
        <v>15311</v>
      </c>
      <c r="C15" s="18">
        <v>16007</v>
      </c>
      <c r="D15" s="19">
        <v>17383</v>
      </c>
      <c r="E15" s="27">
        <v>1.092731986979425</v>
      </c>
      <c r="F15" s="27">
        <v>1.0222432258105718</v>
      </c>
      <c r="G15" s="28">
        <v>1.0123988722262116</v>
      </c>
      <c r="I15" s="93">
        <v>7340</v>
      </c>
      <c r="J15" s="18">
        <v>7597</v>
      </c>
      <c r="K15" s="19">
        <v>8234</v>
      </c>
      <c r="L15" s="78">
        <v>0.74734534584067702</v>
      </c>
      <c r="M15" s="78">
        <v>0.73025818091985428</v>
      </c>
      <c r="N15" s="79">
        <v>0.72072545209460293</v>
      </c>
      <c r="P15" s="93">
        <v>7971</v>
      </c>
      <c r="Q15" s="18">
        <v>8410</v>
      </c>
      <c r="R15" s="19">
        <v>9149</v>
      </c>
      <c r="S15" s="78">
        <v>1.9022776738325251</v>
      </c>
      <c r="T15" s="78">
        <v>1.6002191976832023</v>
      </c>
      <c r="U15" s="79">
        <v>1.5923738710749786</v>
      </c>
    </row>
    <row r="16" spans="1:21" x14ac:dyDescent="0.25">
      <c r="A16" s="17" t="s">
        <v>161</v>
      </c>
      <c r="B16" s="18">
        <v>23019</v>
      </c>
      <c r="C16" s="18">
        <v>25557</v>
      </c>
      <c r="D16" s="19">
        <v>20658</v>
      </c>
      <c r="E16" s="27">
        <v>1.6428448571797651</v>
      </c>
      <c r="F16" s="27">
        <v>1.6321278267033661</v>
      </c>
      <c r="G16" s="28">
        <v>1.2031373124575206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23019</v>
      </c>
      <c r="Q16" s="18">
        <v>25557</v>
      </c>
      <c r="R16" s="19">
        <v>20658</v>
      </c>
      <c r="S16" s="78">
        <v>5.493480087059452</v>
      </c>
      <c r="T16" s="78">
        <v>4.8628777687502494</v>
      </c>
      <c r="U16" s="79">
        <v>3.5955032712500716</v>
      </c>
    </row>
    <row r="17" spans="1:21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3">
        <v>0</v>
      </c>
      <c r="J17" s="18">
        <v>0</v>
      </c>
      <c r="K17" s="19">
        <v>0</v>
      </c>
      <c r="L17" s="78" t="s">
        <v>156</v>
      </c>
      <c r="M17" s="78" t="s">
        <v>156</v>
      </c>
      <c r="N17" s="79" t="s">
        <v>156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6153</v>
      </c>
      <c r="C18" s="18">
        <v>0</v>
      </c>
      <c r="D18" s="19">
        <v>0</v>
      </c>
      <c r="E18" s="27">
        <v>0.43913395048555953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6153</v>
      </c>
      <c r="Q18" s="18">
        <v>0</v>
      </c>
      <c r="R18" s="19">
        <v>0</v>
      </c>
      <c r="S18" s="78">
        <v>1.468412310512047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3">
        <v>0</v>
      </c>
      <c r="J19" s="18">
        <v>0</v>
      </c>
      <c r="K19" s="19">
        <v>0</v>
      </c>
      <c r="L19" s="78" t="s">
        <v>156</v>
      </c>
      <c r="M19" s="78" t="s">
        <v>156</v>
      </c>
      <c r="N19" s="79" t="s">
        <v>156</v>
      </c>
      <c r="P19" s="93">
        <v>0</v>
      </c>
      <c r="Q19" s="18">
        <v>0</v>
      </c>
      <c r="R19" s="19">
        <v>0</v>
      </c>
      <c r="S19" s="78" t="s">
        <v>156</v>
      </c>
      <c r="T19" s="78" t="s">
        <v>156</v>
      </c>
      <c r="U19" s="79" t="s">
        <v>156</v>
      </c>
    </row>
    <row r="20" spans="1:21" x14ac:dyDescent="0.25">
      <c r="A20" s="17" t="s">
        <v>165</v>
      </c>
      <c r="B20" s="18">
        <v>3717</v>
      </c>
      <c r="C20" s="18">
        <v>3983</v>
      </c>
      <c r="D20" s="19">
        <v>4338</v>
      </c>
      <c r="E20" s="27">
        <v>0.26527887111243698</v>
      </c>
      <c r="F20" s="27">
        <v>0.2543633890425131</v>
      </c>
      <c r="G20" s="28">
        <v>0.25264835228195975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3717</v>
      </c>
      <c r="Q20" s="18">
        <v>3983</v>
      </c>
      <c r="R20" s="19">
        <v>4338</v>
      </c>
      <c r="S20" s="78">
        <v>0.88706136164038341</v>
      </c>
      <c r="T20" s="78">
        <v>0.75786837864116463</v>
      </c>
      <c r="U20" s="79">
        <v>0.75502435815097357</v>
      </c>
    </row>
    <row r="21" spans="1:21" x14ac:dyDescent="0.25">
      <c r="A21" s="17" t="s">
        <v>166</v>
      </c>
      <c r="B21" s="18">
        <v>38972</v>
      </c>
      <c r="C21" s="18">
        <v>40074</v>
      </c>
      <c r="D21" s="19">
        <v>0</v>
      </c>
      <c r="E21" s="27">
        <v>2.7813957936491511</v>
      </c>
      <c r="F21" s="27">
        <v>2.5592162823222875</v>
      </c>
      <c r="G21" s="28" t="s">
        <v>156</v>
      </c>
      <c r="I21" s="93">
        <v>31664</v>
      </c>
      <c r="J21" s="18">
        <v>32520</v>
      </c>
      <c r="K21" s="19">
        <v>0</v>
      </c>
      <c r="L21" s="78">
        <v>3.223970440149754</v>
      </c>
      <c r="M21" s="78">
        <v>3.1259702571427748</v>
      </c>
      <c r="N21" s="79" t="s">
        <v>156</v>
      </c>
      <c r="P21" s="93">
        <v>7308</v>
      </c>
      <c r="Q21" s="18">
        <v>7554</v>
      </c>
      <c r="R21" s="19">
        <v>0</v>
      </c>
      <c r="S21" s="78">
        <v>1.7440528466149909</v>
      </c>
      <c r="T21" s="78">
        <v>1.4373431414148525</v>
      </c>
      <c r="U21" s="79" t="s">
        <v>156</v>
      </c>
    </row>
    <row r="22" spans="1:21" x14ac:dyDescent="0.25">
      <c r="A22" s="17" t="s">
        <v>167</v>
      </c>
      <c r="B22" s="18">
        <v>463</v>
      </c>
      <c r="C22" s="18">
        <v>666</v>
      </c>
      <c r="D22" s="19">
        <v>587</v>
      </c>
      <c r="E22" s="27">
        <v>3.3043884133725672E-2</v>
      </c>
      <c r="F22" s="27">
        <v>4.2532266407811631E-2</v>
      </c>
      <c r="G22" s="28">
        <v>3.4187317378863616E-2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463</v>
      </c>
      <c r="Q22" s="18">
        <v>666</v>
      </c>
      <c r="R22" s="19">
        <v>587</v>
      </c>
      <c r="S22" s="78">
        <v>0.11049486425598534</v>
      </c>
      <c r="T22" s="78">
        <v>0.12672366060130949</v>
      </c>
      <c r="U22" s="79">
        <v>0.1021667354160031</v>
      </c>
    </row>
    <row r="23" spans="1:21" x14ac:dyDescent="0.25">
      <c r="A23" s="17" t="s">
        <v>168</v>
      </c>
      <c r="B23" s="18">
        <v>0</v>
      </c>
      <c r="C23" s="18">
        <v>0</v>
      </c>
      <c r="D23" s="19">
        <v>2683</v>
      </c>
      <c r="E23" s="27" t="s">
        <v>156</v>
      </c>
      <c r="F23" s="27" t="s">
        <v>156</v>
      </c>
      <c r="G23" s="28">
        <v>0.15625991912690135</v>
      </c>
      <c r="I23" s="93">
        <v>0</v>
      </c>
      <c r="J23" s="18">
        <v>0</v>
      </c>
      <c r="K23" s="19">
        <v>0</v>
      </c>
      <c r="L23" s="78" t="s">
        <v>156</v>
      </c>
      <c r="M23" s="78" t="s">
        <v>156</v>
      </c>
      <c r="N23" s="79" t="s">
        <v>156</v>
      </c>
      <c r="P23" s="93">
        <v>0</v>
      </c>
      <c r="Q23" s="18">
        <v>0</v>
      </c>
      <c r="R23" s="19">
        <v>2683</v>
      </c>
      <c r="S23" s="78" t="s">
        <v>156</v>
      </c>
      <c r="T23" s="78" t="s">
        <v>156</v>
      </c>
      <c r="U23" s="79">
        <v>0.46697334092186771</v>
      </c>
    </row>
    <row r="24" spans="1:21" x14ac:dyDescent="0.25">
      <c r="A24" s="17" t="s">
        <v>169</v>
      </c>
      <c r="B24" s="18">
        <v>320</v>
      </c>
      <c r="C24" s="18">
        <v>449</v>
      </c>
      <c r="D24" s="19">
        <v>449</v>
      </c>
      <c r="E24" s="27">
        <v>2.2838105664778004E-2</v>
      </c>
      <c r="F24" s="27">
        <v>2.8674155581242377E-2</v>
      </c>
      <c r="G24" s="28">
        <v>2.6150094553849684E-2</v>
      </c>
      <c r="I24" s="93">
        <v>320</v>
      </c>
      <c r="J24" s="18">
        <v>449</v>
      </c>
      <c r="K24" s="19">
        <v>449</v>
      </c>
      <c r="L24" s="78">
        <v>3.2581813442645317E-2</v>
      </c>
      <c r="M24" s="78">
        <v>4.3159921447020473E-2</v>
      </c>
      <c r="N24" s="79">
        <v>3.9301157152110355E-2</v>
      </c>
      <c r="P24" s="93">
        <v>0</v>
      </c>
      <c r="Q24" s="18">
        <v>0</v>
      </c>
      <c r="R24" s="19">
        <v>0</v>
      </c>
      <c r="S24" s="78" t="s">
        <v>156</v>
      </c>
      <c r="T24" s="78" t="s">
        <v>156</v>
      </c>
      <c r="U24" s="79" t="s">
        <v>156</v>
      </c>
    </row>
    <row r="25" spans="1:21" x14ac:dyDescent="0.25">
      <c r="A25" s="17" t="s">
        <v>170</v>
      </c>
      <c r="B25" s="18">
        <v>0</v>
      </c>
      <c r="C25" s="18">
        <v>6291</v>
      </c>
      <c r="D25" s="19">
        <v>6411</v>
      </c>
      <c r="E25" s="27" t="s">
        <v>156</v>
      </c>
      <c r="F25" s="27">
        <v>0.40175748944676121</v>
      </c>
      <c r="G25" s="28">
        <v>0.37338141689249515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0</v>
      </c>
      <c r="Q25" s="18">
        <v>6291</v>
      </c>
      <c r="R25" s="19">
        <v>6411</v>
      </c>
      <c r="S25" s="78" t="s">
        <v>156</v>
      </c>
      <c r="T25" s="78">
        <v>1.1970248481123693</v>
      </c>
      <c r="U25" s="79">
        <v>1.115827837737642</v>
      </c>
    </row>
    <row r="26" spans="1:21" x14ac:dyDescent="0.25">
      <c r="A26" s="17" t="s">
        <v>171</v>
      </c>
      <c r="B26" s="18">
        <v>19590</v>
      </c>
      <c r="C26" s="18">
        <v>20877</v>
      </c>
      <c r="D26" s="19">
        <v>23293</v>
      </c>
      <c r="E26" s="27">
        <v>1.3981202811656284</v>
      </c>
      <c r="F26" s="27">
        <v>1.3332524411349602</v>
      </c>
      <c r="G26" s="28">
        <v>1.3566016758191997</v>
      </c>
      <c r="I26" s="93">
        <v>18645</v>
      </c>
      <c r="J26" s="18">
        <v>19949</v>
      </c>
      <c r="K26" s="19">
        <v>22216</v>
      </c>
      <c r="L26" s="78">
        <v>1.898399723869131</v>
      </c>
      <c r="M26" s="78">
        <v>1.9175885811728541</v>
      </c>
      <c r="N26" s="79">
        <v>1.9445757400696742</v>
      </c>
      <c r="P26" s="93">
        <v>945</v>
      </c>
      <c r="Q26" s="18">
        <v>928</v>
      </c>
      <c r="R26" s="19">
        <v>1077</v>
      </c>
      <c r="S26" s="78">
        <v>0.22552407499331781</v>
      </c>
      <c r="T26" s="78">
        <v>0.17657591146849128</v>
      </c>
      <c r="U26" s="79">
        <v>0.18745072239017946</v>
      </c>
    </row>
    <row r="27" spans="1:21" x14ac:dyDescent="0.25">
      <c r="A27" s="17" t="s">
        <v>172</v>
      </c>
      <c r="B27" s="18">
        <v>6784</v>
      </c>
      <c r="C27" s="18">
        <v>9480</v>
      </c>
      <c r="D27" s="19">
        <v>9702</v>
      </c>
      <c r="E27" s="27">
        <v>0.48416784009329367</v>
      </c>
      <c r="F27" s="27">
        <v>0.605414242561643</v>
      </c>
      <c r="G27" s="28">
        <v>0.5650517090455448</v>
      </c>
      <c r="I27" s="93">
        <v>1467</v>
      </c>
      <c r="J27" s="18">
        <v>1525</v>
      </c>
      <c r="K27" s="19">
        <v>3036</v>
      </c>
      <c r="L27" s="78">
        <v>0.14936725100112713</v>
      </c>
      <c r="M27" s="78">
        <v>0.14658993364522543</v>
      </c>
      <c r="N27" s="79">
        <v>0.2657423454650491</v>
      </c>
      <c r="P27" s="93">
        <v>5317</v>
      </c>
      <c r="Q27" s="18">
        <v>7955</v>
      </c>
      <c r="R27" s="19">
        <v>6666</v>
      </c>
      <c r="S27" s="78">
        <v>1.2689010653327732</v>
      </c>
      <c r="T27" s="78">
        <v>1.5136437238489744</v>
      </c>
      <c r="U27" s="79">
        <v>1.1602103207548156</v>
      </c>
    </row>
    <row r="28" spans="1:21" x14ac:dyDescent="0.25">
      <c r="A28" s="17" t="s">
        <v>173</v>
      </c>
      <c r="B28" s="18">
        <v>42113</v>
      </c>
      <c r="C28" s="18">
        <v>50728</v>
      </c>
      <c r="D28" s="19">
        <v>62513</v>
      </c>
      <c r="E28" s="27">
        <v>3.0055660745649875</v>
      </c>
      <c r="F28" s="27">
        <v>3.2396048203235264</v>
      </c>
      <c r="G28" s="28">
        <v>3.6408036989862032</v>
      </c>
      <c r="I28" s="93">
        <v>34643</v>
      </c>
      <c r="J28" s="18">
        <v>43175</v>
      </c>
      <c r="K28" s="19">
        <v>54048</v>
      </c>
      <c r="L28" s="78">
        <v>3.5272867596673803</v>
      </c>
      <c r="M28" s="78">
        <v>4.1501773017263011</v>
      </c>
      <c r="N28" s="79">
        <v>4.7308439682789771</v>
      </c>
      <c r="P28" s="93">
        <v>7470</v>
      </c>
      <c r="Q28" s="18">
        <v>7553</v>
      </c>
      <c r="R28" s="19">
        <v>8465</v>
      </c>
      <c r="S28" s="78">
        <v>1.7827141166138456</v>
      </c>
      <c r="T28" s="78">
        <v>1.437152865648184</v>
      </c>
      <c r="U28" s="79">
        <v>1.4733243872171486</v>
      </c>
    </row>
    <row r="29" spans="1:21" x14ac:dyDescent="0.25">
      <c r="A29" s="17" t="s">
        <v>174</v>
      </c>
      <c r="B29" s="18">
        <v>714</v>
      </c>
      <c r="C29" s="18">
        <v>829</v>
      </c>
      <c r="D29" s="19">
        <v>0</v>
      </c>
      <c r="E29" s="27">
        <v>5.0957523264535919E-2</v>
      </c>
      <c r="F29" s="27">
        <v>5.2941815093206973E-2</v>
      </c>
      <c r="G29" s="28" t="s">
        <v>156</v>
      </c>
      <c r="I29" s="93">
        <v>607</v>
      </c>
      <c r="J29" s="18">
        <v>676</v>
      </c>
      <c r="K29" s="19">
        <v>0</v>
      </c>
      <c r="L29" s="78">
        <v>6.1803627374017837E-2</v>
      </c>
      <c r="M29" s="78">
        <v>6.4980193537162237E-2</v>
      </c>
      <c r="N29" s="79" t="s">
        <v>156</v>
      </c>
      <c r="P29" s="93">
        <v>107</v>
      </c>
      <c r="Q29" s="18">
        <v>153</v>
      </c>
      <c r="R29" s="19">
        <v>0</v>
      </c>
      <c r="S29" s="78">
        <v>2.5535530184428577E-2</v>
      </c>
      <c r="T29" s="78">
        <v>2.9112192300300824E-2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6614</v>
      </c>
      <c r="C33" s="18">
        <v>8082</v>
      </c>
      <c r="D33" s="19">
        <v>9172</v>
      </c>
      <c r="E33" s="27">
        <v>0.47203509645888037</v>
      </c>
      <c r="F33" s="27">
        <v>0.51613480046236282</v>
      </c>
      <c r="G33" s="28">
        <v>0.53418411413788258</v>
      </c>
      <c r="I33" s="93">
        <v>5920</v>
      </c>
      <c r="J33" s="18">
        <v>7376</v>
      </c>
      <c r="K33" s="19">
        <v>8531</v>
      </c>
      <c r="L33" s="78">
        <v>0.60276354868893833</v>
      </c>
      <c r="M33" s="78">
        <v>0.70901465610962811</v>
      </c>
      <c r="N33" s="79">
        <v>0.74672198589009686</v>
      </c>
      <c r="P33" s="93">
        <v>694</v>
      </c>
      <c r="Q33" s="18">
        <v>706</v>
      </c>
      <c r="R33" s="19">
        <v>641</v>
      </c>
      <c r="S33" s="78">
        <v>0.16562297147657412</v>
      </c>
      <c r="T33" s="78">
        <v>0.13433469126805478</v>
      </c>
      <c r="U33" s="79">
        <v>0.11156537887846335</v>
      </c>
    </row>
    <row r="34" spans="1:21" x14ac:dyDescent="0.25">
      <c r="A34" s="17" t="s">
        <v>179</v>
      </c>
      <c r="B34" s="18">
        <v>938</v>
      </c>
      <c r="C34" s="18">
        <v>1560</v>
      </c>
      <c r="D34" s="19">
        <v>1534</v>
      </c>
      <c r="E34" s="27">
        <v>6.6944197229880514E-2</v>
      </c>
      <c r="F34" s="27">
        <v>9.9625128522802017E-2</v>
      </c>
      <c r="G34" s="28">
        <v>8.9341302996894023E-2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938</v>
      </c>
      <c r="Q34" s="18">
        <v>1560</v>
      </c>
      <c r="R34" s="19">
        <v>1534</v>
      </c>
      <c r="S34" s="78">
        <v>0.2238535262896636</v>
      </c>
      <c r="T34" s="78">
        <v>0.29683019600306726</v>
      </c>
      <c r="U34" s="79">
        <v>0.26699109391507453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1401167</v>
      </c>
      <c r="C37" s="21">
        <v>1565870</v>
      </c>
      <c r="D37" s="22">
        <v>1717011</v>
      </c>
      <c r="E37" s="23">
        <v>100</v>
      </c>
      <c r="F37" s="23">
        <v>100</v>
      </c>
      <c r="G37" s="47">
        <v>100</v>
      </c>
      <c r="I37" s="94">
        <v>982143</v>
      </c>
      <c r="J37" s="21">
        <v>1040317</v>
      </c>
      <c r="K37" s="22">
        <v>1142460</v>
      </c>
      <c r="L37" s="81">
        <v>100</v>
      </c>
      <c r="M37" s="81">
        <v>100</v>
      </c>
      <c r="N37" s="82">
        <v>100</v>
      </c>
      <c r="P37" s="94">
        <v>419024</v>
      </c>
      <c r="Q37" s="21">
        <v>525553</v>
      </c>
      <c r="R37" s="22">
        <v>574551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114</v>
      </c>
      <c r="B39" s="6"/>
      <c r="C39" s="6"/>
      <c r="D39" s="174" t="s">
        <v>104</v>
      </c>
      <c r="E39" s="174"/>
      <c r="F39" s="6"/>
      <c r="I39" s="174" t="s">
        <v>107</v>
      </c>
      <c r="J39" s="174"/>
      <c r="K39" s="174"/>
      <c r="L39" s="174"/>
      <c r="M39" s="174"/>
      <c r="N39" s="174"/>
      <c r="P39" s="174" t="s">
        <v>108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38</v>
      </c>
      <c r="D40" s="85"/>
      <c r="E40" s="11"/>
      <c r="F40" s="9" t="s">
        <v>2</v>
      </c>
      <c r="G40" s="12"/>
      <c r="I40" s="7"/>
      <c r="J40" s="9" t="s">
        <v>31</v>
      </c>
      <c r="K40" s="85"/>
      <c r="L40" s="11"/>
      <c r="M40" s="9" t="s">
        <v>2</v>
      </c>
      <c r="N40" s="12"/>
      <c r="P40" s="7"/>
      <c r="Q40" s="9" t="s">
        <v>31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B42" s="18">
        <v>1015841</v>
      </c>
      <c r="C42" s="18">
        <v>1018890</v>
      </c>
      <c r="D42" s="19">
        <v>1029545</v>
      </c>
      <c r="E42" s="27">
        <v>16.997799143250457</v>
      </c>
      <c r="F42" s="27">
        <v>16.746705605180171</v>
      </c>
      <c r="G42" s="28">
        <v>18.863829624280818</v>
      </c>
      <c r="I42" s="93">
        <v>186621</v>
      </c>
      <c r="J42" s="18">
        <v>192078</v>
      </c>
      <c r="K42" s="19">
        <v>206783</v>
      </c>
      <c r="L42" s="78">
        <v>13.376171448026234</v>
      </c>
      <c r="M42" s="78">
        <v>13.483538862100458</v>
      </c>
      <c r="N42" s="79">
        <v>13.757303346865566</v>
      </c>
      <c r="P42" s="93">
        <v>829220</v>
      </c>
      <c r="Q42" s="18">
        <v>826812</v>
      </c>
      <c r="R42" s="19">
        <v>822762</v>
      </c>
      <c r="S42" s="78">
        <v>18.100758458495211</v>
      </c>
      <c r="T42" s="78">
        <v>17.744327016247155</v>
      </c>
      <c r="U42" s="79">
        <v>20.804689110032506</v>
      </c>
    </row>
    <row r="43" spans="1:21" x14ac:dyDescent="0.25">
      <c r="A43" s="17" t="s">
        <v>157</v>
      </c>
      <c r="B43" s="18">
        <v>47230</v>
      </c>
      <c r="C43" s="18">
        <v>51807</v>
      </c>
      <c r="D43" s="19">
        <v>61700</v>
      </c>
      <c r="E43" s="27">
        <v>0.79028711534159291</v>
      </c>
      <c r="F43" s="27">
        <v>0.85151152458809998</v>
      </c>
      <c r="G43" s="28">
        <v>1.1304977323168259</v>
      </c>
      <c r="I43" s="93">
        <v>44872</v>
      </c>
      <c r="J43" s="18">
        <v>50347</v>
      </c>
      <c r="K43" s="19">
        <v>61044</v>
      </c>
      <c r="L43" s="78">
        <v>3.2162273549913092</v>
      </c>
      <c r="M43" s="78">
        <v>3.5342711351126717</v>
      </c>
      <c r="N43" s="79">
        <v>4.0612662815901768</v>
      </c>
      <c r="P43" s="93">
        <v>2358</v>
      </c>
      <c r="Q43" s="18">
        <v>1460</v>
      </c>
      <c r="R43" s="19">
        <v>656</v>
      </c>
      <c r="S43" s="78">
        <v>5.1471971786898177E-2</v>
      </c>
      <c r="T43" s="78">
        <v>3.1333262511575602E-2</v>
      </c>
      <c r="U43" s="79">
        <v>1.6587878458389334E-2</v>
      </c>
    </row>
    <row r="44" spans="1:21" x14ac:dyDescent="0.25">
      <c r="A44" s="17" t="s">
        <v>181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3">
        <v>0</v>
      </c>
      <c r="J44" s="18">
        <v>0</v>
      </c>
      <c r="K44" s="19">
        <v>0</v>
      </c>
      <c r="L44" s="78" t="s">
        <v>156</v>
      </c>
      <c r="M44" s="78" t="s">
        <v>156</v>
      </c>
      <c r="N44" s="79" t="s">
        <v>156</v>
      </c>
      <c r="P44" s="93">
        <v>0</v>
      </c>
      <c r="Q44" s="18">
        <v>0</v>
      </c>
      <c r="R44" s="19">
        <v>0</v>
      </c>
      <c r="S44" s="78" t="s">
        <v>156</v>
      </c>
      <c r="T44" s="78" t="s">
        <v>156</v>
      </c>
      <c r="U44" s="79" t="s">
        <v>156</v>
      </c>
    </row>
    <row r="45" spans="1:21" x14ac:dyDescent="0.25">
      <c r="A45" s="17" t="s">
        <v>82</v>
      </c>
      <c r="B45" s="18">
        <v>1572670</v>
      </c>
      <c r="C45" s="18">
        <v>1545675</v>
      </c>
      <c r="D45" s="19">
        <v>1554303</v>
      </c>
      <c r="E45" s="27">
        <v>26.315071727382236</v>
      </c>
      <c r="F45" s="27">
        <v>25.405062554629904</v>
      </c>
      <c r="G45" s="28">
        <v>28.478703676389618</v>
      </c>
      <c r="I45" s="93">
        <v>157945</v>
      </c>
      <c r="J45" s="18">
        <v>152714</v>
      </c>
      <c r="K45" s="19">
        <v>173730</v>
      </c>
      <c r="L45" s="78">
        <v>11.320802049922053</v>
      </c>
      <c r="M45" s="78">
        <v>10.720255072349824</v>
      </c>
      <c r="N45" s="79">
        <v>11.558282404505954</v>
      </c>
      <c r="P45" s="93">
        <v>1414725</v>
      </c>
      <c r="Q45" s="18">
        <v>1392961</v>
      </c>
      <c r="R45" s="19">
        <v>1380573</v>
      </c>
      <c r="S45" s="78">
        <v>30.881545922909044</v>
      </c>
      <c r="T45" s="78">
        <v>29.894529233826617</v>
      </c>
      <c r="U45" s="79">
        <v>34.909721230082219</v>
      </c>
    </row>
    <row r="46" spans="1:21" x14ac:dyDescent="0.25">
      <c r="A46" s="17" t="s">
        <v>84</v>
      </c>
      <c r="B46" s="18">
        <v>661632</v>
      </c>
      <c r="C46" s="18">
        <v>705308</v>
      </c>
      <c r="D46" s="19">
        <v>675963</v>
      </c>
      <c r="E46" s="27">
        <v>11.070913501962499</v>
      </c>
      <c r="F46" s="27">
        <v>11.592601200304662</v>
      </c>
      <c r="G46" s="28">
        <v>12.385326395949409</v>
      </c>
      <c r="I46" s="93">
        <v>113403</v>
      </c>
      <c r="J46" s="18">
        <v>109212</v>
      </c>
      <c r="K46" s="19">
        <v>103209</v>
      </c>
      <c r="L46" s="78">
        <v>8.1282276416936945</v>
      </c>
      <c r="M46" s="78">
        <v>7.6664909370553378</v>
      </c>
      <c r="N46" s="79">
        <v>6.8665099216407928</v>
      </c>
      <c r="P46" s="93">
        <v>548229</v>
      </c>
      <c r="Q46" s="18">
        <v>596096</v>
      </c>
      <c r="R46" s="19">
        <v>572754</v>
      </c>
      <c r="S46" s="78">
        <v>11.967102468515437</v>
      </c>
      <c r="T46" s="78">
        <v>12.792898938424774</v>
      </c>
      <c r="U46" s="79">
        <v>14.482886796579761</v>
      </c>
    </row>
    <row r="47" spans="1:21" x14ac:dyDescent="0.25">
      <c r="A47" s="17" t="s">
        <v>152</v>
      </c>
      <c r="B47" s="18">
        <v>740248</v>
      </c>
      <c r="C47" s="18">
        <v>746367</v>
      </c>
      <c r="D47" s="19">
        <v>841568</v>
      </c>
      <c r="E47" s="27">
        <v>12.386374265453812</v>
      </c>
      <c r="F47" s="27">
        <v>12.267456175270647</v>
      </c>
      <c r="G47" s="28">
        <v>15.419622618969312</v>
      </c>
      <c r="I47" s="93">
        <v>740248</v>
      </c>
      <c r="J47" s="18">
        <v>746367</v>
      </c>
      <c r="K47" s="19">
        <v>820436</v>
      </c>
      <c r="L47" s="78">
        <v>53.05771677388141</v>
      </c>
      <c r="M47" s="78">
        <v>52.393654920862005</v>
      </c>
      <c r="N47" s="79">
        <v>54.583727524453153</v>
      </c>
      <c r="P47" s="93">
        <v>0</v>
      </c>
      <c r="Q47" s="18">
        <v>0</v>
      </c>
      <c r="R47" s="19">
        <v>21132</v>
      </c>
      <c r="S47" s="78" t="s">
        <v>156</v>
      </c>
      <c r="T47" s="78" t="s">
        <v>156</v>
      </c>
      <c r="U47" s="79">
        <v>0.53435220668091976</v>
      </c>
    </row>
    <row r="48" spans="1:21" x14ac:dyDescent="0.25">
      <c r="A48" s="17" t="s">
        <v>158</v>
      </c>
      <c r="B48" s="18">
        <v>10634</v>
      </c>
      <c r="C48" s="18">
        <v>10517</v>
      </c>
      <c r="D48" s="19">
        <v>10440</v>
      </c>
      <c r="E48" s="27">
        <v>0.17793591328694686</v>
      </c>
      <c r="F48" s="27">
        <v>0.17285978157571463</v>
      </c>
      <c r="G48" s="28">
        <v>0.19128681240498643</v>
      </c>
      <c r="I48" s="93">
        <v>10634</v>
      </c>
      <c r="J48" s="18">
        <v>10517</v>
      </c>
      <c r="K48" s="19">
        <v>10440</v>
      </c>
      <c r="L48" s="78">
        <v>0.76219829053702937</v>
      </c>
      <c r="M48" s="78">
        <v>0.73827496232109102</v>
      </c>
      <c r="N48" s="79">
        <v>0.69457473264860503</v>
      </c>
      <c r="P48" s="93">
        <v>0</v>
      </c>
      <c r="Q48" s="18">
        <v>0</v>
      </c>
      <c r="R48" s="19">
        <v>0</v>
      </c>
      <c r="S48" s="78" t="s">
        <v>156</v>
      </c>
      <c r="T48" s="78" t="s">
        <v>156</v>
      </c>
      <c r="U48" s="79" t="s">
        <v>156</v>
      </c>
    </row>
    <row r="49" spans="1:21" x14ac:dyDescent="0.25">
      <c r="A49" s="17" t="s">
        <v>159</v>
      </c>
      <c r="B49" s="18">
        <v>57740</v>
      </c>
      <c r="C49" s="18">
        <v>49879</v>
      </c>
      <c r="D49" s="19">
        <v>20742</v>
      </c>
      <c r="E49" s="27">
        <v>0.96614816938013082</v>
      </c>
      <c r="F49" s="27">
        <v>0.81982248219217169</v>
      </c>
      <c r="G49" s="28">
        <v>0.38004512096783799</v>
      </c>
      <c r="I49" s="93">
        <v>0</v>
      </c>
      <c r="J49" s="18">
        <v>0</v>
      </c>
      <c r="K49" s="19">
        <v>0</v>
      </c>
      <c r="L49" s="78" t="s">
        <v>156</v>
      </c>
      <c r="M49" s="78" t="s">
        <v>156</v>
      </c>
      <c r="N49" s="79" t="s">
        <v>156</v>
      </c>
      <c r="P49" s="93">
        <v>57740</v>
      </c>
      <c r="Q49" s="18">
        <v>49879</v>
      </c>
      <c r="R49" s="19">
        <v>20742</v>
      </c>
      <c r="S49" s="78">
        <v>1.260386620430662</v>
      </c>
      <c r="T49" s="78">
        <v>1.070460137544438</v>
      </c>
      <c r="U49" s="79">
        <v>0.52449051064620655</v>
      </c>
    </row>
    <row r="50" spans="1:21" x14ac:dyDescent="0.25">
      <c r="A50" s="17" t="s">
        <v>160</v>
      </c>
      <c r="B50" s="18">
        <v>667932</v>
      </c>
      <c r="C50" s="18">
        <v>673823</v>
      </c>
      <c r="D50" s="19">
        <v>697909</v>
      </c>
      <c r="E50" s="27">
        <v>11.176329737970375</v>
      </c>
      <c r="F50" s="27">
        <v>11.075106646447917</v>
      </c>
      <c r="G50" s="28">
        <v>12.787431796815294</v>
      </c>
      <c r="I50" s="93">
        <v>11876</v>
      </c>
      <c r="J50" s="18">
        <v>12300</v>
      </c>
      <c r="K50" s="19">
        <v>12645</v>
      </c>
      <c r="L50" s="78">
        <v>0.85121938108122641</v>
      </c>
      <c r="M50" s="78">
        <v>0.86343843648848717</v>
      </c>
      <c r="N50" s="79">
        <v>0.84127370635456045</v>
      </c>
      <c r="P50" s="93">
        <v>656056</v>
      </c>
      <c r="Q50" s="18">
        <v>661523</v>
      </c>
      <c r="R50" s="19">
        <v>685264</v>
      </c>
      <c r="S50" s="78">
        <v>14.320821001961523</v>
      </c>
      <c r="T50" s="78">
        <v>14.197036860578786</v>
      </c>
      <c r="U50" s="79">
        <v>17.327859670594066</v>
      </c>
    </row>
    <row r="51" spans="1:21" x14ac:dyDescent="0.25">
      <c r="A51" s="17" t="s">
        <v>161</v>
      </c>
      <c r="B51" s="18">
        <v>64573</v>
      </c>
      <c r="C51" s="18">
        <v>50215</v>
      </c>
      <c r="D51" s="19">
        <v>44260</v>
      </c>
      <c r="E51" s="27">
        <v>1.0804829536089917</v>
      </c>
      <c r="F51" s="27">
        <v>0.82534505389602641</v>
      </c>
      <c r="G51" s="28">
        <v>0.81095347864412826</v>
      </c>
      <c r="I51" s="93">
        <v>0</v>
      </c>
      <c r="J51" s="18">
        <v>0</v>
      </c>
      <c r="K51" s="19">
        <v>0</v>
      </c>
      <c r="L51" s="78" t="s">
        <v>156</v>
      </c>
      <c r="M51" s="78" t="s">
        <v>156</v>
      </c>
      <c r="N51" s="79" t="s">
        <v>156</v>
      </c>
      <c r="P51" s="93">
        <v>64573</v>
      </c>
      <c r="Q51" s="18">
        <v>50215</v>
      </c>
      <c r="R51" s="19">
        <v>44260</v>
      </c>
      <c r="S51" s="78">
        <v>1.4095418295993962</v>
      </c>
      <c r="T51" s="78">
        <v>1.0776710801498417</v>
      </c>
      <c r="U51" s="79">
        <v>1.1191760679394998</v>
      </c>
    </row>
    <row r="52" spans="1:21" x14ac:dyDescent="0.25">
      <c r="A52" s="17" t="s">
        <v>162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3">
        <v>0</v>
      </c>
      <c r="J52" s="18">
        <v>0</v>
      </c>
      <c r="K52" s="19">
        <v>0</v>
      </c>
      <c r="L52" s="78" t="s">
        <v>156</v>
      </c>
      <c r="M52" s="78" t="s">
        <v>156</v>
      </c>
      <c r="N52" s="79" t="s">
        <v>156</v>
      </c>
      <c r="P52" s="93">
        <v>0</v>
      </c>
      <c r="Q52" s="18">
        <v>0</v>
      </c>
      <c r="R52" s="19">
        <v>0</v>
      </c>
      <c r="S52" s="78" t="s">
        <v>156</v>
      </c>
      <c r="T52" s="78" t="s">
        <v>156</v>
      </c>
      <c r="U52" s="79" t="s">
        <v>156</v>
      </c>
    </row>
    <row r="53" spans="1:21" x14ac:dyDescent="0.25">
      <c r="A53" s="17" t="s">
        <v>163</v>
      </c>
      <c r="B53" s="18">
        <v>181274</v>
      </c>
      <c r="C53" s="18">
        <v>0</v>
      </c>
      <c r="D53" s="19">
        <v>0</v>
      </c>
      <c r="E53" s="27">
        <v>3.0332099628717324</v>
      </c>
      <c r="F53" s="27" t="s">
        <v>156</v>
      </c>
      <c r="G53" s="28" t="s">
        <v>156</v>
      </c>
      <c r="I53" s="93">
        <v>0</v>
      </c>
      <c r="J53" s="18">
        <v>0</v>
      </c>
      <c r="K53" s="19">
        <v>0</v>
      </c>
      <c r="L53" s="78" t="s">
        <v>156</v>
      </c>
      <c r="M53" s="78" t="s">
        <v>156</v>
      </c>
      <c r="N53" s="79" t="s">
        <v>156</v>
      </c>
      <c r="P53" s="93">
        <v>181274</v>
      </c>
      <c r="Q53" s="18">
        <v>0</v>
      </c>
      <c r="R53" s="19">
        <v>0</v>
      </c>
      <c r="S53" s="78">
        <v>3.9569678599228926</v>
      </c>
      <c r="T53" s="78" t="s">
        <v>156</v>
      </c>
      <c r="U53" s="79" t="s">
        <v>156</v>
      </c>
    </row>
    <row r="54" spans="1:21" x14ac:dyDescent="0.25">
      <c r="A54" s="17" t="s">
        <v>164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3">
        <v>0</v>
      </c>
      <c r="J54" s="18">
        <v>0</v>
      </c>
      <c r="K54" s="19">
        <v>0</v>
      </c>
      <c r="L54" s="78" t="s">
        <v>156</v>
      </c>
      <c r="M54" s="78" t="s">
        <v>156</v>
      </c>
      <c r="N54" s="79" t="s">
        <v>156</v>
      </c>
      <c r="P54" s="93">
        <v>0</v>
      </c>
      <c r="Q54" s="18">
        <v>0</v>
      </c>
      <c r="R54" s="19">
        <v>0</v>
      </c>
      <c r="S54" s="78" t="s">
        <v>156</v>
      </c>
      <c r="T54" s="78" t="s">
        <v>156</v>
      </c>
      <c r="U54" s="79" t="s">
        <v>156</v>
      </c>
    </row>
    <row r="55" spans="1:21" x14ac:dyDescent="0.25">
      <c r="A55" s="17" t="s">
        <v>165</v>
      </c>
      <c r="B55" s="18">
        <v>8889</v>
      </c>
      <c r="C55" s="18">
        <v>8584</v>
      </c>
      <c r="D55" s="19">
        <v>10096</v>
      </c>
      <c r="E55" s="27">
        <v>0.14873728918635232</v>
      </c>
      <c r="F55" s="27">
        <v>0.14108855805324089</v>
      </c>
      <c r="G55" s="28">
        <v>0.1849838752912589</v>
      </c>
      <c r="I55" s="93">
        <v>0</v>
      </c>
      <c r="J55" s="18">
        <v>0</v>
      </c>
      <c r="K55" s="19">
        <v>0</v>
      </c>
      <c r="L55" s="78" t="s">
        <v>156</v>
      </c>
      <c r="M55" s="78" t="s">
        <v>156</v>
      </c>
      <c r="N55" s="79" t="s">
        <v>156</v>
      </c>
      <c r="P55" s="93">
        <v>8889</v>
      </c>
      <c r="Q55" s="18">
        <v>8584</v>
      </c>
      <c r="R55" s="19">
        <v>10096</v>
      </c>
      <c r="S55" s="78">
        <v>0.19403492672338335</v>
      </c>
      <c r="T55" s="78">
        <v>0.18422241465709929</v>
      </c>
      <c r="U55" s="79">
        <v>0.25529149529862605</v>
      </c>
    </row>
    <row r="56" spans="1:21" x14ac:dyDescent="0.25">
      <c r="A56" s="17" t="s">
        <v>166</v>
      </c>
      <c r="B56" s="18">
        <v>80635</v>
      </c>
      <c r="C56" s="18">
        <v>82793</v>
      </c>
      <c r="D56" s="19">
        <v>0</v>
      </c>
      <c r="E56" s="27">
        <v>1.3492441572214555</v>
      </c>
      <c r="F56" s="27">
        <v>1.3608044020156072</v>
      </c>
      <c r="G56" s="28" t="s">
        <v>156</v>
      </c>
      <c r="I56" s="93">
        <v>58097</v>
      </c>
      <c r="J56" s="18">
        <v>60497</v>
      </c>
      <c r="K56" s="19">
        <v>0</v>
      </c>
      <c r="L56" s="78">
        <v>4.1641371154156293</v>
      </c>
      <c r="M56" s="78">
        <v>4.2467833408328461</v>
      </c>
      <c r="N56" s="79" t="s">
        <v>156</v>
      </c>
      <c r="P56" s="93">
        <v>22538</v>
      </c>
      <c r="Q56" s="18">
        <v>22296</v>
      </c>
      <c r="R56" s="19">
        <v>0</v>
      </c>
      <c r="S56" s="78">
        <v>0.49197425790208277</v>
      </c>
      <c r="T56" s="78">
        <v>0.47849754860143123</v>
      </c>
      <c r="U56" s="79" t="s">
        <v>156</v>
      </c>
    </row>
    <row r="57" spans="1:21" x14ac:dyDescent="0.25">
      <c r="A57" s="17" t="s">
        <v>167</v>
      </c>
      <c r="B57" s="18">
        <v>4202</v>
      </c>
      <c r="C57" s="18">
        <v>4045</v>
      </c>
      <c r="D57" s="19">
        <v>3936</v>
      </c>
      <c r="E57" s="27">
        <v>7.03109561436666E-2</v>
      </c>
      <c r="F57" s="27">
        <v>6.6484531375274852E-2</v>
      </c>
      <c r="G57" s="28">
        <v>7.2117326975673038E-2</v>
      </c>
      <c r="I57" s="93">
        <v>0</v>
      </c>
      <c r="J57" s="18">
        <v>0</v>
      </c>
      <c r="K57" s="19">
        <v>0</v>
      </c>
      <c r="L57" s="78" t="s">
        <v>156</v>
      </c>
      <c r="M57" s="78" t="s">
        <v>156</v>
      </c>
      <c r="N57" s="79" t="s">
        <v>156</v>
      </c>
      <c r="P57" s="93">
        <v>4202</v>
      </c>
      <c r="Q57" s="18">
        <v>4045</v>
      </c>
      <c r="R57" s="19">
        <v>3936</v>
      </c>
      <c r="S57" s="78">
        <v>9.1724014185134067E-2</v>
      </c>
      <c r="T57" s="78">
        <v>8.6810306068029669E-2</v>
      </c>
      <c r="U57" s="79">
        <v>9.9527270750335989E-2</v>
      </c>
    </row>
    <row r="58" spans="1:21" x14ac:dyDescent="0.25">
      <c r="A58" s="17" t="s">
        <v>168</v>
      </c>
      <c r="B58" s="18">
        <v>0</v>
      </c>
      <c r="C58" s="18">
        <v>0</v>
      </c>
      <c r="D58" s="19">
        <v>5451</v>
      </c>
      <c r="E58" s="27" t="s">
        <v>156</v>
      </c>
      <c r="F58" s="27" t="s">
        <v>156</v>
      </c>
      <c r="G58" s="28">
        <v>9.9875901764327688E-2</v>
      </c>
      <c r="I58" s="93">
        <v>0</v>
      </c>
      <c r="J58" s="18">
        <v>0</v>
      </c>
      <c r="K58" s="19">
        <v>0</v>
      </c>
      <c r="L58" s="78" t="s">
        <v>156</v>
      </c>
      <c r="M58" s="78" t="s">
        <v>156</v>
      </c>
      <c r="N58" s="79" t="s">
        <v>156</v>
      </c>
      <c r="P58" s="93">
        <v>0</v>
      </c>
      <c r="Q58" s="18">
        <v>0</v>
      </c>
      <c r="R58" s="19">
        <v>5451</v>
      </c>
      <c r="S58" s="78" t="s">
        <v>156</v>
      </c>
      <c r="T58" s="78" t="s">
        <v>156</v>
      </c>
      <c r="U58" s="79">
        <v>0.1378361668851833</v>
      </c>
    </row>
    <row r="59" spans="1:21" x14ac:dyDescent="0.25">
      <c r="A59" s="17" t="s">
        <v>169</v>
      </c>
      <c r="B59" s="18">
        <v>869</v>
      </c>
      <c r="C59" s="18">
        <v>1170</v>
      </c>
      <c r="D59" s="19">
        <v>1170</v>
      </c>
      <c r="E59" s="27">
        <v>1.4540747474737334E-2</v>
      </c>
      <c r="F59" s="27">
        <v>1.9230383611636977E-2</v>
      </c>
      <c r="G59" s="28">
        <v>2.1437315183317443E-2</v>
      </c>
      <c r="I59" s="93">
        <v>869</v>
      </c>
      <c r="J59" s="18">
        <v>1170</v>
      </c>
      <c r="K59" s="19">
        <v>1170</v>
      </c>
      <c r="L59" s="78">
        <v>6.2286093142437327E-2</v>
      </c>
      <c r="M59" s="78">
        <v>8.2131948836709753E-2</v>
      </c>
      <c r="N59" s="79">
        <v>7.7840271762343677E-2</v>
      </c>
      <c r="P59" s="93">
        <v>0</v>
      </c>
      <c r="Q59" s="18">
        <v>0</v>
      </c>
      <c r="R59" s="19">
        <v>0</v>
      </c>
      <c r="S59" s="78" t="s">
        <v>156</v>
      </c>
      <c r="T59" s="78" t="s">
        <v>156</v>
      </c>
      <c r="U59" s="79" t="s">
        <v>156</v>
      </c>
    </row>
    <row r="60" spans="1:21" x14ac:dyDescent="0.25">
      <c r="A60" s="17" t="s">
        <v>170</v>
      </c>
      <c r="B60" s="18">
        <v>0</v>
      </c>
      <c r="C60" s="18">
        <v>182874</v>
      </c>
      <c r="D60" s="19">
        <v>184251</v>
      </c>
      <c r="E60" s="27" t="s">
        <v>156</v>
      </c>
      <c r="F60" s="27">
        <v>3.0057582671747869</v>
      </c>
      <c r="G60" s="28">
        <v>3.3759374015738652</v>
      </c>
      <c r="I60" s="93">
        <v>0</v>
      </c>
      <c r="J60" s="18">
        <v>0</v>
      </c>
      <c r="K60" s="19">
        <v>0</v>
      </c>
      <c r="L60" s="78" t="s">
        <v>156</v>
      </c>
      <c r="M60" s="78" t="s">
        <v>156</v>
      </c>
      <c r="N60" s="79" t="s">
        <v>156</v>
      </c>
      <c r="P60" s="93">
        <v>0</v>
      </c>
      <c r="Q60" s="18">
        <v>182874</v>
      </c>
      <c r="R60" s="19">
        <v>184251</v>
      </c>
      <c r="S60" s="78" t="s">
        <v>156</v>
      </c>
      <c r="T60" s="78">
        <v>3.9246842798232033</v>
      </c>
      <c r="U60" s="79">
        <v>4.6590445027998371</v>
      </c>
    </row>
    <row r="61" spans="1:21" x14ac:dyDescent="0.25">
      <c r="A61" s="17" t="s">
        <v>171</v>
      </c>
      <c r="B61" s="18">
        <v>58427</v>
      </c>
      <c r="C61" s="18">
        <v>63382</v>
      </c>
      <c r="D61" s="19">
        <v>69828</v>
      </c>
      <c r="E61" s="27">
        <v>0.97764355892575161</v>
      </c>
      <c r="F61" s="27">
        <v>1.0417608325408334</v>
      </c>
      <c r="G61" s="28">
        <v>1.2794229441202483</v>
      </c>
      <c r="I61" s="93">
        <v>29323</v>
      </c>
      <c r="J61" s="18">
        <v>30643</v>
      </c>
      <c r="K61" s="19">
        <v>32061</v>
      </c>
      <c r="L61" s="78">
        <v>2.1017435088788146</v>
      </c>
      <c r="M61" s="78">
        <v>2.1510848788062367</v>
      </c>
      <c r="N61" s="79">
        <v>2.1330230367286327</v>
      </c>
      <c r="P61" s="93">
        <v>29104</v>
      </c>
      <c r="Q61" s="18">
        <v>32739</v>
      </c>
      <c r="R61" s="19">
        <v>37767</v>
      </c>
      <c r="S61" s="78">
        <v>0.63530121581250409</v>
      </c>
      <c r="T61" s="78">
        <v>0.70261622011402303</v>
      </c>
      <c r="U61" s="79">
        <v>0.95499147216156999</v>
      </c>
    </row>
    <row r="62" spans="1:21" x14ac:dyDescent="0.25">
      <c r="A62" s="17" t="s">
        <v>172</v>
      </c>
      <c r="B62" s="18">
        <v>730173</v>
      </c>
      <c r="C62" s="18">
        <v>791238</v>
      </c>
      <c r="D62" s="19">
        <v>124644</v>
      </c>
      <c r="E62" s="27">
        <v>12.21779195152058</v>
      </c>
      <c r="F62" s="27">
        <v>13.004966041114889</v>
      </c>
      <c r="G62" s="28">
        <v>2.2837886441960853</v>
      </c>
      <c r="I62" s="93">
        <v>2278</v>
      </c>
      <c r="J62" s="18">
        <v>2488</v>
      </c>
      <c r="K62" s="19">
        <v>3375</v>
      </c>
      <c r="L62" s="78">
        <v>0.16327700826061248</v>
      </c>
      <c r="M62" s="78">
        <v>0.17465323821002895</v>
      </c>
      <c r="N62" s="79">
        <v>0.22453924546829904</v>
      </c>
      <c r="P62" s="93">
        <v>727895</v>
      </c>
      <c r="Q62" s="18">
        <v>788750</v>
      </c>
      <c r="R62" s="19">
        <v>121269</v>
      </c>
      <c r="S62" s="78">
        <v>15.888969848950063</v>
      </c>
      <c r="T62" s="78">
        <v>16.927473154798122</v>
      </c>
      <c r="U62" s="79">
        <v>3.0664564523939268</v>
      </c>
    </row>
    <row r="63" spans="1:21" x14ac:dyDescent="0.25">
      <c r="A63" s="17" t="s">
        <v>173</v>
      </c>
      <c r="B63" s="18">
        <v>51230</v>
      </c>
      <c r="C63" s="18">
        <v>67953</v>
      </c>
      <c r="D63" s="19">
        <v>89628</v>
      </c>
      <c r="E63" s="27">
        <v>0.85721805883865776</v>
      </c>
      <c r="F63" s="27">
        <v>1.1168908184286903</v>
      </c>
      <c r="G63" s="28">
        <v>1.6422082779917744</v>
      </c>
      <c r="I63" s="93">
        <v>31377</v>
      </c>
      <c r="J63" s="18">
        <v>47392</v>
      </c>
      <c r="K63" s="19">
        <v>69050</v>
      </c>
      <c r="L63" s="78">
        <v>2.2489651835791209</v>
      </c>
      <c r="M63" s="78">
        <v>3.326835315614828</v>
      </c>
      <c r="N63" s="79">
        <v>4.5939066369143848</v>
      </c>
      <c r="P63" s="93">
        <v>19853</v>
      </c>
      <c r="Q63" s="18">
        <v>20561</v>
      </c>
      <c r="R63" s="19">
        <v>20578</v>
      </c>
      <c r="S63" s="78">
        <v>0.43336431547298115</v>
      </c>
      <c r="T63" s="78">
        <v>0.44126247294555204</v>
      </c>
      <c r="U63" s="79">
        <v>0.52034354103160929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3">
        <v>0</v>
      </c>
      <c r="J64" s="18">
        <v>0</v>
      </c>
      <c r="K64" s="19">
        <v>0</v>
      </c>
      <c r="L64" s="78" t="s">
        <v>156</v>
      </c>
      <c r="M64" s="78" t="s">
        <v>156</v>
      </c>
      <c r="N64" s="79" t="s">
        <v>156</v>
      </c>
      <c r="P64" s="93">
        <v>0</v>
      </c>
      <c r="Q64" s="18">
        <v>0</v>
      </c>
      <c r="R64" s="19">
        <v>0</v>
      </c>
      <c r="S64" s="78" t="s">
        <v>156</v>
      </c>
      <c r="T64" s="78" t="s">
        <v>156</v>
      </c>
      <c r="U64" s="79" t="s">
        <v>156</v>
      </c>
    </row>
    <row r="65" spans="1:21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3">
        <v>0</v>
      </c>
      <c r="J65" s="18">
        <v>0</v>
      </c>
      <c r="K65" s="19">
        <v>0</v>
      </c>
      <c r="L65" s="78" t="s">
        <v>156</v>
      </c>
      <c r="M65" s="78" t="s">
        <v>156</v>
      </c>
      <c r="N65" s="79" t="s">
        <v>156</v>
      </c>
      <c r="P65" s="93">
        <v>0</v>
      </c>
      <c r="Q65" s="18">
        <v>0</v>
      </c>
      <c r="R65" s="19">
        <v>0</v>
      </c>
      <c r="S65" s="78" t="s">
        <v>156</v>
      </c>
      <c r="T65" s="78" t="s">
        <v>156</v>
      </c>
      <c r="U65" s="79" t="s">
        <v>156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3">
        <v>0</v>
      </c>
      <c r="J66" s="18">
        <v>0</v>
      </c>
      <c r="K66" s="19">
        <v>0</v>
      </c>
      <c r="L66" s="78" t="s">
        <v>156</v>
      </c>
      <c r="M66" s="78" t="s">
        <v>156</v>
      </c>
      <c r="N66" s="79" t="s">
        <v>156</v>
      </c>
      <c r="P66" s="93">
        <v>0</v>
      </c>
      <c r="Q66" s="18">
        <v>0</v>
      </c>
      <c r="R66" s="19">
        <v>0</v>
      </c>
      <c r="S66" s="78" t="s">
        <v>156</v>
      </c>
      <c r="T66" s="78" t="s">
        <v>156</v>
      </c>
      <c r="U66" s="79" t="s">
        <v>156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3">
        <v>0</v>
      </c>
      <c r="J67" s="18">
        <v>0</v>
      </c>
      <c r="K67" s="19">
        <v>0</v>
      </c>
      <c r="L67" s="78" t="s">
        <v>156</v>
      </c>
      <c r="M67" s="78" t="s">
        <v>156</v>
      </c>
      <c r="N67" s="79" t="s">
        <v>156</v>
      </c>
      <c r="P67" s="93">
        <v>0</v>
      </c>
      <c r="Q67" s="18">
        <v>0</v>
      </c>
      <c r="R67" s="19">
        <v>0</v>
      </c>
      <c r="S67" s="78" t="s">
        <v>156</v>
      </c>
      <c r="T67" s="78" t="s">
        <v>156</v>
      </c>
      <c r="U67" s="79" t="s">
        <v>156</v>
      </c>
    </row>
    <row r="68" spans="1:21" x14ac:dyDescent="0.25">
      <c r="A68" s="17" t="s">
        <v>178</v>
      </c>
      <c r="B68" s="18">
        <v>8720</v>
      </c>
      <c r="C68" s="18">
        <v>9816</v>
      </c>
      <c r="D68" s="19">
        <v>9913</v>
      </c>
      <c r="E68" s="27">
        <v>0.14590945682360132</v>
      </c>
      <c r="F68" s="27">
        <v>0.16133798763404153</v>
      </c>
      <c r="G68" s="28">
        <v>0.18163085932668874</v>
      </c>
      <c r="I68" s="93">
        <v>7632</v>
      </c>
      <c r="J68" s="18">
        <v>8812</v>
      </c>
      <c r="K68" s="19">
        <v>9135</v>
      </c>
      <c r="L68" s="78">
        <v>0.54702815059042775</v>
      </c>
      <c r="M68" s="78">
        <v>0.61858695140947551</v>
      </c>
      <c r="N68" s="79">
        <v>0.60775289106752939</v>
      </c>
      <c r="P68" s="93">
        <v>1088</v>
      </c>
      <c r="Q68" s="18">
        <v>1004</v>
      </c>
      <c r="R68" s="19">
        <v>778</v>
      </c>
      <c r="S68" s="78">
        <v>2.3749578161215104E-2</v>
      </c>
      <c r="T68" s="78">
        <v>2.1546983261384867E-2</v>
      </c>
      <c r="U68" s="79">
        <v>1.9672819269248323E-2</v>
      </c>
    </row>
    <row r="69" spans="1:21" x14ac:dyDescent="0.25">
      <c r="A69" s="17" t="s">
        <v>179</v>
      </c>
      <c r="B69" s="18">
        <v>13390</v>
      </c>
      <c r="C69" s="18">
        <v>19786</v>
      </c>
      <c r="D69" s="19">
        <v>22426</v>
      </c>
      <c r="E69" s="27">
        <v>0.22405133335642452</v>
      </c>
      <c r="F69" s="27">
        <v>0.32520715396568312</v>
      </c>
      <c r="G69" s="28">
        <v>0.41090019683852735</v>
      </c>
      <c r="I69" s="93">
        <v>0</v>
      </c>
      <c r="J69" s="18">
        <v>0</v>
      </c>
      <c r="K69" s="19">
        <v>0</v>
      </c>
      <c r="L69" s="78" t="s">
        <v>156</v>
      </c>
      <c r="M69" s="78" t="s">
        <v>156</v>
      </c>
      <c r="N69" s="79" t="s">
        <v>156</v>
      </c>
      <c r="P69" s="93">
        <v>13390</v>
      </c>
      <c r="Q69" s="18">
        <v>19786</v>
      </c>
      <c r="R69" s="19">
        <v>22426</v>
      </c>
      <c r="S69" s="78">
        <v>0.29228570917157193</v>
      </c>
      <c r="T69" s="78">
        <v>0.42463009044796907</v>
      </c>
      <c r="U69" s="79">
        <v>0.56707280839609631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3">
        <v>0</v>
      </c>
      <c r="J70" s="18">
        <v>0</v>
      </c>
      <c r="K70" s="19">
        <v>0</v>
      </c>
      <c r="L70" s="78" t="s">
        <v>156</v>
      </c>
      <c r="M70" s="78" t="s">
        <v>156</v>
      </c>
      <c r="N70" s="79" t="s">
        <v>156</v>
      </c>
      <c r="P70" s="93">
        <v>0</v>
      </c>
      <c r="Q70" s="18">
        <v>0</v>
      </c>
      <c r="R70" s="19">
        <v>0</v>
      </c>
      <c r="S70" s="78" t="s">
        <v>156</v>
      </c>
      <c r="T70" s="78" t="s">
        <v>156</v>
      </c>
      <c r="U70" s="79" t="s">
        <v>156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3" t="s">
        <v>5</v>
      </c>
      <c r="J71" s="18" t="s">
        <v>5</v>
      </c>
      <c r="K71" s="19" t="s">
        <v>5</v>
      </c>
      <c r="L71" s="78" t="s">
        <v>5</v>
      </c>
      <c r="M71" s="78" t="s">
        <v>5</v>
      </c>
      <c r="N71" s="79" t="s">
        <v>5</v>
      </c>
      <c r="P71" s="93" t="s">
        <v>5</v>
      </c>
      <c r="Q71" s="18" t="s">
        <v>5</v>
      </c>
      <c r="R71" s="19" t="s">
        <v>5</v>
      </c>
      <c r="S71" s="78" t="s">
        <v>5</v>
      </c>
      <c r="T71" s="78" t="s">
        <v>5</v>
      </c>
      <c r="U71" s="79" t="s">
        <v>5</v>
      </c>
    </row>
    <row r="72" spans="1:21" ht="13.8" thickBot="1" x14ac:dyDescent="0.3">
      <c r="A72" s="20" t="s">
        <v>4</v>
      </c>
      <c r="B72" s="21">
        <v>5976309</v>
      </c>
      <c r="C72" s="21">
        <v>6084122</v>
      </c>
      <c r="D72" s="22">
        <v>5457773</v>
      </c>
      <c r="E72" s="23">
        <v>100</v>
      </c>
      <c r="F72" s="23">
        <v>100</v>
      </c>
      <c r="G72" s="47">
        <v>100</v>
      </c>
      <c r="I72" s="94">
        <v>1395175</v>
      </c>
      <c r="J72" s="21">
        <v>1424537</v>
      </c>
      <c r="K72" s="22">
        <v>1503078</v>
      </c>
      <c r="L72" s="81">
        <v>100</v>
      </c>
      <c r="M72" s="81">
        <v>100</v>
      </c>
      <c r="N72" s="82">
        <v>100</v>
      </c>
      <c r="P72" s="94">
        <v>4581134</v>
      </c>
      <c r="Q72" s="21">
        <v>4659585</v>
      </c>
      <c r="R72" s="22">
        <v>3954695</v>
      </c>
      <c r="S72" s="81">
        <v>100</v>
      </c>
      <c r="T72" s="81">
        <v>100</v>
      </c>
      <c r="U72" s="82">
        <v>100</v>
      </c>
    </row>
    <row r="73" spans="1:21" x14ac:dyDescent="0.25">
      <c r="A73" s="24"/>
      <c r="B73" s="24"/>
      <c r="C73" s="24"/>
      <c r="D73" s="24"/>
      <c r="E73" s="24"/>
      <c r="F73" s="24"/>
    </row>
    <row r="74" spans="1:21" ht="12.75" customHeight="1" x14ac:dyDescent="0.25">
      <c r="A74" s="58" t="str">
        <f>+Innhold!B53</f>
        <v>Finans Norge / Skadeforsikringsstatistikk</v>
      </c>
      <c r="F74" s="25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4">
        <f>Innhold!H31</f>
        <v>12</v>
      </c>
    </row>
    <row r="75" spans="1:21" ht="12.75" customHeight="1" x14ac:dyDescent="0.25">
      <c r="A75" s="26" t="str">
        <f>+Innhold!B54</f>
        <v>Premiestatistikk skadeforsikring 3. kvartal 2025</v>
      </c>
      <c r="F75" s="25"/>
      <c r="U75" s="163"/>
    </row>
    <row r="76" spans="1:21" ht="12.75" customHeight="1" x14ac:dyDescent="0.25"/>
    <row r="77" spans="1:21" ht="12.75" customHeight="1" x14ac:dyDescent="0.25"/>
    <row r="80" spans="1:21" ht="12.75" customHeight="1" x14ac:dyDescent="0.25"/>
    <row r="81" ht="12.75" customHeight="1" x14ac:dyDescent="0.25"/>
  </sheetData>
  <mergeCells count="7">
    <mergeCell ref="D4:E4"/>
    <mergeCell ref="D39:E39"/>
    <mergeCell ref="U74:U75"/>
    <mergeCell ref="I4:N4"/>
    <mergeCell ref="P4:U4"/>
    <mergeCell ref="I39:N39"/>
    <mergeCell ref="P39:U39"/>
  </mergeCells>
  <phoneticPr fontId="0" type="noConversion"/>
  <hyperlinks>
    <hyperlink ref="A2" location="Innhold!A32" tooltip="Move to Innhold" display="Tilbake til innholdsfortegnelsen" xr:uid="{00000000-0004-0000-0B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6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7" style="1" customWidth="1"/>
    <col min="2" max="4" width="11.6640625" style="1" customWidth="1"/>
    <col min="5" max="7" width="9.6640625" style="1" customWidth="1"/>
    <col min="8" max="16384" width="11.44140625" style="1"/>
  </cols>
  <sheetData>
    <row r="1" spans="1:7" ht="5.25" customHeight="1" x14ac:dyDescent="0.25"/>
    <row r="2" spans="1:7" x14ac:dyDescent="0.25">
      <c r="A2" s="70" t="s">
        <v>0</v>
      </c>
      <c r="B2" s="3"/>
      <c r="C2" s="3"/>
      <c r="D2" s="3"/>
      <c r="E2" s="3"/>
      <c r="F2" s="3"/>
    </row>
    <row r="3" spans="1:7" ht="6" customHeight="1" x14ac:dyDescent="0.25">
      <c r="A3" s="4"/>
      <c r="B3" s="3"/>
      <c r="C3" s="3"/>
      <c r="D3" s="3"/>
      <c r="E3" s="3"/>
      <c r="F3" s="3"/>
    </row>
    <row r="4" spans="1:7" ht="16.2" thickBot="1" x14ac:dyDescent="0.35">
      <c r="A4" s="5" t="s">
        <v>115</v>
      </c>
      <c r="B4" s="6"/>
      <c r="C4" s="6"/>
      <c r="D4" s="6"/>
      <c r="E4" s="6"/>
      <c r="F4" s="6"/>
    </row>
    <row r="5" spans="1:7" x14ac:dyDescent="0.25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</row>
    <row r="7" spans="1:7" x14ac:dyDescent="0.25">
      <c r="A7" s="17" t="s">
        <v>81</v>
      </c>
      <c r="B7" s="18">
        <v>417241</v>
      </c>
      <c r="C7" s="18">
        <v>433116</v>
      </c>
      <c r="D7" s="19">
        <v>464662</v>
      </c>
      <c r="E7" s="27">
        <v>15.303874191921507</v>
      </c>
      <c r="F7" s="27">
        <v>14.818560596470364</v>
      </c>
      <c r="G7" s="28">
        <v>15.205157152440322</v>
      </c>
    </row>
    <row r="8" spans="1:7" x14ac:dyDescent="0.25">
      <c r="A8" s="17" t="s">
        <v>157</v>
      </c>
      <c r="B8" s="18">
        <v>112960</v>
      </c>
      <c r="C8" s="18">
        <v>172136</v>
      </c>
      <c r="D8" s="19">
        <v>205865</v>
      </c>
      <c r="E8" s="27">
        <v>4.1432304800330106</v>
      </c>
      <c r="F8" s="27">
        <v>5.8894331930337893</v>
      </c>
      <c r="G8" s="28">
        <v>6.7365303751697505</v>
      </c>
    </row>
    <row r="9" spans="1:7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</row>
    <row r="10" spans="1:7" x14ac:dyDescent="0.25">
      <c r="A10" s="17" t="s">
        <v>82</v>
      </c>
      <c r="B10" s="18">
        <v>723561</v>
      </c>
      <c r="C10" s="18">
        <v>739615</v>
      </c>
      <c r="D10" s="19">
        <v>750854</v>
      </c>
      <c r="E10" s="27">
        <v>26.539305854843885</v>
      </c>
      <c r="F10" s="27">
        <v>25.305067685235429</v>
      </c>
      <c r="G10" s="28">
        <v>24.570231842798474</v>
      </c>
    </row>
    <row r="11" spans="1:7" x14ac:dyDescent="0.25">
      <c r="A11" s="17" t="s">
        <v>84</v>
      </c>
      <c r="B11" s="18">
        <v>320350</v>
      </c>
      <c r="C11" s="18">
        <v>330411</v>
      </c>
      <c r="D11" s="19">
        <v>329612</v>
      </c>
      <c r="E11" s="27">
        <v>11.750034386318831</v>
      </c>
      <c r="F11" s="27">
        <v>11.304628379557368</v>
      </c>
      <c r="G11" s="28">
        <v>10.785909455324859</v>
      </c>
    </row>
    <row r="12" spans="1:7" x14ac:dyDescent="0.25">
      <c r="A12" s="17" t="s">
        <v>152</v>
      </c>
      <c r="B12" s="18">
        <v>122696</v>
      </c>
      <c r="C12" s="18">
        <v>125857</v>
      </c>
      <c r="D12" s="19">
        <v>213470</v>
      </c>
      <c r="E12" s="27">
        <v>4.5003346935032784</v>
      </c>
      <c r="F12" s="27">
        <v>4.3060509909353861</v>
      </c>
      <c r="G12" s="28">
        <v>6.9853891588540389</v>
      </c>
    </row>
    <row r="13" spans="1:7" x14ac:dyDescent="0.25">
      <c r="A13" s="17" t="s">
        <v>158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</row>
    <row r="14" spans="1:7" x14ac:dyDescent="0.25">
      <c r="A14" s="17" t="s">
        <v>159</v>
      </c>
      <c r="B14" s="18">
        <v>137428</v>
      </c>
      <c r="C14" s="18">
        <v>135210</v>
      </c>
      <c r="D14" s="19">
        <v>126622</v>
      </c>
      <c r="E14" s="27">
        <v>5.040685892439595</v>
      </c>
      <c r="F14" s="27">
        <v>4.6260530163945868</v>
      </c>
      <c r="G14" s="28">
        <v>4.1434578445327963</v>
      </c>
    </row>
    <row r="15" spans="1:7" x14ac:dyDescent="0.25">
      <c r="A15" s="17" t="s">
        <v>160</v>
      </c>
      <c r="B15" s="18">
        <v>214455</v>
      </c>
      <c r="C15" s="18">
        <v>250080</v>
      </c>
      <c r="D15" s="19">
        <v>281439</v>
      </c>
      <c r="E15" s="27">
        <v>7.865939204988309</v>
      </c>
      <c r="F15" s="27">
        <v>8.5561965708154588</v>
      </c>
      <c r="G15" s="28">
        <v>9.2095420409365332</v>
      </c>
    </row>
    <row r="16" spans="1:7" x14ac:dyDescent="0.25">
      <c r="A16" s="17" t="s">
        <v>161</v>
      </c>
      <c r="B16" s="18">
        <v>274580</v>
      </c>
      <c r="C16" s="18">
        <v>292772</v>
      </c>
      <c r="D16" s="19">
        <v>305833</v>
      </c>
      <c r="E16" s="27">
        <v>10.071248452615652</v>
      </c>
      <c r="F16" s="27">
        <v>10.016853736527446</v>
      </c>
      <c r="G16" s="28">
        <v>10.007788085538049</v>
      </c>
    </row>
    <row r="17" spans="1:7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</row>
    <row r="18" spans="1:7" x14ac:dyDescent="0.25">
      <c r="A18" s="17" t="s">
        <v>163</v>
      </c>
      <c r="B18" s="18">
        <v>37362</v>
      </c>
      <c r="C18" s="18">
        <v>0</v>
      </c>
      <c r="D18" s="19">
        <v>0</v>
      </c>
      <c r="E18" s="27">
        <v>1.3703910870661593</v>
      </c>
      <c r="F18" s="27" t="s">
        <v>156</v>
      </c>
      <c r="G18" s="28" t="s">
        <v>156</v>
      </c>
    </row>
    <row r="19" spans="1:7" x14ac:dyDescent="0.25">
      <c r="A19" s="17" t="s">
        <v>164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</row>
    <row r="20" spans="1:7" x14ac:dyDescent="0.25">
      <c r="A20" s="17" t="s">
        <v>165</v>
      </c>
      <c r="B20" s="18">
        <v>73614</v>
      </c>
      <c r="C20" s="18">
        <v>75418</v>
      </c>
      <c r="D20" s="19">
        <v>77951</v>
      </c>
      <c r="E20" s="27">
        <v>2.70006877263766</v>
      </c>
      <c r="F20" s="27">
        <v>2.5803392233595663</v>
      </c>
      <c r="G20" s="28">
        <v>2.5507943520018324</v>
      </c>
    </row>
    <row r="21" spans="1:7" x14ac:dyDescent="0.25">
      <c r="A21" s="17" t="s">
        <v>166</v>
      </c>
      <c r="B21" s="18">
        <v>94603</v>
      </c>
      <c r="C21" s="18">
        <v>93188</v>
      </c>
      <c r="D21" s="19">
        <v>0</v>
      </c>
      <c r="E21" s="27">
        <v>3.4699188482875614</v>
      </c>
      <c r="F21" s="27">
        <v>3.1883191220455496</v>
      </c>
      <c r="G21" s="28" t="s">
        <v>156</v>
      </c>
    </row>
    <row r="22" spans="1:7" x14ac:dyDescent="0.25">
      <c r="A22" s="17" t="s">
        <v>167</v>
      </c>
      <c r="B22" s="18">
        <v>302</v>
      </c>
      <c r="C22" s="18">
        <v>423</v>
      </c>
      <c r="D22" s="19">
        <v>318</v>
      </c>
      <c r="E22" s="27">
        <v>1.1076979505753978E-2</v>
      </c>
      <c r="F22" s="27">
        <v>1.4472453412727685E-2</v>
      </c>
      <c r="G22" s="28">
        <v>1.040592941638443E-2</v>
      </c>
    </row>
    <row r="23" spans="1:7" x14ac:dyDescent="0.25">
      <c r="A23" s="17" t="s">
        <v>168</v>
      </c>
      <c r="B23" s="18">
        <v>0</v>
      </c>
      <c r="C23" s="18">
        <v>38257</v>
      </c>
      <c r="D23" s="19">
        <v>55053</v>
      </c>
      <c r="E23" s="27" t="s">
        <v>156</v>
      </c>
      <c r="F23" s="27">
        <v>1.3089187948244043</v>
      </c>
      <c r="G23" s="28">
        <v>1.801501987925195</v>
      </c>
    </row>
    <row r="24" spans="1:7" x14ac:dyDescent="0.25">
      <c r="A24" s="17" t="s">
        <v>169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</row>
    <row r="25" spans="1:7" x14ac:dyDescent="0.25">
      <c r="A25" s="17" t="s">
        <v>170</v>
      </c>
      <c r="B25" s="18">
        <v>0</v>
      </c>
      <c r="C25" s="18">
        <v>38147</v>
      </c>
      <c r="D25" s="19">
        <v>37370</v>
      </c>
      <c r="E25" s="27" t="s">
        <v>156</v>
      </c>
      <c r="F25" s="27">
        <v>1.3051552726603379</v>
      </c>
      <c r="G25" s="28">
        <v>1.2228603216675666</v>
      </c>
    </row>
    <row r="26" spans="1:7" x14ac:dyDescent="0.25">
      <c r="A26" s="17" t="s">
        <v>171</v>
      </c>
      <c r="B26" s="18">
        <v>62248</v>
      </c>
      <c r="C26" s="18">
        <v>63861</v>
      </c>
      <c r="D26" s="19">
        <v>72127</v>
      </c>
      <c r="E26" s="27">
        <v>2.2831782128283895</v>
      </c>
      <c r="F26" s="27">
        <v>2.1849298992676185</v>
      </c>
      <c r="G26" s="28">
        <v>2.3602153176589931</v>
      </c>
    </row>
    <row r="27" spans="1:7" x14ac:dyDescent="0.25">
      <c r="A27" s="17" t="s">
        <v>172</v>
      </c>
      <c r="B27" s="18">
        <v>56141</v>
      </c>
      <c r="C27" s="18">
        <v>42966</v>
      </c>
      <c r="D27" s="19">
        <v>40807</v>
      </c>
      <c r="E27" s="27">
        <v>2.059181147127596</v>
      </c>
      <c r="F27" s="27">
        <v>1.4700317572842971</v>
      </c>
      <c r="G27" s="28">
        <v>1.3353294392905644</v>
      </c>
    </row>
    <row r="28" spans="1:7" x14ac:dyDescent="0.25">
      <c r="A28" s="17" t="s">
        <v>173</v>
      </c>
      <c r="B28" s="18">
        <v>53217</v>
      </c>
      <c r="C28" s="18">
        <v>52961</v>
      </c>
      <c r="D28" s="19">
        <v>54336</v>
      </c>
      <c r="E28" s="27">
        <v>1.9519325111182431</v>
      </c>
      <c r="F28" s="27">
        <v>1.8119990666465033</v>
      </c>
      <c r="G28" s="28">
        <v>1.7780395621656113</v>
      </c>
    </row>
    <row r="29" spans="1:7" x14ac:dyDescent="0.25">
      <c r="A29" s="17" t="s">
        <v>174</v>
      </c>
      <c r="B29" s="18">
        <v>3910</v>
      </c>
      <c r="C29" s="18">
        <v>4009</v>
      </c>
      <c r="D29" s="19">
        <v>0</v>
      </c>
      <c r="E29" s="27">
        <v>0.14341387373343725</v>
      </c>
      <c r="F29" s="27">
        <v>0.13716327596128911</v>
      </c>
      <c r="G29" s="28" t="s">
        <v>156</v>
      </c>
    </row>
    <row r="30" spans="1:7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</row>
    <row r="31" spans="1:7" x14ac:dyDescent="0.25">
      <c r="A31" s="17" t="s">
        <v>176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</row>
    <row r="32" spans="1:7" x14ac:dyDescent="0.25">
      <c r="A32" s="17" t="s">
        <v>177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</row>
    <row r="33" spans="1:7" x14ac:dyDescent="0.25">
      <c r="A33" s="17" t="s">
        <v>178</v>
      </c>
      <c r="B33" s="18">
        <v>2395</v>
      </c>
      <c r="C33" s="18">
        <v>2220</v>
      </c>
      <c r="D33" s="19">
        <v>2092</v>
      </c>
      <c r="E33" s="27">
        <v>8.7845582504240974E-2</v>
      </c>
      <c r="F33" s="27">
        <v>7.5954720038428986E-2</v>
      </c>
      <c r="G33" s="28">
        <v>6.8456617418478707E-2</v>
      </c>
    </row>
    <row r="34" spans="1:7" x14ac:dyDescent="0.25">
      <c r="A34" s="17" t="s">
        <v>179</v>
      </c>
      <c r="B34" s="18">
        <v>19312</v>
      </c>
      <c r="C34" s="18">
        <v>32147</v>
      </c>
      <c r="D34" s="19">
        <v>37539</v>
      </c>
      <c r="E34" s="27">
        <v>0.70833982852689015</v>
      </c>
      <c r="F34" s="27">
        <v>1.099872245529449</v>
      </c>
      <c r="G34" s="28">
        <v>1.2283905168605507</v>
      </c>
    </row>
    <row r="35" spans="1:7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</row>
    <row r="36" spans="1:7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</row>
    <row r="37" spans="1:7" ht="13.8" thickBot="1" x14ac:dyDescent="0.3">
      <c r="A37" s="20" t="s">
        <v>4</v>
      </c>
      <c r="B37" s="21">
        <v>2726375</v>
      </c>
      <c r="C37" s="21">
        <v>2922794</v>
      </c>
      <c r="D37" s="22">
        <v>3055950</v>
      </c>
      <c r="E37" s="23">
        <v>100</v>
      </c>
      <c r="F37" s="23">
        <v>100</v>
      </c>
      <c r="G37" s="47">
        <v>100</v>
      </c>
    </row>
    <row r="39" spans="1:7" ht="16.2" thickBot="1" x14ac:dyDescent="0.35">
      <c r="A39" s="5" t="s">
        <v>116</v>
      </c>
      <c r="B39" s="6"/>
      <c r="C39" s="6"/>
      <c r="D39" s="6"/>
      <c r="E39" s="6"/>
      <c r="F39" s="6"/>
    </row>
    <row r="40" spans="1:7" x14ac:dyDescent="0.25">
      <c r="A40" s="7"/>
      <c r="B40" s="8"/>
      <c r="C40" s="9" t="s">
        <v>31</v>
      </c>
      <c r="D40" s="85"/>
      <c r="E40" s="11"/>
      <c r="F40" s="9" t="s">
        <v>2</v>
      </c>
      <c r="G40" s="12"/>
    </row>
    <row r="41" spans="1:7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</row>
    <row r="42" spans="1:7" x14ac:dyDescent="0.25">
      <c r="A42" s="17" t="s">
        <v>81</v>
      </c>
      <c r="B42" s="18">
        <v>194090</v>
      </c>
      <c r="C42" s="18">
        <v>210235</v>
      </c>
      <c r="D42" s="19">
        <v>207300</v>
      </c>
      <c r="E42" s="27">
        <v>8.7151829362205238</v>
      </c>
      <c r="F42" s="27">
        <v>9.2801694342157877</v>
      </c>
      <c r="G42" s="28">
        <v>9.0298429120960257</v>
      </c>
    </row>
    <row r="43" spans="1:7" x14ac:dyDescent="0.25">
      <c r="A43" s="17" t="s">
        <v>157</v>
      </c>
      <c r="B43" s="18">
        <v>82678</v>
      </c>
      <c r="C43" s="18">
        <v>101850</v>
      </c>
      <c r="D43" s="19">
        <v>112645</v>
      </c>
      <c r="E43" s="27">
        <v>3.7124730527118368</v>
      </c>
      <c r="F43" s="27">
        <v>4.4958511041209981</v>
      </c>
      <c r="G43" s="28">
        <v>4.9067373605067859</v>
      </c>
    </row>
    <row r="44" spans="1:7" x14ac:dyDescent="0.25">
      <c r="A44" s="17" t="s">
        <v>181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</row>
    <row r="45" spans="1:7" x14ac:dyDescent="0.25">
      <c r="A45" s="17" t="s">
        <v>82</v>
      </c>
      <c r="B45" s="18">
        <v>516037</v>
      </c>
      <c r="C45" s="18">
        <v>508637</v>
      </c>
      <c r="D45" s="19">
        <v>483229</v>
      </c>
      <c r="E45" s="27">
        <v>23.171502173519656</v>
      </c>
      <c r="F45" s="27">
        <v>22.452196544396585</v>
      </c>
      <c r="G45" s="28">
        <v>21.049117031207189</v>
      </c>
    </row>
    <row r="46" spans="1:7" x14ac:dyDescent="0.25">
      <c r="A46" s="17" t="s">
        <v>84</v>
      </c>
      <c r="B46" s="18">
        <v>211099</v>
      </c>
      <c r="C46" s="18">
        <v>211239</v>
      </c>
      <c r="D46" s="19">
        <v>203397</v>
      </c>
      <c r="E46" s="27">
        <v>9.4789345285857909</v>
      </c>
      <c r="F46" s="27">
        <v>9.3244878879078605</v>
      </c>
      <c r="G46" s="28">
        <v>8.8598309637800057</v>
      </c>
    </row>
    <row r="47" spans="1:7" x14ac:dyDescent="0.25">
      <c r="A47" s="17" t="s">
        <v>152</v>
      </c>
      <c r="B47" s="18">
        <v>59155</v>
      </c>
      <c r="C47" s="18">
        <v>58942</v>
      </c>
      <c r="D47" s="19">
        <v>90737</v>
      </c>
      <c r="E47" s="27">
        <v>2.6562246720187801</v>
      </c>
      <c r="F47" s="27">
        <v>2.6018110533048588</v>
      </c>
      <c r="G47" s="28">
        <v>3.952440213771621</v>
      </c>
    </row>
    <row r="48" spans="1:7" x14ac:dyDescent="0.25">
      <c r="A48" s="17" t="s">
        <v>158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</row>
    <row r="49" spans="1:7" x14ac:dyDescent="0.25">
      <c r="A49" s="17" t="s">
        <v>159</v>
      </c>
      <c r="B49" s="18">
        <v>106940</v>
      </c>
      <c r="C49" s="18">
        <v>92897</v>
      </c>
      <c r="D49" s="19">
        <v>93461</v>
      </c>
      <c r="E49" s="27">
        <v>4.8019045968335448</v>
      </c>
      <c r="F49" s="27">
        <v>4.100648797442596</v>
      </c>
      <c r="G49" s="28">
        <v>4.0710957472619711</v>
      </c>
    </row>
    <row r="50" spans="1:7" x14ac:dyDescent="0.25">
      <c r="A50" s="17" t="s">
        <v>160</v>
      </c>
      <c r="B50" s="18">
        <v>430628</v>
      </c>
      <c r="C50" s="18">
        <v>448331</v>
      </c>
      <c r="D50" s="19">
        <v>476056</v>
      </c>
      <c r="E50" s="27">
        <v>19.336399595336037</v>
      </c>
      <c r="F50" s="27">
        <v>19.790175958386563</v>
      </c>
      <c r="G50" s="28">
        <v>20.736666171542623</v>
      </c>
    </row>
    <row r="51" spans="1:7" x14ac:dyDescent="0.25">
      <c r="A51" s="17" t="s">
        <v>161</v>
      </c>
      <c r="B51" s="18">
        <v>324108</v>
      </c>
      <c r="C51" s="18">
        <v>312782</v>
      </c>
      <c r="D51" s="19">
        <v>314331</v>
      </c>
      <c r="E51" s="27">
        <v>14.553354171222429</v>
      </c>
      <c r="F51" s="27">
        <v>13.806787432981581</v>
      </c>
      <c r="G51" s="28">
        <v>13.692038361804418</v>
      </c>
    </row>
    <row r="52" spans="1:7" x14ac:dyDescent="0.25">
      <c r="A52" s="17" t="s">
        <v>162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</row>
    <row r="53" spans="1:7" x14ac:dyDescent="0.25">
      <c r="A53" s="17" t="s">
        <v>163</v>
      </c>
      <c r="B53" s="18">
        <v>46703</v>
      </c>
      <c r="C53" s="18">
        <v>0</v>
      </c>
      <c r="D53" s="19">
        <v>0</v>
      </c>
      <c r="E53" s="27">
        <v>2.0970951036648313</v>
      </c>
      <c r="F53" s="27" t="s">
        <v>156</v>
      </c>
      <c r="G53" s="28" t="s">
        <v>156</v>
      </c>
    </row>
    <row r="54" spans="1:7" x14ac:dyDescent="0.25">
      <c r="A54" s="17" t="s">
        <v>164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</row>
    <row r="55" spans="1:7" x14ac:dyDescent="0.25">
      <c r="A55" s="17" t="s">
        <v>165</v>
      </c>
      <c r="B55" s="18">
        <v>44941</v>
      </c>
      <c r="C55" s="18">
        <v>43438</v>
      </c>
      <c r="D55" s="19">
        <v>44633</v>
      </c>
      <c r="E55" s="27">
        <v>2.0179763838254754</v>
      </c>
      <c r="F55" s="27">
        <v>1.9174352504743046</v>
      </c>
      <c r="G55" s="28">
        <v>1.9441822416574139</v>
      </c>
    </row>
    <row r="56" spans="1:7" x14ac:dyDescent="0.25">
      <c r="A56" s="17" t="s">
        <v>166</v>
      </c>
      <c r="B56" s="18">
        <v>40200</v>
      </c>
      <c r="C56" s="18">
        <v>38603</v>
      </c>
      <c r="D56" s="19">
        <v>0</v>
      </c>
      <c r="E56" s="27">
        <v>1.8050922460511363</v>
      </c>
      <c r="F56" s="27">
        <v>1.7040092309512311</v>
      </c>
      <c r="G56" s="28" t="s">
        <v>156</v>
      </c>
    </row>
    <row r="57" spans="1:7" x14ac:dyDescent="0.25">
      <c r="A57" s="17" t="s">
        <v>167</v>
      </c>
      <c r="B57" s="18">
        <v>4129</v>
      </c>
      <c r="C57" s="18">
        <v>4027</v>
      </c>
      <c r="D57" s="19">
        <v>3861</v>
      </c>
      <c r="E57" s="27">
        <v>0.18540362895385923</v>
      </c>
      <c r="F57" s="27">
        <v>0.17775937551590829</v>
      </c>
      <c r="G57" s="28">
        <v>0.16818245771154247</v>
      </c>
    </row>
    <row r="58" spans="1:7" x14ac:dyDescent="0.25">
      <c r="A58" s="17" t="s">
        <v>168</v>
      </c>
      <c r="B58" s="18">
        <v>0</v>
      </c>
      <c r="C58" s="18">
        <v>15000</v>
      </c>
      <c r="D58" s="19">
        <v>26074</v>
      </c>
      <c r="E58" s="27" t="s">
        <v>156</v>
      </c>
      <c r="F58" s="27">
        <v>0.66212829221222358</v>
      </c>
      <c r="G58" s="28">
        <v>1.1357651909792175</v>
      </c>
    </row>
    <row r="59" spans="1:7" x14ac:dyDescent="0.25">
      <c r="A59" s="17" t="s">
        <v>169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</row>
    <row r="60" spans="1:7" x14ac:dyDescent="0.25">
      <c r="A60" s="17" t="s">
        <v>170</v>
      </c>
      <c r="B60" s="18">
        <v>0</v>
      </c>
      <c r="C60" s="18">
        <v>47684</v>
      </c>
      <c r="D60" s="19">
        <v>48533</v>
      </c>
      <c r="E60" s="27" t="s">
        <v>156</v>
      </c>
      <c r="F60" s="27">
        <v>2.1048616990565114</v>
      </c>
      <c r="G60" s="28">
        <v>2.1140635120731135</v>
      </c>
    </row>
    <row r="61" spans="1:7" x14ac:dyDescent="0.25">
      <c r="A61" s="17" t="s">
        <v>171</v>
      </c>
      <c r="B61" s="18">
        <v>27717</v>
      </c>
      <c r="C61" s="18">
        <v>28896</v>
      </c>
      <c r="D61" s="19">
        <v>32787</v>
      </c>
      <c r="E61" s="27">
        <v>1.2445706911392871</v>
      </c>
      <c r="F61" s="27">
        <v>1.2755239421176274</v>
      </c>
      <c r="G61" s="28">
        <v>1.4281787725947535</v>
      </c>
    </row>
    <row r="62" spans="1:7" x14ac:dyDescent="0.25">
      <c r="A62" s="17" t="s">
        <v>172</v>
      </c>
      <c r="B62" s="18">
        <v>43236</v>
      </c>
      <c r="C62" s="18">
        <v>44547</v>
      </c>
      <c r="D62" s="19">
        <v>46533</v>
      </c>
      <c r="E62" s="27">
        <v>1.9414171231409683</v>
      </c>
      <c r="F62" s="27">
        <v>1.9663886022118617</v>
      </c>
      <c r="G62" s="28">
        <v>2.0269449118599341</v>
      </c>
    </row>
    <row r="63" spans="1:7" x14ac:dyDescent="0.25">
      <c r="A63" s="17" t="s">
        <v>173</v>
      </c>
      <c r="B63" s="18">
        <v>74208</v>
      </c>
      <c r="C63" s="18">
        <v>68819</v>
      </c>
      <c r="D63" s="19">
        <v>69082</v>
      </c>
      <c r="E63" s="27">
        <v>3.3321464028597689</v>
      </c>
      <c r="F63" s="27">
        <v>3.0378004627835344</v>
      </c>
      <c r="G63" s="28">
        <v>3.0091635699634232</v>
      </c>
    </row>
    <row r="64" spans="1:7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</row>
    <row r="65" spans="1:7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</row>
    <row r="66" spans="1:7" x14ac:dyDescent="0.25">
      <c r="A66" s="17" t="s">
        <v>176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</row>
    <row r="67" spans="1:7" x14ac:dyDescent="0.25">
      <c r="A67" s="17" t="s">
        <v>177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</row>
    <row r="68" spans="1:7" x14ac:dyDescent="0.25">
      <c r="A68" s="17" t="s">
        <v>178</v>
      </c>
      <c r="B68" s="18">
        <v>1554</v>
      </c>
      <c r="C68" s="18">
        <v>1306</v>
      </c>
      <c r="D68" s="19">
        <v>1175</v>
      </c>
      <c r="E68" s="27">
        <v>6.9778939063767809E-2</v>
      </c>
      <c r="F68" s="27">
        <v>5.7649303308610934E-2</v>
      </c>
      <c r="G68" s="28">
        <v>5.118217762524279E-2</v>
      </c>
    </row>
    <row r="69" spans="1:7" x14ac:dyDescent="0.25">
      <c r="A69" s="17" t="s">
        <v>179</v>
      </c>
      <c r="B69" s="18">
        <v>19610</v>
      </c>
      <c r="C69" s="18">
        <v>28189</v>
      </c>
      <c r="D69" s="19">
        <v>41887</v>
      </c>
      <c r="E69" s="27">
        <v>0.88054375485230796</v>
      </c>
      <c r="F69" s="27">
        <v>1.2443156286113581</v>
      </c>
      <c r="G69" s="28">
        <v>1.8245684035647189</v>
      </c>
    </row>
    <row r="70" spans="1:7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</row>
    <row r="71" spans="1:7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</row>
    <row r="72" spans="1:7" ht="13.8" thickBot="1" x14ac:dyDescent="0.3">
      <c r="A72" s="20" t="s">
        <v>4</v>
      </c>
      <c r="B72" s="21">
        <v>2227033</v>
      </c>
      <c r="C72" s="21">
        <v>2265422</v>
      </c>
      <c r="D72" s="22">
        <v>2295721</v>
      </c>
      <c r="E72" s="23">
        <v>100</v>
      </c>
      <c r="F72" s="23">
        <v>100</v>
      </c>
      <c r="G72" s="47">
        <v>100</v>
      </c>
    </row>
    <row r="73" spans="1:7" x14ac:dyDescent="0.25">
      <c r="A73" s="24"/>
      <c r="B73" s="24"/>
      <c r="C73" s="24"/>
      <c r="D73" s="24"/>
      <c r="E73" s="24"/>
      <c r="F73" s="24"/>
      <c r="G73" s="24"/>
    </row>
    <row r="74" spans="1:7" ht="12.75" customHeight="1" x14ac:dyDescent="0.25">
      <c r="A74" s="26" t="str">
        <f>+Innhold!B53</f>
        <v>Finans Norge / Skadeforsikringsstatistikk</v>
      </c>
      <c r="G74" s="164">
        <f>Innhold!H33</f>
        <v>13</v>
      </c>
    </row>
    <row r="75" spans="1:7" ht="12.75" customHeight="1" x14ac:dyDescent="0.25">
      <c r="A75" s="26" t="str">
        <f>+Innhold!B54</f>
        <v>Premiestatistikk skadeforsikring 3. kvartal 2025</v>
      </c>
      <c r="G75" s="163"/>
    </row>
    <row r="76" spans="1:7" ht="12.75" customHeight="1" x14ac:dyDescent="0.25"/>
  </sheetData>
  <mergeCells count="1">
    <mergeCell ref="G74:G75"/>
  </mergeCells>
  <phoneticPr fontId="0" type="noConversion"/>
  <hyperlinks>
    <hyperlink ref="A2" location="Innhold!A34" tooltip="Move to Innhold" display="Tilbake til innholdsfortegnelsen" xr:uid="{00000000-0004-0000-0C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76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7.1093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44140625" style="1"/>
    <col min="12" max="14" width="9.6640625" style="1" customWidth="1"/>
    <col min="15" max="15" width="6.6640625" style="1" customWidth="1"/>
    <col min="16" max="18" width="11.44140625" style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117</v>
      </c>
      <c r="B4" s="6"/>
      <c r="C4" s="6"/>
      <c r="D4" s="174" t="s">
        <v>104</v>
      </c>
      <c r="E4" s="174"/>
      <c r="F4" s="6"/>
      <c r="I4" s="174" t="s">
        <v>107</v>
      </c>
      <c r="J4" s="174"/>
      <c r="K4" s="174"/>
      <c r="L4" s="174"/>
      <c r="M4" s="174"/>
      <c r="N4" s="174"/>
      <c r="P4" s="174" t="s">
        <v>108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441920</v>
      </c>
      <c r="C7" s="18">
        <v>486256</v>
      </c>
      <c r="D7" s="19">
        <v>563930</v>
      </c>
      <c r="E7" s="27">
        <v>19.815023313770304</v>
      </c>
      <c r="F7" s="27">
        <v>20.10294233162314</v>
      </c>
      <c r="G7" s="28">
        <v>20.117272572580106</v>
      </c>
      <c r="I7" s="93">
        <v>441920</v>
      </c>
      <c r="J7" s="18">
        <v>486256</v>
      </c>
      <c r="K7" s="19">
        <v>563930</v>
      </c>
      <c r="L7" s="78">
        <v>20.143096572637898</v>
      </c>
      <c r="M7" s="78">
        <v>20.386878433233743</v>
      </c>
      <c r="N7" s="79">
        <v>20.39186162476776</v>
      </c>
      <c r="P7" s="93">
        <v>0</v>
      </c>
      <c r="Q7" s="18">
        <v>0</v>
      </c>
      <c r="R7" s="19">
        <v>0</v>
      </c>
      <c r="S7" s="78" t="s">
        <v>156</v>
      </c>
      <c r="T7" s="78" t="s">
        <v>156</v>
      </c>
      <c r="U7" s="79" t="s">
        <v>156</v>
      </c>
    </row>
    <row r="8" spans="1:21" x14ac:dyDescent="0.25">
      <c r="A8" s="17" t="s">
        <v>157</v>
      </c>
      <c r="B8" s="18">
        <v>313558</v>
      </c>
      <c r="C8" s="18">
        <v>338445</v>
      </c>
      <c r="D8" s="19">
        <v>394324</v>
      </c>
      <c r="E8" s="27">
        <v>14.059465695644434</v>
      </c>
      <c r="F8" s="27">
        <v>13.992095351885002</v>
      </c>
      <c r="G8" s="28">
        <v>14.066858280123558</v>
      </c>
      <c r="I8" s="93">
        <v>304327</v>
      </c>
      <c r="J8" s="18">
        <v>337147</v>
      </c>
      <c r="K8" s="19">
        <v>394324</v>
      </c>
      <c r="L8" s="78">
        <v>13.871488393060222</v>
      </c>
      <c r="M8" s="78">
        <v>14.135300959020469</v>
      </c>
      <c r="N8" s="79">
        <v>14.258862701620631</v>
      </c>
      <c r="P8" s="93">
        <v>9231</v>
      </c>
      <c r="Q8" s="18">
        <v>1298</v>
      </c>
      <c r="R8" s="19">
        <v>0</v>
      </c>
      <c r="S8" s="78">
        <v>25.412950115626032</v>
      </c>
      <c r="T8" s="78">
        <v>3.8530040370458325</v>
      </c>
      <c r="U8" s="79" t="s">
        <v>156</v>
      </c>
    </row>
    <row r="9" spans="1:21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3">
        <v>0</v>
      </c>
      <c r="J9" s="18">
        <v>0</v>
      </c>
      <c r="K9" s="19">
        <v>0</v>
      </c>
      <c r="L9" s="78" t="s">
        <v>156</v>
      </c>
      <c r="M9" s="78" t="s">
        <v>156</v>
      </c>
      <c r="N9" s="79" t="s">
        <v>156</v>
      </c>
      <c r="P9" s="93">
        <v>0</v>
      </c>
      <c r="Q9" s="18">
        <v>0</v>
      </c>
      <c r="R9" s="19">
        <v>0</v>
      </c>
      <c r="S9" s="78" t="s">
        <v>156</v>
      </c>
      <c r="T9" s="78" t="s">
        <v>156</v>
      </c>
      <c r="U9" s="79" t="s">
        <v>156</v>
      </c>
    </row>
    <row r="10" spans="1:21" x14ac:dyDescent="0.25">
      <c r="A10" s="17" t="s">
        <v>82</v>
      </c>
      <c r="B10" s="18">
        <v>512100</v>
      </c>
      <c r="C10" s="18">
        <v>542881</v>
      </c>
      <c r="D10" s="19">
        <v>623423</v>
      </c>
      <c r="E10" s="27">
        <v>22.961788194654623</v>
      </c>
      <c r="F10" s="27">
        <v>22.443950174257804</v>
      </c>
      <c r="G10" s="28">
        <v>22.239587216526179</v>
      </c>
      <c r="I10" s="93">
        <v>512100</v>
      </c>
      <c r="J10" s="18">
        <v>542881</v>
      </c>
      <c r="K10" s="19">
        <v>623423</v>
      </c>
      <c r="L10" s="78">
        <v>23.341961791382754</v>
      </c>
      <c r="M10" s="78">
        <v>22.760950920322564</v>
      </c>
      <c r="N10" s="79">
        <v>22.543144627343096</v>
      </c>
      <c r="P10" s="93">
        <v>0</v>
      </c>
      <c r="Q10" s="18">
        <v>0</v>
      </c>
      <c r="R10" s="19">
        <v>0</v>
      </c>
      <c r="S10" s="78" t="s">
        <v>156</v>
      </c>
      <c r="T10" s="78" t="s">
        <v>156</v>
      </c>
      <c r="U10" s="79" t="s">
        <v>156</v>
      </c>
    </row>
    <row r="11" spans="1:21" x14ac:dyDescent="0.25">
      <c r="A11" s="17" t="s">
        <v>84</v>
      </c>
      <c r="B11" s="18">
        <v>233138</v>
      </c>
      <c r="C11" s="18">
        <v>257108</v>
      </c>
      <c r="D11" s="19">
        <v>290780</v>
      </c>
      <c r="E11" s="27">
        <v>10.453554727837121</v>
      </c>
      <c r="F11" s="27">
        <v>10.629436545767994</v>
      </c>
      <c r="G11" s="28">
        <v>10.373096871340136</v>
      </c>
      <c r="I11" s="93">
        <v>233138</v>
      </c>
      <c r="J11" s="18">
        <v>257108</v>
      </c>
      <c r="K11" s="19">
        <v>290780</v>
      </c>
      <c r="L11" s="78">
        <v>10.626632079905082</v>
      </c>
      <c r="M11" s="78">
        <v>10.779567841243834</v>
      </c>
      <c r="N11" s="79">
        <v>10.514683601244782</v>
      </c>
      <c r="P11" s="93">
        <v>0</v>
      </c>
      <c r="Q11" s="18">
        <v>0</v>
      </c>
      <c r="R11" s="19">
        <v>0</v>
      </c>
      <c r="S11" s="78" t="s">
        <v>156</v>
      </c>
      <c r="T11" s="78" t="s">
        <v>156</v>
      </c>
      <c r="U11" s="79" t="s">
        <v>156</v>
      </c>
    </row>
    <row r="12" spans="1:21" x14ac:dyDescent="0.25">
      <c r="A12" s="17" t="s">
        <v>152</v>
      </c>
      <c r="B12" s="18">
        <v>434010</v>
      </c>
      <c r="C12" s="18">
        <v>457185</v>
      </c>
      <c r="D12" s="19">
        <v>638644</v>
      </c>
      <c r="E12" s="27">
        <v>19.460350897016312</v>
      </c>
      <c r="F12" s="27">
        <v>18.901080274347514</v>
      </c>
      <c r="G12" s="28">
        <v>22.782571285164558</v>
      </c>
      <c r="I12" s="93">
        <v>408245</v>
      </c>
      <c r="J12" s="18">
        <v>427601</v>
      </c>
      <c r="K12" s="19">
        <v>603548</v>
      </c>
      <c r="L12" s="78">
        <v>18.608160889519727</v>
      </c>
      <c r="M12" s="78">
        <v>17.927695709521696</v>
      </c>
      <c r="N12" s="79">
        <v>21.824459241227338</v>
      </c>
      <c r="P12" s="93">
        <v>25765</v>
      </c>
      <c r="Q12" s="18">
        <v>29584</v>
      </c>
      <c r="R12" s="19">
        <v>35096</v>
      </c>
      <c r="S12" s="78">
        <v>70.931064860698157</v>
      </c>
      <c r="T12" s="78">
        <v>87.817620517691765</v>
      </c>
      <c r="U12" s="79">
        <v>92.976925318568362</v>
      </c>
    </row>
    <row r="13" spans="1:21" x14ac:dyDescent="0.25">
      <c r="A13" s="17" t="s">
        <v>158</v>
      </c>
      <c r="B13" s="18">
        <v>23528</v>
      </c>
      <c r="C13" s="18">
        <v>28084</v>
      </c>
      <c r="D13" s="19">
        <v>35278</v>
      </c>
      <c r="E13" s="27">
        <v>1.0549598762816521</v>
      </c>
      <c r="F13" s="27">
        <v>1.161057205343079</v>
      </c>
      <c r="G13" s="28">
        <v>1.258484460510136</v>
      </c>
      <c r="I13" s="93">
        <v>23528</v>
      </c>
      <c r="J13" s="18">
        <v>28084</v>
      </c>
      <c r="K13" s="19">
        <v>35278</v>
      </c>
      <c r="L13" s="78">
        <v>1.0724266296185383</v>
      </c>
      <c r="M13" s="78">
        <v>1.177456101146179</v>
      </c>
      <c r="N13" s="79">
        <v>1.275662040321595</v>
      </c>
      <c r="P13" s="93">
        <v>0</v>
      </c>
      <c r="Q13" s="18">
        <v>0</v>
      </c>
      <c r="R13" s="19">
        <v>0</v>
      </c>
      <c r="S13" s="78" t="s">
        <v>156</v>
      </c>
      <c r="T13" s="78" t="s">
        <v>156</v>
      </c>
      <c r="U13" s="79" t="s">
        <v>156</v>
      </c>
    </row>
    <row r="14" spans="1:21" x14ac:dyDescent="0.25">
      <c r="A14" s="17" t="s">
        <v>159</v>
      </c>
      <c r="B14" s="18">
        <v>1307</v>
      </c>
      <c r="C14" s="18">
        <v>2806</v>
      </c>
      <c r="D14" s="19">
        <v>2651</v>
      </c>
      <c r="E14" s="27">
        <v>5.8603899961752776E-2</v>
      </c>
      <c r="F14" s="27">
        <v>0.11600649900985187</v>
      </c>
      <c r="G14" s="28">
        <v>9.4570052293564563E-2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1307</v>
      </c>
      <c r="Q14" s="18">
        <v>2806</v>
      </c>
      <c r="R14" s="19">
        <v>2651</v>
      </c>
      <c r="S14" s="78">
        <v>3.598172007488162</v>
      </c>
      <c r="T14" s="78">
        <v>8.3293754452624071</v>
      </c>
      <c r="U14" s="79">
        <v>7.0230746814316367</v>
      </c>
    </row>
    <row r="15" spans="1:21" x14ac:dyDescent="0.25">
      <c r="A15" s="17" t="s">
        <v>160</v>
      </c>
      <c r="B15" s="18">
        <v>12237</v>
      </c>
      <c r="C15" s="18">
        <v>13156</v>
      </c>
      <c r="D15" s="19">
        <v>14585</v>
      </c>
      <c r="E15" s="27">
        <v>0.5486885415699837</v>
      </c>
      <c r="F15" s="27">
        <v>0.54389932322651857</v>
      </c>
      <c r="G15" s="28">
        <v>0.52029581769205546</v>
      </c>
      <c r="I15" s="93">
        <v>12237</v>
      </c>
      <c r="J15" s="18">
        <v>13156</v>
      </c>
      <c r="K15" s="19">
        <v>14585</v>
      </c>
      <c r="L15" s="78">
        <v>0.55777306471617027</v>
      </c>
      <c r="M15" s="78">
        <v>0.55158141527841953</v>
      </c>
      <c r="N15" s="79">
        <v>0.52739755252821763</v>
      </c>
      <c r="P15" s="93">
        <v>0</v>
      </c>
      <c r="Q15" s="18">
        <v>0</v>
      </c>
      <c r="R15" s="19">
        <v>0</v>
      </c>
      <c r="S15" s="78" t="s">
        <v>156</v>
      </c>
      <c r="T15" s="78" t="s">
        <v>156</v>
      </c>
      <c r="U15" s="79" t="s">
        <v>156</v>
      </c>
    </row>
    <row r="16" spans="1:21" x14ac:dyDescent="0.25">
      <c r="A16" s="17" t="s">
        <v>161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0</v>
      </c>
      <c r="Q16" s="18">
        <v>0</v>
      </c>
      <c r="R16" s="19">
        <v>0</v>
      </c>
      <c r="S16" s="78" t="s">
        <v>156</v>
      </c>
      <c r="T16" s="78" t="s">
        <v>156</v>
      </c>
      <c r="U16" s="79" t="s">
        <v>156</v>
      </c>
    </row>
    <row r="17" spans="1:21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3">
        <v>0</v>
      </c>
      <c r="J17" s="18">
        <v>0</v>
      </c>
      <c r="K17" s="19">
        <v>0</v>
      </c>
      <c r="L17" s="78" t="s">
        <v>156</v>
      </c>
      <c r="M17" s="78" t="s">
        <v>156</v>
      </c>
      <c r="N17" s="79" t="s">
        <v>156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0</v>
      </c>
      <c r="Q18" s="18">
        <v>0</v>
      </c>
      <c r="R18" s="19">
        <v>0</v>
      </c>
      <c r="S18" s="78" t="s">
        <v>156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3">
        <v>0</v>
      </c>
      <c r="J19" s="18">
        <v>0</v>
      </c>
      <c r="K19" s="19">
        <v>0</v>
      </c>
      <c r="L19" s="78" t="s">
        <v>156</v>
      </c>
      <c r="M19" s="78" t="s">
        <v>156</v>
      </c>
      <c r="N19" s="79" t="s">
        <v>156</v>
      </c>
      <c r="P19" s="93">
        <v>0</v>
      </c>
      <c r="Q19" s="18">
        <v>0</v>
      </c>
      <c r="R19" s="19">
        <v>0</v>
      </c>
      <c r="S19" s="78" t="s">
        <v>156</v>
      </c>
      <c r="T19" s="78" t="s">
        <v>156</v>
      </c>
      <c r="U19" s="79" t="s">
        <v>156</v>
      </c>
    </row>
    <row r="20" spans="1:21" x14ac:dyDescent="0.25">
      <c r="A20" s="17" t="s">
        <v>165</v>
      </c>
      <c r="B20" s="18">
        <v>0</v>
      </c>
      <c r="C20" s="18">
        <v>0</v>
      </c>
      <c r="D20" s="19">
        <v>0</v>
      </c>
      <c r="E20" s="27" t="s">
        <v>156</v>
      </c>
      <c r="F20" s="27" t="s">
        <v>156</v>
      </c>
      <c r="G20" s="28" t="s">
        <v>156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0</v>
      </c>
      <c r="Q20" s="18">
        <v>0</v>
      </c>
      <c r="R20" s="19">
        <v>0</v>
      </c>
      <c r="S20" s="78" t="s">
        <v>156</v>
      </c>
      <c r="T20" s="78" t="s">
        <v>156</v>
      </c>
      <c r="U20" s="79" t="s">
        <v>156</v>
      </c>
    </row>
    <row r="21" spans="1:21" x14ac:dyDescent="0.25">
      <c r="A21" s="17" t="s">
        <v>166</v>
      </c>
      <c r="B21" s="18">
        <v>87584</v>
      </c>
      <c r="C21" s="18">
        <v>92674</v>
      </c>
      <c r="D21" s="19">
        <v>0</v>
      </c>
      <c r="E21" s="27">
        <v>3.9271338747132019</v>
      </c>
      <c r="F21" s="27">
        <v>3.8313564822662198</v>
      </c>
      <c r="G21" s="28" t="s">
        <v>156</v>
      </c>
      <c r="I21" s="93">
        <v>87584</v>
      </c>
      <c r="J21" s="18">
        <v>92674</v>
      </c>
      <c r="K21" s="19">
        <v>0</v>
      </c>
      <c r="L21" s="78">
        <v>3.9921546212389516</v>
      </c>
      <c r="M21" s="78">
        <v>3.8854709698625909</v>
      </c>
      <c r="N21" s="79" t="s">
        <v>156</v>
      </c>
      <c r="P21" s="93">
        <v>0</v>
      </c>
      <c r="Q21" s="18">
        <v>0</v>
      </c>
      <c r="R21" s="19">
        <v>0</v>
      </c>
      <c r="S21" s="78" t="s">
        <v>156</v>
      </c>
      <c r="T21" s="78" t="s">
        <v>156</v>
      </c>
      <c r="U21" s="79" t="s">
        <v>156</v>
      </c>
    </row>
    <row r="22" spans="1:21" x14ac:dyDescent="0.25">
      <c r="A22" s="17" t="s">
        <v>167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0</v>
      </c>
      <c r="Q22" s="18">
        <v>0</v>
      </c>
      <c r="R22" s="19">
        <v>0</v>
      </c>
      <c r="S22" s="78" t="s">
        <v>156</v>
      </c>
      <c r="T22" s="78" t="s">
        <v>156</v>
      </c>
      <c r="U22" s="79" t="s">
        <v>156</v>
      </c>
    </row>
    <row r="23" spans="1:21" x14ac:dyDescent="0.25">
      <c r="A23" s="17" t="s">
        <v>168</v>
      </c>
      <c r="B23" s="18">
        <v>5705</v>
      </c>
      <c r="C23" s="18">
        <v>15401</v>
      </c>
      <c r="D23" s="19">
        <v>31956</v>
      </c>
      <c r="E23" s="27">
        <v>0.25580355721637305</v>
      </c>
      <c r="F23" s="27">
        <v>0.6367127908947714</v>
      </c>
      <c r="G23" s="28">
        <v>1.1399775900011879</v>
      </c>
      <c r="I23" s="93">
        <v>5705</v>
      </c>
      <c r="J23" s="18">
        <v>15401</v>
      </c>
      <c r="K23" s="19">
        <v>31956</v>
      </c>
      <c r="L23" s="78">
        <v>0.26003884401452571</v>
      </c>
      <c r="M23" s="78">
        <v>0.64570579026322128</v>
      </c>
      <c r="N23" s="79">
        <v>1.1555376200611398</v>
      </c>
      <c r="P23" s="93">
        <v>0</v>
      </c>
      <c r="Q23" s="18">
        <v>0</v>
      </c>
      <c r="R23" s="19">
        <v>0</v>
      </c>
      <c r="S23" s="78" t="s">
        <v>156</v>
      </c>
      <c r="T23" s="78" t="s">
        <v>156</v>
      </c>
      <c r="U23" s="79" t="s">
        <v>156</v>
      </c>
    </row>
    <row r="24" spans="1:21" x14ac:dyDescent="0.25">
      <c r="A24" s="17" t="s">
        <v>169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  <c r="I24" s="93">
        <v>0</v>
      </c>
      <c r="J24" s="18">
        <v>0</v>
      </c>
      <c r="K24" s="19">
        <v>0</v>
      </c>
      <c r="L24" s="78" t="s">
        <v>156</v>
      </c>
      <c r="M24" s="78" t="s">
        <v>156</v>
      </c>
      <c r="N24" s="79" t="s">
        <v>156</v>
      </c>
      <c r="P24" s="93">
        <v>0</v>
      </c>
      <c r="Q24" s="18">
        <v>0</v>
      </c>
      <c r="R24" s="19">
        <v>0</v>
      </c>
      <c r="S24" s="78" t="s">
        <v>156</v>
      </c>
      <c r="T24" s="78" t="s">
        <v>156</v>
      </c>
      <c r="U24" s="79" t="s">
        <v>156</v>
      </c>
    </row>
    <row r="25" spans="1:21" x14ac:dyDescent="0.25">
      <c r="A25" s="17" t="s">
        <v>170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0</v>
      </c>
      <c r="Q25" s="18">
        <v>0</v>
      </c>
      <c r="R25" s="19">
        <v>0</v>
      </c>
      <c r="S25" s="78" t="s">
        <v>156</v>
      </c>
      <c r="T25" s="78" t="s">
        <v>156</v>
      </c>
      <c r="U25" s="79" t="s">
        <v>156</v>
      </c>
    </row>
    <row r="26" spans="1:21" x14ac:dyDescent="0.25">
      <c r="A26" s="17" t="s">
        <v>171</v>
      </c>
      <c r="B26" s="18">
        <v>156248</v>
      </c>
      <c r="C26" s="18">
        <v>176091</v>
      </c>
      <c r="D26" s="19">
        <v>198607</v>
      </c>
      <c r="E26" s="27">
        <v>7.005923612260097</v>
      </c>
      <c r="F26" s="27">
        <v>7.2800072762451267</v>
      </c>
      <c r="G26" s="28">
        <v>7.0849771315986336</v>
      </c>
      <c r="I26" s="93">
        <v>156248</v>
      </c>
      <c r="J26" s="18">
        <v>176091</v>
      </c>
      <c r="K26" s="19">
        <v>198607</v>
      </c>
      <c r="L26" s="78">
        <v>7.1219192462018599</v>
      </c>
      <c r="M26" s="78">
        <v>7.3828308754782732</v>
      </c>
      <c r="N26" s="79">
        <v>7.1816829424046436</v>
      </c>
      <c r="P26" s="93">
        <v>0</v>
      </c>
      <c r="Q26" s="18">
        <v>0</v>
      </c>
      <c r="R26" s="19">
        <v>0</v>
      </c>
      <c r="S26" s="78" t="s">
        <v>156</v>
      </c>
      <c r="T26" s="78" t="s">
        <v>156</v>
      </c>
      <c r="U26" s="79" t="s">
        <v>156</v>
      </c>
    </row>
    <row r="27" spans="1:21" x14ac:dyDescent="0.25">
      <c r="A27" s="17" t="s">
        <v>172</v>
      </c>
      <c r="B27" s="18">
        <v>1386</v>
      </c>
      <c r="C27" s="18">
        <v>785</v>
      </c>
      <c r="D27" s="19">
        <v>839</v>
      </c>
      <c r="E27" s="27">
        <v>6.2146140280787562E-2</v>
      </c>
      <c r="F27" s="27">
        <v>3.2453706957495977E-2</v>
      </c>
      <c r="G27" s="28">
        <v>2.9929941106865587E-2</v>
      </c>
      <c r="I27" s="93">
        <v>1365</v>
      </c>
      <c r="J27" s="18">
        <v>785</v>
      </c>
      <c r="K27" s="19">
        <v>839</v>
      </c>
      <c r="L27" s="78">
        <v>6.2217882923720873E-2</v>
      </c>
      <c r="M27" s="78">
        <v>3.2912086575977446E-2</v>
      </c>
      <c r="N27" s="79">
        <v>3.0338467368609848E-2</v>
      </c>
      <c r="P27" s="93">
        <v>21</v>
      </c>
      <c r="Q27" s="18">
        <v>0</v>
      </c>
      <c r="R27" s="19">
        <v>0</v>
      </c>
      <c r="S27" s="78">
        <v>5.7813016187644534E-2</v>
      </c>
      <c r="T27" s="78" t="s">
        <v>156</v>
      </c>
      <c r="U27" s="79" t="s">
        <v>156</v>
      </c>
    </row>
    <row r="28" spans="1:21" x14ac:dyDescent="0.25">
      <c r="A28" s="17" t="s">
        <v>173</v>
      </c>
      <c r="B28" s="18">
        <v>4480</v>
      </c>
      <c r="C28" s="18">
        <v>4989</v>
      </c>
      <c r="D28" s="19">
        <v>5354</v>
      </c>
      <c r="E28" s="27">
        <v>0.20087641302880826</v>
      </c>
      <c r="F28" s="27">
        <v>0.20625674396299037</v>
      </c>
      <c r="G28" s="28">
        <v>0.19099511881544498</v>
      </c>
      <c r="I28" s="93">
        <v>4480</v>
      </c>
      <c r="J28" s="18">
        <v>4989</v>
      </c>
      <c r="K28" s="19">
        <v>5354</v>
      </c>
      <c r="L28" s="78">
        <v>0.20420228241631466</v>
      </c>
      <c r="M28" s="78">
        <v>0.20916993621344138</v>
      </c>
      <c r="N28" s="79">
        <v>0.19360209093151029</v>
      </c>
      <c r="P28" s="93">
        <v>0</v>
      </c>
      <c r="Q28" s="18">
        <v>0</v>
      </c>
      <c r="R28" s="19">
        <v>0</v>
      </c>
      <c r="S28" s="78" t="s">
        <v>156</v>
      </c>
      <c r="T28" s="78" t="s">
        <v>156</v>
      </c>
      <c r="U28" s="79" t="s">
        <v>156</v>
      </c>
    </row>
    <row r="29" spans="1:21" x14ac:dyDescent="0.25">
      <c r="A29" s="17" t="s">
        <v>174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3">
        <v>0</v>
      </c>
      <c r="J29" s="18">
        <v>0</v>
      </c>
      <c r="K29" s="19">
        <v>0</v>
      </c>
      <c r="L29" s="78" t="s">
        <v>156</v>
      </c>
      <c r="M29" s="78" t="s">
        <v>156</v>
      </c>
      <c r="N29" s="79" t="s">
        <v>156</v>
      </c>
      <c r="P29" s="93">
        <v>0</v>
      </c>
      <c r="Q29" s="18">
        <v>0</v>
      </c>
      <c r="R29" s="19">
        <v>0</v>
      </c>
      <c r="S29" s="78" t="s">
        <v>156</v>
      </c>
      <c r="T29" s="78" t="s">
        <v>156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3026</v>
      </c>
      <c r="C33" s="18">
        <v>2969</v>
      </c>
      <c r="D33" s="19">
        <v>2842</v>
      </c>
      <c r="E33" s="27">
        <v>0.13568125576454773</v>
      </c>
      <c r="F33" s="27">
        <v>0.12274529421249117</v>
      </c>
      <c r="G33" s="28">
        <v>0.10138366224757091</v>
      </c>
      <c r="I33" s="93">
        <v>3026</v>
      </c>
      <c r="J33" s="18">
        <v>2969</v>
      </c>
      <c r="K33" s="19">
        <v>2842</v>
      </c>
      <c r="L33" s="78">
        <v>0.13792770236423396</v>
      </c>
      <c r="M33" s="78">
        <v>0.12447896183958859</v>
      </c>
      <c r="N33" s="79">
        <v>0.10276749018067841</v>
      </c>
      <c r="P33" s="93">
        <v>0</v>
      </c>
      <c r="Q33" s="18">
        <v>0</v>
      </c>
      <c r="R33" s="19">
        <v>0</v>
      </c>
      <c r="S33" s="78" t="s">
        <v>156</v>
      </c>
      <c r="T33" s="78" t="s">
        <v>156</v>
      </c>
      <c r="U33" s="79" t="s">
        <v>156</v>
      </c>
    </row>
    <row r="34" spans="1:21" x14ac:dyDescent="0.25">
      <c r="A34" s="17" t="s">
        <v>179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0</v>
      </c>
      <c r="Q34" s="18">
        <v>0</v>
      </c>
      <c r="R34" s="19">
        <v>0</v>
      </c>
      <c r="S34" s="78" t="s">
        <v>156</v>
      </c>
      <c r="T34" s="78" t="s">
        <v>156</v>
      </c>
      <c r="U34" s="79" t="s">
        <v>156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2230227</v>
      </c>
      <c r="C37" s="21">
        <v>2418830</v>
      </c>
      <c r="D37" s="22">
        <v>2803213</v>
      </c>
      <c r="E37" s="23">
        <v>100</v>
      </c>
      <c r="F37" s="23">
        <v>100</v>
      </c>
      <c r="G37" s="47">
        <v>100</v>
      </c>
      <c r="I37" s="94">
        <v>2193903</v>
      </c>
      <c r="J37" s="21">
        <v>2385142</v>
      </c>
      <c r="K37" s="22">
        <v>2765466</v>
      </c>
      <c r="L37" s="81">
        <v>100</v>
      </c>
      <c r="M37" s="81">
        <v>100</v>
      </c>
      <c r="N37" s="82">
        <v>100</v>
      </c>
      <c r="P37" s="94">
        <v>36324</v>
      </c>
      <c r="Q37" s="21">
        <v>33688</v>
      </c>
      <c r="R37" s="22">
        <v>37747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118</v>
      </c>
      <c r="B39" s="6"/>
      <c r="C39" s="6"/>
      <c r="D39" s="174" t="s">
        <v>104</v>
      </c>
      <c r="E39" s="174"/>
      <c r="F39" s="6"/>
      <c r="I39" s="174" t="s">
        <v>107</v>
      </c>
      <c r="J39" s="174"/>
      <c r="K39" s="174"/>
      <c r="L39" s="174"/>
      <c r="M39" s="174"/>
      <c r="N39" s="174"/>
      <c r="P39" s="174" t="s">
        <v>108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31</v>
      </c>
      <c r="D40" s="85"/>
      <c r="E40" s="11"/>
      <c r="F40" s="9" t="s">
        <v>2</v>
      </c>
      <c r="G40" s="12"/>
      <c r="I40" s="7"/>
      <c r="J40" s="9" t="s">
        <v>31</v>
      </c>
      <c r="K40" s="85"/>
      <c r="L40" s="11"/>
      <c r="M40" s="9" t="s">
        <v>2</v>
      </c>
      <c r="N40" s="12"/>
      <c r="P40" s="7"/>
      <c r="Q40" s="9" t="s">
        <v>31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B42" s="18">
        <v>127229</v>
      </c>
      <c r="C42" s="18">
        <v>128639</v>
      </c>
      <c r="D42" s="19">
        <v>130054</v>
      </c>
      <c r="E42" s="27">
        <v>19.420153585727608</v>
      </c>
      <c r="F42" s="27">
        <v>19.877986781901374</v>
      </c>
      <c r="G42" s="28">
        <v>20.06355964887922</v>
      </c>
      <c r="I42" s="93">
        <v>127229</v>
      </c>
      <c r="J42" s="18">
        <v>128639</v>
      </c>
      <c r="K42" s="19">
        <v>130054</v>
      </c>
      <c r="L42" s="78">
        <v>19.983319616256935</v>
      </c>
      <c r="M42" s="78">
        <v>20.301718967987931</v>
      </c>
      <c r="N42" s="79">
        <v>20.496922798086697</v>
      </c>
      <c r="P42" s="93">
        <v>0</v>
      </c>
      <c r="Q42" s="18">
        <v>0</v>
      </c>
      <c r="R42" s="19">
        <v>0</v>
      </c>
      <c r="S42" s="78" t="s">
        <v>156</v>
      </c>
      <c r="T42" s="78" t="s">
        <v>156</v>
      </c>
      <c r="U42" s="79" t="s">
        <v>156</v>
      </c>
    </row>
    <row r="43" spans="1:21" x14ac:dyDescent="0.25">
      <c r="A43" s="17" t="s">
        <v>157</v>
      </c>
      <c r="B43" s="18">
        <v>84663</v>
      </c>
      <c r="C43" s="18">
        <v>81862</v>
      </c>
      <c r="D43" s="19">
        <v>79500</v>
      </c>
      <c r="E43" s="27">
        <v>12.922906436649322</v>
      </c>
      <c r="F43" s="27">
        <v>12.649754381952675</v>
      </c>
      <c r="G43" s="28">
        <v>12.264543897810894</v>
      </c>
      <c r="I43" s="93">
        <v>79546</v>
      </c>
      <c r="J43" s="18">
        <v>81435</v>
      </c>
      <c r="K43" s="19">
        <v>79500</v>
      </c>
      <c r="L43" s="78">
        <v>12.493952968228738</v>
      </c>
      <c r="M43" s="78">
        <v>12.852015983940307</v>
      </c>
      <c r="N43" s="79">
        <v>12.529452092576102</v>
      </c>
      <c r="P43" s="93">
        <v>5117</v>
      </c>
      <c r="Q43" s="18">
        <v>427</v>
      </c>
      <c r="R43" s="19">
        <v>0</v>
      </c>
      <c r="S43" s="78">
        <v>27.714889237935331</v>
      </c>
      <c r="T43" s="78">
        <v>3.1613237580513807</v>
      </c>
      <c r="U43" s="79" t="s">
        <v>156</v>
      </c>
    </row>
    <row r="44" spans="1:21" x14ac:dyDescent="0.25">
      <c r="A44" s="17" t="s">
        <v>181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3">
        <v>0</v>
      </c>
      <c r="J44" s="18">
        <v>0</v>
      </c>
      <c r="K44" s="19">
        <v>0</v>
      </c>
      <c r="L44" s="78" t="s">
        <v>156</v>
      </c>
      <c r="M44" s="78" t="s">
        <v>156</v>
      </c>
      <c r="N44" s="79" t="s">
        <v>156</v>
      </c>
      <c r="P44" s="93">
        <v>0</v>
      </c>
      <c r="Q44" s="18">
        <v>0</v>
      </c>
      <c r="R44" s="19">
        <v>0</v>
      </c>
      <c r="S44" s="78" t="s">
        <v>156</v>
      </c>
      <c r="T44" s="78" t="s">
        <v>156</v>
      </c>
      <c r="U44" s="79" t="s">
        <v>156</v>
      </c>
    </row>
    <row r="45" spans="1:21" x14ac:dyDescent="0.25">
      <c r="A45" s="17" t="s">
        <v>82</v>
      </c>
      <c r="B45" s="18">
        <v>129289</v>
      </c>
      <c r="C45" s="18">
        <v>129442</v>
      </c>
      <c r="D45" s="19">
        <v>130705</v>
      </c>
      <c r="E45" s="27">
        <v>19.734590674650722</v>
      </c>
      <c r="F45" s="27">
        <v>20.002070639719506</v>
      </c>
      <c r="G45" s="28">
        <v>20.163990064948088</v>
      </c>
      <c r="I45" s="93">
        <v>129289</v>
      </c>
      <c r="J45" s="18">
        <v>129442</v>
      </c>
      <c r="K45" s="19">
        <v>130705</v>
      </c>
      <c r="L45" s="78">
        <v>20.306875082459523</v>
      </c>
      <c r="M45" s="78">
        <v>20.428447878592756</v>
      </c>
      <c r="N45" s="79">
        <v>20.599522462391942</v>
      </c>
      <c r="P45" s="93">
        <v>0</v>
      </c>
      <c r="Q45" s="18">
        <v>0</v>
      </c>
      <c r="R45" s="19">
        <v>0</v>
      </c>
      <c r="S45" s="78" t="s">
        <v>156</v>
      </c>
      <c r="T45" s="78" t="s">
        <v>156</v>
      </c>
      <c r="U45" s="79" t="s">
        <v>156</v>
      </c>
    </row>
    <row r="46" spans="1:21" x14ac:dyDescent="0.25">
      <c r="A46" s="17" t="s">
        <v>84</v>
      </c>
      <c r="B46" s="18">
        <v>92211</v>
      </c>
      <c r="C46" s="18">
        <v>83234</v>
      </c>
      <c r="D46" s="19">
        <v>79001</v>
      </c>
      <c r="E46" s="27">
        <v>14.07502835276178</v>
      </c>
      <c r="F46" s="27">
        <v>12.861763165173695</v>
      </c>
      <c r="G46" s="28">
        <v>12.187562672590673</v>
      </c>
      <c r="I46" s="93">
        <v>92211</v>
      </c>
      <c r="J46" s="18">
        <v>83234</v>
      </c>
      <c r="K46" s="19">
        <v>79001</v>
      </c>
      <c r="L46" s="78">
        <v>14.483190822333494</v>
      </c>
      <c r="M46" s="78">
        <v>13.135932933103549</v>
      </c>
      <c r="N46" s="79">
        <v>12.450808110259178</v>
      </c>
      <c r="P46" s="93">
        <v>0</v>
      </c>
      <c r="Q46" s="18">
        <v>0</v>
      </c>
      <c r="R46" s="19">
        <v>0</v>
      </c>
      <c r="S46" s="78" t="s">
        <v>156</v>
      </c>
      <c r="T46" s="78" t="s">
        <v>156</v>
      </c>
      <c r="U46" s="79" t="s">
        <v>156</v>
      </c>
    </row>
    <row r="47" spans="1:21" x14ac:dyDescent="0.25">
      <c r="A47" s="17" t="s">
        <v>152</v>
      </c>
      <c r="B47" s="18">
        <v>123043</v>
      </c>
      <c r="C47" s="18">
        <v>121541</v>
      </c>
      <c r="D47" s="19">
        <v>153161</v>
      </c>
      <c r="E47" s="27">
        <v>18.781205209886757</v>
      </c>
      <c r="F47" s="27">
        <v>18.781165831972224</v>
      </c>
      <c r="G47" s="28">
        <v>23.628299470850497</v>
      </c>
      <c r="I47" s="93">
        <v>110863</v>
      </c>
      <c r="J47" s="18">
        <v>109414</v>
      </c>
      <c r="K47" s="19">
        <v>140765</v>
      </c>
      <c r="L47" s="78">
        <v>17.412781383309564</v>
      </c>
      <c r="M47" s="78">
        <v>17.267642621315709</v>
      </c>
      <c r="N47" s="79">
        <v>22.185010362408491</v>
      </c>
      <c r="P47" s="93">
        <v>12180</v>
      </c>
      <c r="Q47" s="18">
        <v>12127</v>
      </c>
      <c r="R47" s="19">
        <v>12396</v>
      </c>
      <c r="S47" s="78">
        <v>65.969777392623087</v>
      </c>
      <c r="T47" s="78">
        <v>89.783075442363213</v>
      </c>
      <c r="U47" s="79">
        <v>90.448741335279095</v>
      </c>
    </row>
    <row r="48" spans="1:21" x14ac:dyDescent="0.25">
      <c r="A48" s="17" t="s">
        <v>158</v>
      </c>
      <c r="B48" s="18">
        <v>13439</v>
      </c>
      <c r="C48" s="18">
        <v>13791</v>
      </c>
      <c r="D48" s="19">
        <v>14048</v>
      </c>
      <c r="E48" s="27">
        <v>2.051320406814432</v>
      </c>
      <c r="F48" s="27">
        <v>2.1310591322165271</v>
      </c>
      <c r="G48" s="28">
        <v>2.1671989015905337</v>
      </c>
      <c r="I48" s="93">
        <v>13439</v>
      </c>
      <c r="J48" s="18">
        <v>13791</v>
      </c>
      <c r="K48" s="19">
        <v>14048</v>
      </c>
      <c r="L48" s="78">
        <v>2.1108067525711665</v>
      </c>
      <c r="M48" s="78">
        <v>2.1764861844970929</v>
      </c>
      <c r="N48" s="79">
        <v>2.214009345868039</v>
      </c>
      <c r="P48" s="93">
        <v>0</v>
      </c>
      <c r="Q48" s="18">
        <v>0</v>
      </c>
      <c r="R48" s="19">
        <v>0</v>
      </c>
      <c r="S48" s="78" t="s">
        <v>156</v>
      </c>
      <c r="T48" s="78" t="s">
        <v>156</v>
      </c>
      <c r="U48" s="79" t="s">
        <v>156</v>
      </c>
    </row>
    <row r="49" spans="1:21" x14ac:dyDescent="0.25">
      <c r="A49" s="17" t="s">
        <v>159</v>
      </c>
      <c r="B49" s="18">
        <v>1054</v>
      </c>
      <c r="C49" s="18">
        <v>953</v>
      </c>
      <c r="D49" s="19">
        <v>1309</v>
      </c>
      <c r="E49" s="27">
        <v>0.16088188918687485</v>
      </c>
      <c r="F49" s="27">
        <v>0.14726266064841928</v>
      </c>
      <c r="G49" s="28">
        <v>0.2019407290847102</v>
      </c>
      <c r="I49" s="93">
        <v>0</v>
      </c>
      <c r="J49" s="18">
        <v>0</v>
      </c>
      <c r="K49" s="19">
        <v>0</v>
      </c>
      <c r="L49" s="78" t="s">
        <v>156</v>
      </c>
      <c r="M49" s="78" t="s">
        <v>156</v>
      </c>
      <c r="N49" s="79" t="s">
        <v>156</v>
      </c>
      <c r="P49" s="93">
        <v>1054</v>
      </c>
      <c r="Q49" s="18">
        <v>953</v>
      </c>
      <c r="R49" s="19">
        <v>1309</v>
      </c>
      <c r="S49" s="78">
        <v>5.7087147267507987</v>
      </c>
      <c r="T49" s="78">
        <v>7.0556007995853998</v>
      </c>
      <c r="U49" s="79">
        <v>9.5512586647209048</v>
      </c>
    </row>
    <row r="50" spans="1:21" x14ac:dyDescent="0.25">
      <c r="A50" s="17" t="s">
        <v>160</v>
      </c>
      <c r="B50" s="18">
        <v>8051</v>
      </c>
      <c r="C50" s="18">
        <v>8725</v>
      </c>
      <c r="D50" s="19">
        <v>9633</v>
      </c>
      <c r="E50" s="27">
        <v>1.2288995159805782</v>
      </c>
      <c r="F50" s="27">
        <v>1.348233697961656</v>
      </c>
      <c r="G50" s="28">
        <v>1.4860924700328597</v>
      </c>
      <c r="I50" s="93">
        <v>8051</v>
      </c>
      <c r="J50" s="18">
        <v>8725</v>
      </c>
      <c r="K50" s="19">
        <v>9633</v>
      </c>
      <c r="L50" s="78">
        <v>1.2645364361150726</v>
      </c>
      <c r="M50" s="78">
        <v>1.3769735305443505</v>
      </c>
      <c r="N50" s="79">
        <v>1.5181913460098817</v>
      </c>
      <c r="P50" s="93">
        <v>0</v>
      </c>
      <c r="Q50" s="18">
        <v>0</v>
      </c>
      <c r="R50" s="19">
        <v>0</v>
      </c>
      <c r="S50" s="78" t="s">
        <v>156</v>
      </c>
      <c r="T50" s="78" t="s">
        <v>156</v>
      </c>
      <c r="U50" s="79" t="s">
        <v>156</v>
      </c>
    </row>
    <row r="51" spans="1:21" x14ac:dyDescent="0.25">
      <c r="A51" s="17" t="s">
        <v>161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  <c r="I51" s="93">
        <v>0</v>
      </c>
      <c r="J51" s="18">
        <v>0</v>
      </c>
      <c r="K51" s="19">
        <v>0</v>
      </c>
      <c r="L51" s="78" t="s">
        <v>156</v>
      </c>
      <c r="M51" s="78" t="s">
        <v>156</v>
      </c>
      <c r="N51" s="79" t="s">
        <v>156</v>
      </c>
      <c r="P51" s="93">
        <v>0</v>
      </c>
      <c r="Q51" s="18">
        <v>0</v>
      </c>
      <c r="R51" s="19">
        <v>0</v>
      </c>
      <c r="S51" s="78" t="s">
        <v>156</v>
      </c>
      <c r="T51" s="78" t="s">
        <v>156</v>
      </c>
      <c r="U51" s="79" t="s">
        <v>156</v>
      </c>
    </row>
    <row r="52" spans="1:21" x14ac:dyDescent="0.25">
      <c r="A52" s="17" t="s">
        <v>162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3">
        <v>0</v>
      </c>
      <c r="J52" s="18">
        <v>0</v>
      </c>
      <c r="K52" s="19">
        <v>0</v>
      </c>
      <c r="L52" s="78" t="s">
        <v>156</v>
      </c>
      <c r="M52" s="78" t="s">
        <v>156</v>
      </c>
      <c r="N52" s="79" t="s">
        <v>156</v>
      </c>
      <c r="P52" s="93">
        <v>0</v>
      </c>
      <c r="Q52" s="18">
        <v>0</v>
      </c>
      <c r="R52" s="19">
        <v>0</v>
      </c>
      <c r="S52" s="78" t="s">
        <v>156</v>
      </c>
      <c r="T52" s="78" t="s">
        <v>156</v>
      </c>
      <c r="U52" s="79" t="s">
        <v>156</v>
      </c>
    </row>
    <row r="53" spans="1:21" x14ac:dyDescent="0.25">
      <c r="A53" s="17" t="s">
        <v>163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3">
        <v>0</v>
      </c>
      <c r="J53" s="18">
        <v>0</v>
      </c>
      <c r="K53" s="19">
        <v>0</v>
      </c>
      <c r="L53" s="78" t="s">
        <v>156</v>
      </c>
      <c r="M53" s="78" t="s">
        <v>156</v>
      </c>
      <c r="N53" s="79" t="s">
        <v>156</v>
      </c>
      <c r="P53" s="93">
        <v>0</v>
      </c>
      <c r="Q53" s="18">
        <v>0</v>
      </c>
      <c r="R53" s="19">
        <v>0</v>
      </c>
      <c r="S53" s="78" t="s">
        <v>156</v>
      </c>
      <c r="T53" s="78" t="s">
        <v>156</v>
      </c>
      <c r="U53" s="79" t="s">
        <v>156</v>
      </c>
    </row>
    <row r="54" spans="1:21" x14ac:dyDescent="0.25">
      <c r="A54" s="17" t="s">
        <v>164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3">
        <v>0</v>
      </c>
      <c r="J54" s="18">
        <v>0</v>
      </c>
      <c r="K54" s="19">
        <v>0</v>
      </c>
      <c r="L54" s="78" t="s">
        <v>156</v>
      </c>
      <c r="M54" s="78" t="s">
        <v>156</v>
      </c>
      <c r="N54" s="79" t="s">
        <v>156</v>
      </c>
      <c r="P54" s="93">
        <v>0</v>
      </c>
      <c r="Q54" s="18">
        <v>0</v>
      </c>
      <c r="R54" s="19">
        <v>0</v>
      </c>
      <c r="S54" s="78" t="s">
        <v>156</v>
      </c>
      <c r="T54" s="78" t="s">
        <v>156</v>
      </c>
      <c r="U54" s="79" t="s">
        <v>156</v>
      </c>
    </row>
    <row r="55" spans="1:21" x14ac:dyDescent="0.25">
      <c r="A55" s="17" t="s">
        <v>165</v>
      </c>
      <c r="B55" s="18">
        <v>0</v>
      </c>
      <c r="C55" s="18">
        <v>0</v>
      </c>
      <c r="D55" s="19">
        <v>0</v>
      </c>
      <c r="E55" s="27" t="s">
        <v>156</v>
      </c>
      <c r="F55" s="27" t="s">
        <v>156</v>
      </c>
      <c r="G55" s="28" t="s">
        <v>156</v>
      </c>
      <c r="I55" s="93">
        <v>0</v>
      </c>
      <c r="J55" s="18">
        <v>0</v>
      </c>
      <c r="K55" s="19">
        <v>0</v>
      </c>
      <c r="L55" s="78" t="s">
        <v>156</v>
      </c>
      <c r="M55" s="78" t="s">
        <v>156</v>
      </c>
      <c r="N55" s="79" t="s">
        <v>156</v>
      </c>
      <c r="P55" s="93">
        <v>0</v>
      </c>
      <c r="Q55" s="18">
        <v>0</v>
      </c>
      <c r="R55" s="19">
        <v>0</v>
      </c>
      <c r="S55" s="78" t="s">
        <v>156</v>
      </c>
      <c r="T55" s="78" t="s">
        <v>156</v>
      </c>
      <c r="U55" s="79" t="s">
        <v>156</v>
      </c>
    </row>
    <row r="56" spans="1:21" x14ac:dyDescent="0.25">
      <c r="A56" s="17" t="s">
        <v>166</v>
      </c>
      <c r="B56" s="18">
        <v>33274</v>
      </c>
      <c r="C56" s="18">
        <v>32703</v>
      </c>
      <c r="D56" s="19">
        <v>0</v>
      </c>
      <c r="E56" s="27">
        <v>5.0789221829260658</v>
      </c>
      <c r="F56" s="27">
        <v>5.0534425930590299</v>
      </c>
      <c r="G56" s="28" t="s">
        <v>156</v>
      </c>
      <c r="I56" s="93">
        <v>33274</v>
      </c>
      <c r="J56" s="18">
        <v>32703</v>
      </c>
      <c r="K56" s="19">
        <v>0</v>
      </c>
      <c r="L56" s="78">
        <v>5.2262061079732867</v>
      </c>
      <c r="M56" s="78">
        <v>5.1611650853171218</v>
      </c>
      <c r="N56" s="79" t="s">
        <v>156</v>
      </c>
      <c r="P56" s="93">
        <v>0</v>
      </c>
      <c r="Q56" s="18">
        <v>0</v>
      </c>
      <c r="R56" s="19">
        <v>0</v>
      </c>
      <c r="S56" s="78" t="s">
        <v>156</v>
      </c>
      <c r="T56" s="78" t="s">
        <v>156</v>
      </c>
      <c r="U56" s="79" t="s">
        <v>156</v>
      </c>
    </row>
    <row r="57" spans="1:21" x14ac:dyDescent="0.25">
      <c r="A57" s="17" t="s">
        <v>167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3">
        <v>0</v>
      </c>
      <c r="J57" s="18">
        <v>0</v>
      </c>
      <c r="K57" s="19">
        <v>0</v>
      </c>
      <c r="L57" s="78" t="s">
        <v>156</v>
      </c>
      <c r="M57" s="78" t="s">
        <v>156</v>
      </c>
      <c r="N57" s="79" t="s">
        <v>156</v>
      </c>
      <c r="P57" s="93">
        <v>0</v>
      </c>
      <c r="Q57" s="18">
        <v>0</v>
      </c>
      <c r="R57" s="19">
        <v>0</v>
      </c>
      <c r="S57" s="78" t="s">
        <v>156</v>
      </c>
      <c r="T57" s="78" t="s">
        <v>156</v>
      </c>
      <c r="U57" s="79" t="s">
        <v>156</v>
      </c>
    </row>
    <row r="58" spans="1:21" x14ac:dyDescent="0.25">
      <c r="A58" s="17" t="s">
        <v>168</v>
      </c>
      <c r="B58" s="18">
        <v>1765</v>
      </c>
      <c r="C58" s="18">
        <v>5632</v>
      </c>
      <c r="D58" s="19">
        <v>10349</v>
      </c>
      <c r="E58" s="27">
        <v>0.26940847667441564</v>
      </c>
      <c r="F58" s="27">
        <v>0.87028678360115153</v>
      </c>
      <c r="G58" s="28">
        <v>1.5965505006093703</v>
      </c>
      <c r="I58" s="93">
        <v>1765</v>
      </c>
      <c r="J58" s="18">
        <v>5632</v>
      </c>
      <c r="K58" s="19">
        <v>10349</v>
      </c>
      <c r="L58" s="78">
        <v>0.2772210669162965</v>
      </c>
      <c r="M58" s="78">
        <v>0.88883838670782589</v>
      </c>
      <c r="N58" s="79">
        <v>1.6310352164285546</v>
      </c>
      <c r="P58" s="93">
        <v>0</v>
      </c>
      <c r="Q58" s="18">
        <v>0</v>
      </c>
      <c r="R58" s="19">
        <v>0</v>
      </c>
      <c r="S58" s="78" t="s">
        <v>156</v>
      </c>
      <c r="T58" s="78" t="s">
        <v>156</v>
      </c>
      <c r="U58" s="79" t="s">
        <v>156</v>
      </c>
    </row>
    <row r="59" spans="1:21" x14ac:dyDescent="0.25">
      <c r="A59" s="17" t="s">
        <v>169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  <c r="I59" s="93">
        <v>0</v>
      </c>
      <c r="J59" s="18">
        <v>0</v>
      </c>
      <c r="K59" s="19">
        <v>0</v>
      </c>
      <c r="L59" s="78" t="s">
        <v>156</v>
      </c>
      <c r="M59" s="78" t="s">
        <v>156</v>
      </c>
      <c r="N59" s="79" t="s">
        <v>156</v>
      </c>
      <c r="P59" s="93">
        <v>0</v>
      </c>
      <c r="Q59" s="18">
        <v>0</v>
      </c>
      <c r="R59" s="19">
        <v>0</v>
      </c>
      <c r="S59" s="78" t="s">
        <v>156</v>
      </c>
      <c r="T59" s="78" t="s">
        <v>156</v>
      </c>
      <c r="U59" s="79" t="s">
        <v>156</v>
      </c>
    </row>
    <row r="60" spans="1:21" x14ac:dyDescent="0.25">
      <c r="A60" s="17" t="s">
        <v>170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3">
        <v>0</v>
      </c>
      <c r="J60" s="18">
        <v>0</v>
      </c>
      <c r="K60" s="19">
        <v>0</v>
      </c>
      <c r="L60" s="78" t="s">
        <v>156</v>
      </c>
      <c r="M60" s="78" t="s">
        <v>156</v>
      </c>
      <c r="N60" s="79" t="s">
        <v>156</v>
      </c>
      <c r="P60" s="93">
        <v>0</v>
      </c>
      <c r="Q60" s="18">
        <v>0</v>
      </c>
      <c r="R60" s="19">
        <v>0</v>
      </c>
      <c r="S60" s="78" t="s">
        <v>156</v>
      </c>
      <c r="T60" s="78" t="s">
        <v>156</v>
      </c>
      <c r="U60" s="79" t="s">
        <v>156</v>
      </c>
    </row>
    <row r="61" spans="1:21" x14ac:dyDescent="0.25">
      <c r="A61" s="17" t="s">
        <v>171</v>
      </c>
      <c r="B61" s="18">
        <v>36755</v>
      </c>
      <c r="C61" s="18">
        <v>36583</v>
      </c>
      <c r="D61" s="19">
        <v>36354</v>
      </c>
      <c r="E61" s="27">
        <v>5.6102598074607064</v>
      </c>
      <c r="F61" s="27">
        <v>5.6530009596024371</v>
      </c>
      <c r="G61" s="28">
        <v>5.608367658629148</v>
      </c>
      <c r="I61" s="93">
        <v>36755</v>
      </c>
      <c r="J61" s="18">
        <v>36583</v>
      </c>
      <c r="K61" s="19">
        <v>36354</v>
      </c>
      <c r="L61" s="78">
        <v>5.7729520195515462</v>
      </c>
      <c r="M61" s="78">
        <v>5.7735040307053263</v>
      </c>
      <c r="N61" s="79">
        <v>5.7295056776542346</v>
      </c>
      <c r="P61" s="93">
        <v>0</v>
      </c>
      <c r="Q61" s="18">
        <v>0</v>
      </c>
      <c r="R61" s="19">
        <v>0</v>
      </c>
      <c r="S61" s="78" t="s">
        <v>156</v>
      </c>
      <c r="T61" s="78" t="s">
        <v>156</v>
      </c>
      <c r="U61" s="79" t="s">
        <v>156</v>
      </c>
    </row>
    <row r="62" spans="1:21" x14ac:dyDescent="0.25">
      <c r="A62" s="17" t="s">
        <v>172</v>
      </c>
      <c r="B62" s="18">
        <v>485</v>
      </c>
      <c r="C62" s="18">
        <v>295</v>
      </c>
      <c r="D62" s="19">
        <v>289</v>
      </c>
      <c r="E62" s="27">
        <v>7.4030091324131214E-2</v>
      </c>
      <c r="F62" s="27">
        <v>4.5584978899563158E-2</v>
      </c>
      <c r="G62" s="28">
        <v>4.4584316810910046E-2</v>
      </c>
      <c r="I62" s="93">
        <v>373</v>
      </c>
      <c r="J62" s="18">
        <v>295</v>
      </c>
      <c r="K62" s="19">
        <v>289</v>
      </c>
      <c r="L62" s="78">
        <v>5.8585528589109689E-2</v>
      </c>
      <c r="M62" s="78">
        <v>4.6556698167402107E-2</v>
      </c>
      <c r="N62" s="79">
        <v>4.5547316412006211E-2</v>
      </c>
      <c r="P62" s="93">
        <v>112</v>
      </c>
      <c r="Q62" s="18">
        <v>0</v>
      </c>
      <c r="R62" s="19">
        <v>0</v>
      </c>
      <c r="S62" s="78">
        <v>0.60661864269078702</v>
      </c>
      <c r="T62" s="78" t="s">
        <v>156</v>
      </c>
      <c r="U62" s="79" t="s">
        <v>156</v>
      </c>
    </row>
    <row r="63" spans="1:21" x14ac:dyDescent="0.25">
      <c r="A63" s="17" t="s">
        <v>173</v>
      </c>
      <c r="B63" s="18">
        <v>2617</v>
      </c>
      <c r="C63" s="18">
        <v>2674</v>
      </c>
      <c r="D63" s="19">
        <v>2927</v>
      </c>
      <c r="E63" s="27">
        <v>0.39945721442319876</v>
      </c>
      <c r="F63" s="27">
        <v>0.4132007917879047</v>
      </c>
      <c r="G63" s="28">
        <v>0.45155119482883632</v>
      </c>
      <c r="I63" s="93">
        <v>2617</v>
      </c>
      <c r="J63" s="18">
        <v>2674</v>
      </c>
      <c r="K63" s="19">
        <v>2927</v>
      </c>
      <c r="L63" s="78">
        <v>0.41104109468552291</v>
      </c>
      <c r="M63" s="78">
        <v>0.4220088505072313</v>
      </c>
      <c r="N63" s="79">
        <v>0.4613044814461667</v>
      </c>
      <c r="P63" s="93">
        <v>0</v>
      </c>
      <c r="Q63" s="18">
        <v>0</v>
      </c>
      <c r="R63" s="19">
        <v>0</v>
      </c>
      <c r="S63" s="78" t="s">
        <v>156</v>
      </c>
      <c r="T63" s="78" t="s">
        <v>156</v>
      </c>
      <c r="U63" s="79" t="s">
        <v>156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3">
        <v>0</v>
      </c>
      <c r="J64" s="18">
        <v>0</v>
      </c>
      <c r="K64" s="19">
        <v>0</v>
      </c>
      <c r="L64" s="78" t="s">
        <v>156</v>
      </c>
      <c r="M64" s="78" t="s">
        <v>156</v>
      </c>
      <c r="N64" s="79" t="s">
        <v>156</v>
      </c>
      <c r="P64" s="93">
        <v>0</v>
      </c>
      <c r="Q64" s="18">
        <v>0</v>
      </c>
      <c r="R64" s="19">
        <v>0</v>
      </c>
      <c r="S64" s="78" t="s">
        <v>156</v>
      </c>
      <c r="T64" s="78" t="s">
        <v>156</v>
      </c>
      <c r="U64" s="79" t="s">
        <v>156</v>
      </c>
    </row>
    <row r="65" spans="1:21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3">
        <v>0</v>
      </c>
      <c r="J65" s="18">
        <v>0</v>
      </c>
      <c r="K65" s="19">
        <v>0</v>
      </c>
      <c r="L65" s="78" t="s">
        <v>156</v>
      </c>
      <c r="M65" s="78" t="s">
        <v>156</v>
      </c>
      <c r="N65" s="79" t="s">
        <v>156</v>
      </c>
      <c r="P65" s="93">
        <v>0</v>
      </c>
      <c r="Q65" s="18">
        <v>0</v>
      </c>
      <c r="R65" s="19">
        <v>0</v>
      </c>
      <c r="S65" s="78" t="s">
        <v>156</v>
      </c>
      <c r="T65" s="78" t="s">
        <v>156</v>
      </c>
      <c r="U65" s="79" t="s">
        <v>156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3">
        <v>0</v>
      </c>
      <c r="J66" s="18">
        <v>0</v>
      </c>
      <c r="K66" s="19">
        <v>0</v>
      </c>
      <c r="L66" s="78" t="s">
        <v>156</v>
      </c>
      <c r="M66" s="78" t="s">
        <v>156</v>
      </c>
      <c r="N66" s="79" t="s">
        <v>156</v>
      </c>
      <c r="P66" s="93">
        <v>0</v>
      </c>
      <c r="Q66" s="18">
        <v>0</v>
      </c>
      <c r="R66" s="19">
        <v>0</v>
      </c>
      <c r="S66" s="78" t="s">
        <v>156</v>
      </c>
      <c r="T66" s="78" t="s">
        <v>156</v>
      </c>
      <c r="U66" s="79" t="s">
        <v>156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3">
        <v>0</v>
      </c>
      <c r="J67" s="18">
        <v>0</v>
      </c>
      <c r="K67" s="19">
        <v>0</v>
      </c>
      <c r="L67" s="78" t="s">
        <v>156</v>
      </c>
      <c r="M67" s="78" t="s">
        <v>156</v>
      </c>
      <c r="N67" s="79" t="s">
        <v>156</v>
      </c>
      <c r="P67" s="93">
        <v>0</v>
      </c>
      <c r="Q67" s="18">
        <v>0</v>
      </c>
      <c r="R67" s="19">
        <v>0</v>
      </c>
      <c r="S67" s="78" t="s">
        <v>156</v>
      </c>
      <c r="T67" s="78" t="s">
        <v>156</v>
      </c>
      <c r="U67" s="79" t="s">
        <v>156</v>
      </c>
    </row>
    <row r="68" spans="1:21" x14ac:dyDescent="0.25">
      <c r="A68" s="17" t="s">
        <v>178</v>
      </c>
      <c r="B68" s="18">
        <v>1264</v>
      </c>
      <c r="C68" s="18">
        <v>1069</v>
      </c>
      <c r="D68" s="19">
        <v>880</v>
      </c>
      <c r="E68" s="27">
        <v>0.1929361555334059</v>
      </c>
      <c r="F68" s="27">
        <v>0.16518760150384074</v>
      </c>
      <c r="G68" s="28">
        <v>0.13575847333425897</v>
      </c>
      <c r="I68" s="93">
        <v>1264</v>
      </c>
      <c r="J68" s="18">
        <v>1069</v>
      </c>
      <c r="K68" s="19">
        <v>880</v>
      </c>
      <c r="L68" s="78">
        <v>0.19853112100974435</v>
      </c>
      <c r="M68" s="78">
        <v>0.16870884861339949</v>
      </c>
      <c r="N68" s="79">
        <v>0.13869079045870403</v>
      </c>
      <c r="P68" s="93">
        <v>0</v>
      </c>
      <c r="Q68" s="18">
        <v>0</v>
      </c>
      <c r="R68" s="19">
        <v>0</v>
      </c>
      <c r="S68" s="78" t="s">
        <v>156</v>
      </c>
      <c r="T68" s="78" t="s">
        <v>156</v>
      </c>
      <c r="U68" s="79" t="s">
        <v>156</v>
      </c>
    </row>
    <row r="69" spans="1:21" x14ac:dyDescent="0.25">
      <c r="A69" s="17" t="s">
        <v>179</v>
      </c>
      <c r="B69" s="18">
        <v>0</v>
      </c>
      <c r="C69" s="18">
        <v>0</v>
      </c>
      <c r="D69" s="19">
        <v>0</v>
      </c>
      <c r="E69" s="27" t="s">
        <v>156</v>
      </c>
      <c r="F69" s="27" t="s">
        <v>156</v>
      </c>
      <c r="G69" s="28" t="s">
        <v>156</v>
      </c>
      <c r="I69" s="93">
        <v>0</v>
      </c>
      <c r="J69" s="18">
        <v>0</v>
      </c>
      <c r="K69" s="19">
        <v>0</v>
      </c>
      <c r="L69" s="78" t="s">
        <v>156</v>
      </c>
      <c r="M69" s="78" t="s">
        <v>156</v>
      </c>
      <c r="N69" s="79" t="s">
        <v>156</v>
      </c>
      <c r="P69" s="93">
        <v>0</v>
      </c>
      <c r="Q69" s="18">
        <v>0</v>
      </c>
      <c r="R69" s="19">
        <v>0</v>
      </c>
      <c r="S69" s="78" t="s">
        <v>156</v>
      </c>
      <c r="T69" s="78" t="s">
        <v>156</v>
      </c>
      <c r="U69" s="79" t="s">
        <v>156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3">
        <v>0</v>
      </c>
      <c r="J70" s="18">
        <v>0</v>
      </c>
      <c r="K70" s="19">
        <v>0</v>
      </c>
      <c r="L70" s="78" t="s">
        <v>156</v>
      </c>
      <c r="M70" s="78" t="s">
        <v>156</v>
      </c>
      <c r="N70" s="79" t="s">
        <v>156</v>
      </c>
      <c r="P70" s="93">
        <v>0</v>
      </c>
      <c r="Q70" s="18">
        <v>0</v>
      </c>
      <c r="R70" s="19">
        <v>0</v>
      </c>
      <c r="S70" s="78" t="s">
        <v>156</v>
      </c>
      <c r="T70" s="78" t="s">
        <v>156</v>
      </c>
      <c r="U70" s="79" t="s">
        <v>156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3" t="s">
        <v>5</v>
      </c>
      <c r="J71" s="18" t="s">
        <v>5</v>
      </c>
      <c r="K71" s="19" t="s">
        <v>5</v>
      </c>
      <c r="L71" s="78" t="s">
        <v>5</v>
      </c>
      <c r="M71" s="78" t="s">
        <v>5</v>
      </c>
      <c r="N71" s="79" t="s">
        <v>5</v>
      </c>
      <c r="P71" s="93" t="s">
        <v>5</v>
      </c>
      <c r="Q71" s="18" t="s">
        <v>5</v>
      </c>
      <c r="R71" s="19" t="s">
        <v>5</v>
      </c>
      <c r="S71" s="78" t="s">
        <v>5</v>
      </c>
      <c r="T71" s="78" t="s">
        <v>5</v>
      </c>
      <c r="U71" s="79" t="s">
        <v>5</v>
      </c>
    </row>
    <row r="72" spans="1:21" ht="13.8" thickBot="1" x14ac:dyDescent="0.3">
      <c r="A72" s="20" t="s">
        <v>4</v>
      </c>
      <c r="B72" s="21">
        <v>655139</v>
      </c>
      <c r="C72" s="21">
        <v>647143</v>
      </c>
      <c r="D72" s="22">
        <v>648210</v>
      </c>
      <c r="E72" s="23">
        <v>100</v>
      </c>
      <c r="F72" s="23">
        <v>100</v>
      </c>
      <c r="G72" s="47">
        <v>100</v>
      </c>
      <c r="I72" s="94">
        <v>636676</v>
      </c>
      <c r="J72" s="21">
        <v>633636</v>
      </c>
      <c r="K72" s="22">
        <v>634505</v>
      </c>
      <c r="L72" s="81">
        <v>100</v>
      </c>
      <c r="M72" s="81">
        <v>100</v>
      </c>
      <c r="N72" s="82">
        <v>100</v>
      </c>
      <c r="P72" s="94">
        <v>18463</v>
      </c>
      <c r="Q72" s="21">
        <v>13507</v>
      </c>
      <c r="R72" s="22">
        <v>13705</v>
      </c>
      <c r="S72" s="81">
        <v>100</v>
      </c>
      <c r="T72" s="81">
        <v>100</v>
      </c>
      <c r="U72" s="82">
        <v>100</v>
      </c>
    </row>
    <row r="73" spans="1:21" x14ac:dyDescent="0.25">
      <c r="A73" s="24"/>
      <c r="B73" s="24"/>
      <c r="C73" s="24"/>
      <c r="D73" s="24"/>
      <c r="E73" s="24"/>
      <c r="F73" s="24"/>
    </row>
    <row r="74" spans="1:21" ht="12.75" customHeight="1" x14ac:dyDescent="0.25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4">
        <f>Innhold!H35</f>
        <v>14</v>
      </c>
    </row>
    <row r="75" spans="1:21" ht="12.75" customHeight="1" x14ac:dyDescent="0.25">
      <c r="A75" s="26" t="str">
        <f>+Innhold!B54</f>
        <v>Premiestatistikk skadeforsikring 3. kvartal 2025</v>
      </c>
      <c r="U75" s="163"/>
    </row>
    <row r="76" spans="1:21" ht="12.75" customHeight="1" x14ac:dyDescent="0.25"/>
  </sheetData>
  <mergeCells count="7">
    <mergeCell ref="D4:E4"/>
    <mergeCell ref="D39:E39"/>
    <mergeCell ref="U74:U75"/>
    <mergeCell ref="I4:N4"/>
    <mergeCell ref="P4:U4"/>
    <mergeCell ref="I39:N39"/>
    <mergeCell ref="P39:U39"/>
  </mergeCells>
  <hyperlinks>
    <hyperlink ref="A2" location="Innhold!A36" tooltip="Move to Innhold" display="Tilbake til innholdsfortegnelsen" xr:uid="{00000000-0004-0000-0D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6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5546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119</v>
      </c>
      <c r="B4" s="6"/>
      <c r="C4" s="6"/>
      <c r="D4" s="6"/>
      <c r="E4" s="6"/>
      <c r="F4" s="6"/>
      <c r="I4" s="174" t="s">
        <v>107</v>
      </c>
      <c r="J4" s="174"/>
      <c r="K4" s="174"/>
      <c r="L4" s="174"/>
      <c r="M4" s="174"/>
      <c r="N4" s="174"/>
      <c r="P4" s="174" t="s">
        <v>108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252571</v>
      </c>
      <c r="C7" s="18">
        <v>309990</v>
      </c>
      <c r="D7" s="19">
        <v>358883</v>
      </c>
      <c r="E7" s="27">
        <v>17.952587217939296</v>
      </c>
      <c r="F7" s="27">
        <v>19.307558779399042</v>
      </c>
      <c r="G7" s="28">
        <v>20.019099650081468</v>
      </c>
      <c r="I7" s="93">
        <v>240634</v>
      </c>
      <c r="J7" s="18">
        <v>298676</v>
      </c>
      <c r="K7" s="19">
        <v>348505</v>
      </c>
      <c r="L7" s="78">
        <v>18.26905775805194</v>
      </c>
      <c r="M7" s="78">
        <v>19.887060120743531</v>
      </c>
      <c r="N7" s="79">
        <v>20.563715034072732</v>
      </c>
      <c r="P7" s="93">
        <v>11937</v>
      </c>
      <c r="Q7" s="18">
        <v>11314</v>
      </c>
      <c r="R7" s="19">
        <v>10378</v>
      </c>
      <c r="S7" s="78">
        <v>13.306060572282107</v>
      </c>
      <c r="T7" s="78">
        <v>10.91284385971681</v>
      </c>
      <c r="U7" s="79">
        <v>10.595634329120127</v>
      </c>
    </row>
    <row r="8" spans="1:21" x14ac:dyDescent="0.25">
      <c r="A8" s="17" t="s">
        <v>157</v>
      </c>
      <c r="B8" s="18">
        <v>203093</v>
      </c>
      <c r="C8" s="18">
        <v>224297</v>
      </c>
      <c r="D8" s="19">
        <v>231692</v>
      </c>
      <c r="E8" s="27">
        <v>14.435722216140988</v>
      </c>
      <c r="F8" s="27">
        <v>13.970216818422745</v>
      </c>
      <c r="G8" s="28">
        <v>12.924170930711892</v>
      </c>
      <c r="I8" s="93">
        <v>169222</v>
      </c>
      <c r="J8" s="18">
        <v>181114</v>
      </c>
      <c r="K8" s="19">
        <v>195512</v>
      </c>
      <c r="L8" s="78">
        <v>12.847421777193022</v>
      </c>
      <c r="M8" s="78">
        <v>12.059305088819805</v>
      </c>
      <c r="N8" s="79">
        <v>11.536285142943797</v>
      </c>
      <c r="P8" s="93">
        <v>33871</v>
      </c>
      <c r="Q8" s="18">
        <v>43183</v>
      </c>
      <c r="R8" s="19">
        <v>36180</v>
      </c>
      <c r="S8" s="78">
        <v>37.755682134855256</v>
      </c>
      <c r="T8" s="78">
        <v>41.651877001427522</v>
      </c>
      <c r="U8" s="79">
        <v>36.938721336246502</v>
      </c>
    </row>
    <row r="9" spans="1:21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3">
        <v>0</v>
      </c>
      <c r="J9" s="18">
        <v>0</v>
      </c>
      <c r="K9" s="19">
        <v>0</v>
      </c>
      <c r="L9" s="78" t="s">
        <v>156</v>
      </c>
      <c r="M9" s="78" t="s">
        <v>156</v>
      </c>
      <c r="N9" s="79" t="s">
        <v>156</v>
      </c>
      <c r="P9" s="93">
        <v>0</v>
      </c>
      <c r="Q9" s="18">
        <v>0</v>
      </c>
      <c r="R9" s="19">
        <v>0</v>
      </c>
      <c r="S9" s="78" t="s">
        <v>156</v>
      </c>
      <c r="T9" s="78" t="s">
        <v>156</v>
      </c>
      <c r="U9" s="79" t="s">
        <v>156</v>
      </c>
    </row>
    <row r="10" spans="1:21" x14ac:dyDescent="0.25">
      <c r="A10" s="17" t="s">
        <v>82</v>
      </c>
      <c r="B10" s="18">
        <v>292734</v>
      </c>
      <c r="C10" s="18">
        <v>342689</v>
      </c>
      <c r="D10" s="19">
        <v>381750</v>
      </c>
      <c r="E10" s="27">
        <v>20.807347900813006</v>
      </c>
      <c r="F10" s="27">
        <v>21.344198233986511</v>
      </c>
      <c r="G10" s="28">
        <v>21.294659516941735</v>
      </c>
      <c r="I10" s="93">
        <v>269870</v>
      </c>
      <c r="J10" s="18">
        <v>319153</v>
      </c>
      <c r="K10" s="19">
        <v>357817</v>
      </c>
      <c r="L10" s="78">
        <v>20.488670001601921</v>
      </c>
      <c r="M10" s="78">
        <v>21.250501877337516</v>
      </c>
      <c r="N10" s="79">
        <v>21.113174337087855</v>
      </c>
      <c r="P10" s="93">
        <v>22864</v>
      </c>
      <c r="Q10" s="18">
        <v>23536</v>
      </c>
      <c r="R10" s="19">
        <v>23933</v>
      </c>
      <c r="S10" s="78">
        <v>25.486283733321443</v>
      </c>
      <c r="T10" s="78">
        <v>22.701493113160229</v>
      </c>
      <c r="U10" s="79">
        <v>24.434892695975332</v>
      </c>
    </row>
    <row r="11" spans="1:21" x14ac:dyDescent="0.25">
      <c r="A11" s="17" t="s">
        <v>84</v>
      </c>
      <c r="B11" s="18">
        <v>19916</v>
      </c>
      <c r="C11" s="18">
        <v>24877</v>
      </c>
      <c r="D11" s="19">
        <v>30432</v>
      </c>
      <c r="E11" s="27">
        <v>1.4156167059261713</v>
      </c>
      <c r="F11" s="27">
        <v>1.5494504330949708</v>
      </c>
      <c r="G11" s="28">
        <v>1.6975483390165578</v>
      </c>
      <c r="I11" s="93">
        <v>10656</v>
      </c>
      <c r="J11" s="18">
        <v>11835</v>
      </c>
      <c r="K11" s="19">
        <v>17048</v>
      </c>
      <c r="L11" s="78">
        <v>0.80900903226394227</v>
      </c>
      <c r="M11" s="78">
        <v>0.78802232696634378</v>
      </c>
      <c r="N11" s="79">
        <v>1.0059259233034588</v>
      </c>
      <c r="P11" s="93">
        <v>9260</v>
      </c>
      <c r="Q11" s="18">
        <v>13042</v>
      </c>
      <c r="R11" s="19">
        <v>13384</v>
      </c>
      <c r="S11" s="78">
        <v>10.322034087235679</v>
      </c>
      <c r="T11" s="78">
        <v>12.57957482927582</v>
      </c>
      <c r="U11" s="79">
        <v>13.664672370489862</v>
      </c>
    </row>
    <row r="12" spans="1:21" x14ac:dyDescent="0.25">
      <c r="A12" s="17" t="s">
        <v>152</v>
      </c>
      <c r="B12" s="18">
        <v>235736</v>
      </c>
      <c r="C12" s="18">
        <v>258165</v>
      </c>
      <c r="D12" s="19">
        <v>377428</v>
      </c>
      <c r="E12" s="27">
        <v>16.755966046807185</v>
      </c>
      <c r="F12" s="27">
        <v>16.079666803069628</v>
      </c>
      <c r="G12" s="28">
        <v>21.053571060013844</v>
      </c>
      <c r="I12" s="93">
        <v>229073</v>
      </c>
      <c r="J12" s="18">
        <v>251177</v>
      </c>
      <c r="K12" s="19">
        <v>370079</v>
      </c>
      <c r="L12" s="78">
        <v>17.391340657638704</v>
      </c>
      <c r="M12" s="78">
        <v>16.724383947648949</v>
      </c>
      <c r="N12" s="79">
        <v>21.836699892668978</v>
      </c>
      <c r="P12" s="93">
        <v>6663</v>
      </c>
      <c r="Q12" s="18">
        <v>6988</v>
      </c>
      <c r="R12" s="19">
        <v>7349</v>
      </c>
      <c r="S12" s="78">
        <v>7.4271828426837292</v>
      </c>
      <c r="T12" s="78">
        <v>6.7402291755083148</v>
      </c>
      <c r="U12" s="79">
        <v>7.5031139607538844</v>
      </c>
    </row>
    <row r="13" spans="1:21" x14ac:dyDescent="0.25">
      <c r="A13" s="17" t="s">
        <v>158</v>
      </c>
      <c r="B13" s="18">
        <v>7302</v>
      </c>
      <c r="C13" s="18">
        <v>9020</v>
      </c>
      <c r="D13" s="19">
        <v>11001</v>
      </c>
      <c r="E13" s="27">
        <v>0.51902154984298565</v>
      </c>
      <c r="F13" s="27">
        <v>0.56180580080060438</v>
      </c>
      <c r="G13" s="28">
        <v>0.61365435323084749</v>
      </c>
      <c r="I13" s="93">
        <v>7302</v>
      </c>
      <c r="J13" s="18">
        <v>9020</v>
      </c>
      <c r="K13" s="19">
        <v>11001</v>
      </c>
      <c r="L13" s="78">
        <v>0.55437161726645146</v>
      </c>
      <c r="M13" s="78">
        <v>0.60058820356877229</v>
      </c>
      <c r="N13" s="79">
        <v>0.64911960829782678</v>
      </c>
      <c r="P13" s="93">
        <v>0</v>
      </c>
      <c r="Q13" s="18">
        <v>0</v>
      </c>
      <c r="R13" s="19">
        <v>0</v>
      </c>
      <c r="S13" s="78" t="s">
        <v>156</v>
      </c>
      <c r="T13" s="78" t="s">
        <v>156</v>
      </c>
      <c r="U13" s="79" t="s">
        <v>156</v>
      </c>
    </row>
    <row r="14" spans="1:21" x14ac:dyDescent="0.25">
      <c r="A14" s="17" t="s">
        <v>159</v>
      </c>
      <c r="B14" s="18">
        <v>3173</v>
      </c>
      <c r="C14" s="18">
        <v>3192</v>
      </c>
      <c r="D14" s="19">
        <v>4084</v>
      </c>
      <c r="E14" s="27">
        <v>0.22553483670936642</v>
      </c>
      <c r="F14" s="27">
        <v>0.19881198627001434</v>
      </c>
      <c r="G14" s="28">
        <v>0.22781241510724309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3173</v>
      </c>
      <c r="Q14" s="18">
        <v>3192</v>
      </c>
      <c r="R14" s="19">
        <v>4084</v>
      </c>
      <c r="S14" s="78">
        <v>3.5369129761121822</v>
      </c>
      <c r="T14" s="78">
        <v>3.0788224854353947</v>
      </c>
      <c r="U14" s="79">
        <v>4.1696444979886875</v>
      </c>
    </row>
    <row r="15" spans="1:21" x14ac:dyDescent="0.25">
      <c r="A15" s="17" t="s">
        <v>160</v>
      </c>
      <c r="B15" s="18">
        <v>13023</v>
      </c>
      <c r="C15" s="18">
        <v>15565</v>
      </c>
      <c r="D15" s="19">
        <v>19316</v>
      </c>
      <c r="E15" s="27">
        <v>0.92566661785883353</v>
      </c>
      <c r="F15" s="27">
        <v>0.96945757089372586</v>
      </c>
      <c r="G15" s="28">
        <v>1.0774790916286747</v>
      </c>
      <c r="I15" s="93">
        <v>13023</v>
      </c>
      <c r="J15" s="18">
        <v>15565</v>
      </c>
      <c r="K15" s="19">
        <v>19316</v>
      </c>
      <c r="L15" s="78">
        <v>0.98871289669419293</v>
      </c>
      <c r="M15" s="78">
        <v>1.0363808634753815</v>
      </c>
      <c r="N15" s="79">
        <v>1.139750418496575</v>
      </c>
      <c r="P15" s="93">
        <v>0</v>
      </c>
      <c r="Q15" s="18">
        <v>0</v>
      </c>
      <c r="R15" s="19">
        <v>0</v>
      </c>
      <c r="S15" s="78" t="s">
        <v>156</v>
      </c>
      <c r="T15" s="78" t="s">
        <v>156</v>
      </c>
      <c r="U15" s="79" t="s">
        <v>156</v>
      </c>
    </row>
    <row r="16" spans="1:21" x14ac:dyDescent="0.25">
      <c r="A16" s="17" t="s">
        <v>161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0</v>
      </c>
      <c r="Q16" s="18">
        <v>0</v>
      </c>
      <c r="R16" s="19">
        <v>0</v>
      </c>
      <c r="S16" s="78" t="s">
        <v>156</v>
      </c>
      <c r="T16" s="78" t="s">
        <v>156</v>
      </c>
      <c r="U16" s="79" t="s">
        <v>156</v>
      </c>
    </row>
    <row r="17" spans="1:21" x14ac:dyDescent="0.25">
      <c r="A17" s="17" t="s">
        <v>162</v>
      </c>
      <c r="B17" s="18">
        <v>245436</v>
      </c>
      <c r="C17" s="18">
        <v>264996</v>
      </c>
      <c r="D17" s="19">
        <v>287907</v>
      </c>
      <c r="E17" s="27">
        <v>17.445435922659961</v>
      </c>
      <c r="F17" s="27">
        <v>16.50513192782228</v>
      </c>
      <c r="G17" s="28">
        <v>16.059938539735807</v>
      </c>
      <c r="I17" s="93">
        <v>245436</v>
      </c>
      <c r="J17" s="18">
        <v>264996</v>
      </c>
      <c r="K17" s="19">
        <v>287907</v>
      </c>
      <c r="L17" s="78">
        <v>18.6336280820883</v>
      </c>
      <c r="M17" s="78">
        <v>17.644509045777205</v>
      </c>
      <c r="N17" s="79">
        <v>16.988099178820327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0</v>
      </c>
      <c r="Q18" s="18">
        <v>0</v>
      </c>
      <c r="R18" s="19">
        <v>0</v>
      </c>
      <c r="S18" s="78" t="s">
        <v>156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3">
        <v>0</v>
      </c>
      <c r="J19" s="18">
        <v>0</v>
      </c>
      <c r="K19" s="19">
        <v>0</v>
      </c>
      <c r="L19" s="78" t="s">
        <v>156</v>
      </c>
      <c r="M19" s="78" t="s">
        <v>156</v>
      </c>
      <c r="N19" s="79" t="s">
        <v>156</v>
      </c>
      <c r="P19" s="93">
        <v>0</v>
      </c>
      <c r="Q19" s="18">
        <v>0</v>
      </c>
      <c r="R19" s="19">
        <v>0</v>
      </c>
      <c r="S19" s="78" t="s">
        <v>156</v>
      </c>
      <c r="T19" s="78" t="s">
        <v>156</v>
      </c>
      <c r="U19" s="79" t="s">
        <v>156</v>
      </c>
    </row>
    <row r="20" spans="1:21" x14ac:dyDescent="0.25">
      <c r="A20" s="17" t="s">
        <v>165</v>
      </c>
      <c r="B20" s="18">
        <v>1404</v>
      </c>
      <c r="C20" s="18">
        <v>1642</v>
      </c>
      <c r="D20" s="19">
        <v>1837</v>
      </c>
      <c r="E20" s="27">
        <v>9.9795433577040793E-2</v>
      </c>
      <c r="F20" s="27">
        <v>0.10227107815017654</v>
      </c>
      <c r="G20" s="28">
        <v>0.10247096144760175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1404</v>
      </c>
      <c r="Q20" s="18">
        <v>1642</v>
      </c>
      <c r="R20" s="19">
        <v>1837</v>
      </c>
      <c r="S20" s="78">
        <v>1.5650254706780662</v>
      </c>
      <c r="T20" s="78">
        <v>1.5837802384351247</v>
      </c>
      <c r="U20" s="79">
        <v>1.8755232475037265</v>
      </c>
    </row>
    <row r="21" spans="1:21" x14ac:dyDescent="0.25">
      <c r="A21" s="17" t="s">
        <v>166</v>
      </c>
      <c r="B21" s="18">
        <v>76858</v>
      </c>
      <c r="C21" s="18">
        <v>85395</v>
      </c>
      <c r="D21" s="19">
        <v>0</v>
      </c>
      <c r="E21" s="27">
        <v>5.4630181152878929</v>
      </c>
      <c r="F21" s="27">
        <v>5.318781192834547</v>
      </c>
      <c r="G21" s="28" t="s">
        <v>156</v>
      </c>
      <c r="I21" s="93">
        <v>76858</v>
      </c>
      <c r="J21" s="18">
        <v>85276</v>
      </c>
      <c r="K21" s="19">
        <v>0</v>
      </c>
      <c r="L21" s="78">
        <v>5.8350991180313505</v>
      </c>
      <c r="M21" s="78">
        <v>5.6780221338725756</v>
      </c>
      <c r="N21" s="79" t="s">
        <v>156</v>
      </c>
      <c r="P21" s="93">
        <v>0</v>
      </c>
      <c r="Q21" s="18">
        <v>119</v>
      </c>
      <c r="R21" s="19">
        <v>0</v>
      </c>
      <c r="S21" s="78" t="s">
        <v>156</v>
      </c>
      <c r="T21" s="78">
        <v>0.11478066283421429</v>
      </c>
      <c r="U21" s="79" t="s">
        <v>156</v>
      </c>
    </row>
    <row r="22" spans="1:21" x14ac:dyDescent="0.25">
      <c r="A22" s="17" t="s">
        <v>167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0</v>
      </c>
      <c r="Q22" s="18">
        <v>0</v>
      </c>
      <c r="R22" s="19">
        <v>0</v>
      </c>
      <c r="S22" s="78" t="s">
        <v>156</v>
      </c>
      <c r="T22" s="78" t="s">
        <v>156</v>
      </c>
      <c r="U22" s="79" t="s">
        <v>156</v>
      </c>
    </row>
    <row r="23" spans="1:21" x14ac:dyDescent="0.25">
      <c r="A23" s="17" t="s">
        <v>168</v>
      </c>
      <c r="B23" s="18">
        <v>2831</v>
      </c>
      <c r="C23" s="18">
        <v>4147</v>
      </c>
      <c r="D23" s="19">
        <v>6033</v>
      </c>
      <c r="E23" s="27">
        <v>0.20122569263290777</v>
      </c>
      <c r="F23" s="27">
        <v>0.2582936425632047</v>
      </c>
      <c r="G23" s="28">
        <v>0.33653092564691417</v>
      </c>
      <c r="I23" s="93">
        <v>2831</v>
      </c>
      <c r="J23" s="18">
        <v>4147</v>
      </c>
      <c r="K23" s="19">
        <v>6033</v>
      </c>
      <c r="L23" s="78">
        <v>0.21493098445375566</v>
      </c>
      <c r="M23" s="78">
        <v>0.27612408871393557</v>
      </c>
      <c r="N23" s="79">
        <v>0.35598023787481037</v>
      </c>
      <c r="P23" s="93">
        <v>0</v>
      </c>
      <c r="Q23" s="18">
        <v>0</v>
      </c>
      <c r="R23" s="19">
        <v>0</v>
      </c>
      <c r="S23" s="78" t="s">
        <v>156</v>
      </c>
      <c r="T23" s="78" t="s">
        <v>156</v>
      </c>
      <c r="U23" s="79" t="s">
        <v>156</v>
      </c>
    </row>
    <row r="24" spans="1:21" x14ac:dyDescent="0.25">
      <c r="A24" s="17" t="s">
        <v>169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  <c r="I24" s="93">
        <v>0</v>
      </c>
      <c r="J24" s="18">
        <v>0</v>
      </c>
      <c r="K24" s="19">
        <v>0</v>
      </c>
      <c r="L24" s="78" t="s">
        <v>156</v>
      </c>
      <c r="M24" s="78" t="s">
        <v>156</v>
      </c>
      <c r="N24" s="79" t="s">
        <v>156</v>
      </c>
      <c r="P24" s="93">
        <v>0</v>
      </c>
      <c r="Q24" s="18">
        <v>0</v>
      </c>
      <c r="R24" s="19">
        <v>0</v>
      </c>
      <c r="S24" s="78" t="s">
        <v>156</v>
      </c>
      <c r="T24" s="78" t="s">
        <v>156</v>
      </c>
      <c r="U24" s="79" t="s">
        <v>156</v>
      </c>
    </row>
    <row r="25" spans="1:21" x14ac:dyDescent="0.25">
      <c r="A25" s="17" t="s">
        <v>170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0</v>
      </c>
      <c r="Q25" s="18">
        <v>0</v>
      </c>
      <c r="R25" s="19">
        <v>0</v>
      </c>
      <c r="S25" s="78" t="s">
        <v>156</v>
      </c>
      <c r="T25" s="78" t="s">
        <v>156</v>
      </c>
      <c r="U25" s="79" t="s">
        <v>156</v>
      </c>
    </row>
    <row r="26" spans="1:21" x14ac:dyDescent="0.25">
      <c r="A26" s="17" t="s">
        <v>171</v>
      </c>
      <c r="B26" s="18">
        <v>48332</v>
      </c>
      <c r="C26" s="18">
        <v>56317</v>
      </c>
      <c r="D26" s="19">
        <v>63343</v>
      </c>
      <c r="E26" s="27">
        <v>3.4354080453315783</v>
      </c>
      <c r="F26" s="27">
        <v>3.50767375650639</v>
      </c>
      <c r="G26" s="28">
        <v>3.533379483383472</v>
      </c>
      <c r="I26" s="93">
        <v>48332</v>
      </c>
      <c r="J26" s="18">
        <v>56317</v>
      </c>
      <c r="K26" s="19">
        <v>63343</v>
      </c>
      <c r="L26" s="78">
        <v>3.669390441758714</v>
      </c>
      <c r="M26" s="78">
        <v>3.7498143969381985</v>
      </c>
      <c r="N26" s="79">
        <v>3.7375859784028034</v>
      </c>
      <c r="P26" s="93">
        <v>0</v>
      </c>
      <c r="Q26" s="18">
        <v>0</v>
      </c>
      <c r="R26" s="19">
        <v>0</v>
      </c>
      <c r="S26" s="78" t="s">
        <v>156</v>
      </c>
      <c r="T26" s="78" t="s">
        <v>156</v>
      </c>
      <c r="U26" s="79" t="s">
        <v>156</v>
      </c>
    </row>
    <row r="27" spans="1:21" x14ac:dyDescent="0.25">
      <c r="A27" s="17" t="s">
        <v>172</v>
      </c>
      <c r="B27" s="18">
        <v>222</v>
      </c>
      <c r="C27" s="18">
        <v>261</v>
      </c>
      <c r="D27" s="19">
        <v>247</v>
      </c>
      <c r="E27" s="27">
        <v>1.5779619839104742E-2</v>
      </c>
      <c r="F27" s="27">
        <v>1.6256243238243654E-2</v>
      </c>
      <c r="G27" s="28">
        <v>1.3778077015545799E-2</v>
      </c>
      <c r="I27" s="93">
        <v>212</v>
      </c>
      <c r="J27" s="18">
        <v>259</v>
      </c>
      <c r="K27" s="19">
        <v>247</v>
      </c>
      <c r="L27" s="78">
        <v>1.6095149665911763E-2</v>
      </c>
      <c r="M27" s="78">
        <v>1.7245271033737478E-2</v>
      </c>
      <c r="N27" s="79">
        <v>1.457436080806865E-2</v>
      </c>
      <c r="P27" s="93">
        <v>10</v>
      </c>
      <c r="Q27" s="18">
        <v>2</v>
      </c>
      <c r="R27" s="19">
        <v>0</v>
      </c>
      <c r="S27" s="78">
        <v>1.1146905061809589E-2</v>
      </c>
      <c r="T27" s="78">
        <v>1.9290867703229291E-3</v>
      </c>
      <c r="U27" s="79" t="s">
        <v>156</v>
      </c>
    </row>
    <row r="28" spans="1:21" x14ac:dyDescent="0.25">
      <c r="A28" s="17" t="s">
        <v>173</v>
      </c>
      <c r="B28" s="18">
        <v>2469</v>
      </c>
      <c r="C28" s="18">
        <v>3184</v>
      </c>
      <c r="D28" s="19">
        <v>16976</v>
      </c>
      <c r="E28" s="27">
        <v>0.17549496118355679</v>
      </c>
      <c r="F28" s="27">
        <v>0.19831371061520225</v>
      </c>
      <c r="G28" s="28">
        <v>0.94694994095508289</v>
      </c>
      <c r="I28" s="93">
        <v>2469</v>
      </c>
      <c r="J28" s="18">
        <v>3184</v>
      </c>
      <c r="K28" s="19">
        <v>16976</v>
      </c>
      <c r="L28" s="78">
        <v>0.18744775719403842</v>
      </c>
      <c r="M28" s="78">
        <v>0.21200364081629391</v>
      </c>
      <c r="N28" s="79">
        <v>1.0016775266306615</v>
      </c>
      <c r="P28" s="93">
        <v>0</v>
      </c>
      <c r="Q28" s="18">
        <v>0</v>
      </c>
      <c r="R28" s="19">
        <v>0</v>
      </c>
      <c r="S28" s="78" t="s">
        <v>156</v>
      </c>
      <c r="T28" s="78" t="s">
        <v>156</v>
      </c>
      <c r="U28" s="79" t="s">
        <v>156</v>
      </c>
    </row>
    <row r="29" spans="1:21" x14ac:dyDescent="0.25">
      <c r="A29" s="17" t="s">
        <v>174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3">
        <v>0</v>
      </c>
      <c r="J29" s="18">
        <v>0</v>
      </c>
      <c r="K29" s="19">
        <v>0</v>
      </c>
      <c r="L29" s="78" t="s">
        <v>156</v>
      </c>
      <c r="M29" s="78" t="s">
        <v>156</v>
      </c>
      <c r="N29" s="79" t="s">
        <v>156</v>
      </c>
      <c r="P29" s="93">
        <v>0</v>
      </c>
      <c r="Q29" s="18">
        <v>0</v>
      </c>
      <c r="R29" s="19">
        <v>0</v>
      </c>
      <c r="S29" s="78" t="s">
        <v>156</v>
      </c>
      <c r="T29" s="78" t="s">
        <v>156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1778</v>
      </c>
      <c r="C33" s="18">
        <v>1800</v>
      </c>
      <c r="D33" s="19">
        <v>1618</v>
      </c>
      <c r="E33" s="27">
        <v>0.12637911745012717</v>
      </c>
      <c r="F33" s="27">
        <v>0.11211202233271485</v>
      </c>
      <c r="G33" s="28">
        <v>9.0254771705073289E-2</v>
      </c>
      <c r="I33" s="93">
        <v>1249</v>
      </c>
      <c r="J33" s="18">
        <v>1142</v>
      </c>
      <c r="K33" s="19">
        <v>973</v>
      </c>
      <c r="L33" s="78">
        <v>9.4824726097753734E-2</v>
      </c>
      <c r="M33" s="78">
        <v>7.6038994287753667E-2</v>
      </c>
      <c r="N33" s="79">
        <v>5.7412360592108483E-2</v>
      </c>
      <c r="P33" s="93">
        <v>529</v>
      </c>
      <c r="Q33" s="18">
        <v>658</v>
      </c>
      <c r="R33" s="19">
        <v>645</v>
      </c>
      <c r="S33" s="78">
        <v>0.58967127776972728</v>
      </c>
      <c r="T33" s="78">
        <v>0.63466954743624371</v>
      </c>
      <c r="U33" s="79">
        <v>0.65852612664121046</v>
      </c>
    </row>
    <row r="34" spans="1:21" x14ac:dyDescent="0.25">
      <c r="A34" s="17" t="s">
        <v>179</v>
      </c>
      <c r="B34" s="18">
        <v>0</v>
      </c>
      <c r="C34" s="18">
        <v>0</v>
      </c>
      <c r="D34" s="19">
        <v>156</v>
      </c>
      <c r="E34" s="27" t="s">
        <v>156</v>
      </c>
      <c r="F34" s="27" t="s">
        <v>156</v>
      </c>
      <c r="G34" s="28">
        <v>8.7019433782394521E-3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0</v>
      </c>
      <c r="Q34" s="18">
        <v>0</v>
      </c>
      <c r="R34" s="19">
        <v>156</v>
      </c>
      <c r="S34" s="78" t="s">
        <v>156</v>
      </c>
      <c r="T34" s="78" t="s">
        <v>156</v>
      </c>
      <c r="U34" s="79">
        <v>0.15927143528066487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1406878</v>
      </c>
      <c r="C37" s="21">
        <v>1605537</v>
      </c>
      <c r="D37" s="22">
        <v>1792703</v>
      </c>
      <c r="E37" s="23">
        <v>100</v>
      </c>
      <c r="F37" s="23">
        <v>100</v>
      </c>
      <c r="G37" s="47">
        <v>100</v>
      </c>
      <c r="I37" s="94">
        <v>1317167</v>
      </c>
      <c r="J37" s="21">
        <v>1501861</v>
      </c>
      <c r="K37" s="22">
        <v>1694757</v>
      </c>
      <c r="L37" s="81">
        <v>100</v>
      </c>
      <c r="M37" s="81">
        <v>100</v>
      </c>
      <c r="N37" s="82">
        <v>100</v>
      </c>
      <c r="P37" s="94">
        <v>89711</v>
      </c>
      <c r="Q37" s="21">
        <v>103676</v>
      </c>
      <c r="R37" s="22">
        <v>97946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120</v>
      </c>
      <c r="B39" s="6"/>
      <c r="C39" s="6"/>
      <c r="D39" s="6"/>
      <c r="E39" s="6"/>
      <c r="F39" s="6"/>
      <c r="I39" s="174" t="s">
        <v>107</v>
      </c>
      <c r="J39" s="174"/>
      <c r="K39" s="174"/>
      <c r="L39" s="174"/>
      <c r="M39" s="174"/>
      <c r="N39" s="174"/>
      <c r="P39" s="174" t="s">
        <v>108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31</v>
      </c>
      <c r="D40" s="85"/>
      <c r="E40" s="11"/>
      <c r="F40" s="9" t="s">
        <v>2</v>
      </c>
      <c r="G40" s="12"/>
      <c r="I40" s="7"/>
      <c r="J40" s="9" t="s">
        <v>31</v>
      </c>
      <c r="K40" s="85"/>
      <c r="L40" s="11"/>
      <c r="M40" s="9" t="s">
        <v>2</v>
      </c>
      <c r="N40" s="12"/>
      <c r="P40" s="7"/>
      <c r="Q40" s="9" t="s">
        <v>31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B42" s="18">
        <v>97228</v>
      </c>
      <c r="C42" s="18">
        <v>110982</v>
      </c>
      <c r="D42" s="19">
        <v>117915</v>
      </c>
      <c r="E42" s="27">
        <v>17.973232771369418</v>
      </c>
      <c r="F42" s="27">
        <v>18.928571428571427</v>
      </c>
      <c r="G42" s="28">
        <v>18.919495672655742</v>
      </c>
      <c r="I42" s="93">
        <v>88178</v>
      </c>
      <c r="J42" s="18">
        <v>108529</v>
      </c>
      <c r="K42" s="19">
        <v>115873</v>
      </c>
      <c r="L42" s="78">
        <v>19.192244572811603</v>
      </c>
      <c r="M42" s="78">
        <v>21.794722467668088</v>
      </c>
      <c r="N42" s="79">
        <v>21.1905306182164</v>
      </c>
      <c r="P42" s="93">
        <v>9050</v>
      </c>
      <c r="Q42" s="18">
        <v>2453</v>
      </c>
      <c r="R42" s="19">
        <v>2042</v>
      </c>
      <c r="S42" s="78">
        <v>11.102387319969576</v>
      </c>
      <c r="T42" s="78">
        <v>2.7761430511543685</v>
      </c>
      <c r="U42" s="79">
        <v>2.6716908060865356</v>
      </c>
    </row>
    <row r="43" spans="1:21" x14ac:dyDescent="0.25">
      <c r="A43" s="17" t="s">
        <v>157</v>
      </c>
      <c r="B43" s="18">
        <v>86372</v>
      </c>
      <c r="C43" s="18">
        <v>100641</v>
      </c>
      <c r="D43" s="19">
        <v>91268</v>
      </c>
      <c r="E43" s="27">
        <v>15.966430050280982</v>
      </c>
      <c r="F43" s="27">
        <v>17.164858780188293</v>
      </c>
      <c r="G43" s="28">
        <v>14.643976856650504</v>
      </c>
      <c r="I43" s="93">
        <v>40445</v>
      </c>
      <c r="J43" s="18">
        <v>42329</v>
      </c>
      <c r="K43" s="19">
        <v>44572</v>
      </c>
      <c r="L43" s="78">
        <v>8.8029931700352169</v>
      </c>
      <c r="M43" s="78">
        <v>8.5004819664230062</v>
      </c>
      <c r="N43" s="79">
        <v>8.1512028748296963</v>
      </c>
      <c r="P43" s="93">
        <v>45927</v>
      </c>
      <c r="Q43" s="18">
        <v>58312</v>
      </c>
      <c r="R43" s="19">
        <v>46696</v>
      </c>
      <c r="S43" s="78">
        <v>56.342468778369359</v>
      </c>
      <c r="T43" s="78">
        <v>65.993662290629246</v>
      </c>
      <c r="U43" s="79">
        <v>61.095628737030786</v>
      </c>
    </row>
    <row r="44" spans="1:21" x14ac:dyDescent="0.25">
      <c r="A44" s="17" t="s">
        <v>181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  <c r="I44" s="93">
        <v>0</v>
      </c>
      <c r="J44" s="18">
        <v>0</v>
      </c>
      <c r="K44" s="19">
        <v>0</v>
      </c>
      <c r="L44" s="78" t="s">
        <v>156</v>
      </c>
      <c r="M44" s="78" t="s">
        <v>156</v>
      </c>
      <c r="N44" s="79" t="s">
        <v>156</v>
      </c>
      <c r="P44" s="93">
        <v>0</v>
      </c>
      <c r="Q44" s="18">
        <v>0</v>
      </c>
      <c r="R44" s="19">
        <v>0</v>
      </c>
      <c r="S44" s="78" t="s">
        <v>156</v>
      </c>
      <c r="T44" s="78" t="s">
        <v>156</v>
      </c>
      <c r="U44" s="79" t="s">
        <v>156</v>
      </c>
    </row>
    <row r="45" spans="1:21" x14ac:dyDescent="0.25">
      <c r="A45" s="17" t="s">
        <v>82</v>
      </c>
      <c r="B45" s="18">
        <v>101308</v>
      </c>
      <c r="C45" s="18">
        <v>105596</v>
      </c>
      <c r="D45" s="19">
        <v>106506</v>
      </c>
      <c r="E45" s="27">
        <v>18.727447500739427</v>
      </c>
      <c r="F45" s="27">
        <v>18.009960431163869</v>
      </c>
      <c r="G45" s="28">
        <v>17.088918340430585</v>
      </c>
      <c r="I45" s="93">
        <v>95185</v>
      </c>
      <c r="J45" s="18">
        <v>99643</v>
      </c>
      <c r="K45" s="19">
        <v>101066</v>
      </c>
      <c r="L45" s="78">
        <v>20.717342190377106</v>
      </c>
      <c r="M45" s="78">
        <v>20.010241786488873</v>
      </c>
      <c r="N45" s="79">
        <v>18.482667812697166</v>
      </c>
      <c r="P45" s="93">
        <v>6123</v>
      </c>
      <c r="Q45" s="18">
        <v>5953</v>
      </c>
      <c r="R45" s="19">
        <v>5440</v>
      </c>
      <c r="S45" s="78">
        <v>7.5115931005716812</v>
      </c>
      <c r="T45" s="78">
        <v>6.7372114078768677</v>
      </c>
      <c r="U45" s="79">
        <v>7.1175308448142767</v>
      </c>
    </row>
    <row r="46" spans="1:21" x14ac:dyDescent="0.25">
      <c r="A46" s="17" t="s">
        <v>84</v>
      </c>
      <c r="B46" s="18">
        <v>9272</v>
      </c>
      <c r="C46" s="18">
        <v>10256</v>
      </c>
      <c r="D46" s="19">
        <v>15587</v>
      </c>
      <c r="E46" s="27">
        <v>1.7139899438036084</v>
      </c>
      <c r="F46" s="27">
        <v>1.7492154454905171</v>
      </c>
      <c r="G46" s="28">
        <v>2.5009386341829711</v>
      </c>
      <c r="I46" s="93">
        <v>2521</v>
      </c>
      <c r="J46" s="18">
        <v>3505</v>
      </c>
      <c r="K46" s="19">
        <v>8836</v>
      </c>
      <c r="L46" s="78">
        <v>0.54870430910270196</v>
      </c>
      <c r="M46" s="78">
        <v>0.70387179693148039</v>
      </c>
      <c r="N46" s="79">
        <v>1.6159030019293545</v>
      </c>
      <c r="P46" s="93">
        <v>6751</v>
      </c>
      <c r="Q46" s="18">
        <v>6751</v>
      </c>
      <c r="R46" s="19">
        <v>6751</v>
      </c>
      <c r="S46" s="78">
        <v>8.2820129057585206</v>
      </c>
      <c r="T46" s="78">
        <v>7.6403349932095974</v>
      </c>
      <c r="U46" s="79">
        <v>8.8328034436288938</v>
      </c>
    </row>
    <row r="47" spans="1:21" x14ac:dyDescent="0.25">
      <c r="A47" s="17" t="s">
        <v>152</v>
      </c>
      <c r="B47" s="18">
        <v>94950</v>
      </c>
      <c r="C47" s="18">
        <v>99513</v>
      </c>
      <c r="D47" s="19">
        <v>143401</v>
      </c>
      <c r="E47" s="27">
        <v>17.552129547471161</v>
      </c>
      <c r="F47" s="27">
        <v>16.97247237003684</v>
      </c>
      <c r="G47" s="28">
        <v>23.008731704655947</v>
      </c>
      <c r="I47" s="93">
        <v>83093</v>
      </c>
      <c r="J47" s="18">
        <v>86422</v>
      </c>
      <c r="K47" s="19">
        <v>129863</v>
      </c>
      <c r="L47" s="78">
        <v>18.08547685691028</v>
      </c>
      <c r="M47" s="78">
        <v>17.355209253755323</v>
      </c>
      <c r="N47" s="79">
        <v>23.74898274553551</v>
      </c>
      <c r="P47" s="93">
        <v>11857</v>
      </c>
      <c r="Q47" s="18">
        <v>13091</v>
      </c>
      <c r="R47" s="19">
        <v>13538</v>
      </c>
      <c r="S47" s="78">
        <v>14.545967563854061</v>
      </c>
      <c r="T47" s="78">
        <v>14.815527387958353</v>
      </c>
      <c r="U47" s="79">
        <v>17.71270819431906</v>
      </c>
    </row>
    <row r="48" spans="1:21" x14ac:dyDescent="0.25">
      <c r="A48" s="17" t="s">
        <v>158</v>
      </c>
      <c r="B48" s="18">
        <v>4001</v>
      </c>
      <c r="C48" s="18">
        <v>4345</v>
      </c>
      <c r="D48" s="19">
        <v>4681</v>
      </c>
      <c r="E48" s="27">
        <v>0.73961106181603076</v>
      </c>
      <c r="F48" s="27">
        <v>0.74106290080502113</v>
      </c>
      <c r="G48" s="28">
        <v>0.75106779666455947</v>
      </c>
      <c r="I48" s="93">
        <v>4001</v>
      </c>
      <c r="J48" s="18">
        <v>4345</v>
      </c>
      <c r="K48" s="19">
        <v>4681</v>
      </c>
      <c r="L48" s="78">
        <v>0.87083139259020648</v>
      </c>
      <c r="M48" s="78">
        <v>0.87256004498353279</v>
      </c>
      <c r="N48" s="79">
        <v>0.85604820643179136</v>
      </c>
      <c r="P48" s="93">
        <v>0</v>
      </c>
      <c r="Q48" s="18">
        <v>0</v>
      </c>
      <c r="R48" s="19">
        <v>0</v>
      </c>
      <c r="S48" s="78" t="s">
        <v>156</v>
      </c>
      <c r="T48" s="78" t="s">
        <v>156</v>
      </c>
      <c r="U48" s="79" t="s">
        <v>156</v>
      </c>
    </row>
    <row r="49" spans="1:21" x14ac:dyDescent="0.25">
      <c r="A49" s="17" t="s">
        <v>159</v>
      </c>
      <c r="B49" s="18">
        <v>1381</v>
      </c>
      <c r="C49" s="18">
        <v>1315</v>
      </c>
      <c r="D49" s="19">
        <v>1406</v>
      </c>
      <c r="E49" s="27">
        <v>0.25528689736764271</v>
      </c>
      <c r="F49" s="27">
        <v>0.22428025651521352</v>
      </c>
      <c r="G49" s="28">
        <v>0.22559310448843634</v>
      </c>
      <c r="I49" s="93">
        <v>0</v>
      </c>
      <c r="J49" s="18">
        <v>0</v>
      </c>
      <c r="K49" s="19">
        <v>0</v>
      </c>
      <c r="L49" s="78" t="s">
        <v>156</v>
      </c>
      <c r="M49" s="78" t="s">
        <v>156</v>
      </c>
      <c r="N49" s="79" t="s">
        <v>156</v>
      </c>
      <c r="P49" s="93">
        <v>1381</v>
      </c>
      <c r="Q49" s="18">
        <v>1315</v>
      </c>
      <c r="R49" s="19">
        <v>1406</v>
      </c>
      <c r="S49" s="78">
        <v>1.6941875015334789</v>
      </c>
      <c r="T49" s="78">
        <v>1.488229968311453</v>
      </c>
      <c r="U49" s="79">
        <v>1.8395677146707488</v>
      </c>
    </row>
    <row r="50" spans="1:21" x14ac:dyDescent="0.25">
      <c r="A50" s="17" t="s">
        <v>160</v>
      </c>
      <c r="B50" s="18">
        <v>5113</v>
      </c>
      <c r="C50" s="18">
        <v>5782</v>
      </c>
      <c r="D50" s="19">
        <v>6541</v>
      </c>
      <c r="E50" s="27">
        <v>0.94517154687962146</v>
      </c>
      <c r="F50" s="27">
        <v>0.98615090735434574</v>
      </c>
      <c r="G50" s="28">
        <v>1.0495053317630598</v>
      </c>
      <c r="I50" s="93">
        <v>5113</v>
      </c>
      <c r="J50" s="18">
        <v>5782</v>
      </c>
      <c r="K50" s="19">
        <v>6541</v>
      </c>
      <c r="L50" s="78">
        <v>1.1128620120754125</v>
      </c>
      <c r="M50" s="78">
        <v>1.1611374407582939</v>
      </c>
      <c r="N50" s="79">
        <v>1.1961998116364767</v>
      </c>
      <c r="P50" s="93">
        <v>0</v>
      </c>
      <c r="Q50" s="18">
        <v>0</v>
      </c>
      <c r="R50" s="19">
        <v>0</v>
      </c>
      <c r="S50" s="78" t="s">
        <v>156</v>
      </c>
      <c r="T50" s="78" t="s">
        <v>156</v>
      </c>
      <c r="U50" s="79" t="s">
        <v>156</v>
      </c>
    </row>
    <row r="51" spans="1:21" x14ac:dyDescent="0.25">
      <c r="A51" s="17" t="s">
        <v>161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  <c r="I51" s="93">
        <v>0</v>
      </c>
      <c r="J51" s="18">
        <v>0</v>
      </c>
      <c r="K51" s="19">
        <v>0</v>
      </c>
      <c r="L51" s="78" t="s">
        <v>156</v>
      </c>
      <c r="M51" s="78" t="s">
        <v>156</v>
      </c>
      <c r="N51" s="79" t="s">
        <v>156</v>
      </c>
      <c r="P51" s="93">
        <v>0</v>
      </c>
      <c r="Q51" s="18">
        <v>0</v>
      </c>
      <c r="R51" s="19">
        <v>0</v>
      </c>
      <c r="S51" s="78" t="s">
        <v>156</v>
      </c>
      <c r="T51" s="78" t="s">
        <v>156</v>
      </c>
      <c r="U51" s="79" t="s">
        <v>156</v>
      </c>
    </row>
    <row r="52" spans="1:21" x14ac:dyDescent="0.25">
      <c r="A52" s="17" t="s">
        <v>162</v>
      </c>
      <c r="B52" s="18">
        <v>75512</v>
      </c>
      <c r="C52" s="18">
        <v>78058</v>
      </c>
      <c r="D52" s="19">
        <v>81355</v>
      </c>
      <c r="E52" s="27">
        <v>13.958887902987282</v>
      </c>
      <c r="F52" s="27">
        <v>13.313207804611816</v>
      </c>
      <c r="G52" s="28">
        <v>13.053433154805646</v>
      </c>
      <c r="I52" s="93">
        <v>75512</v>
      </c>
      <c r="J52" s="18">
        <v>78058</v>
      </c>
      <c r="K52" s="19">
        <v>81355</v>
      </c>
      <c r="L52" s="78">
        <v>16.435446167775975</v>
      </c>
      <c r="M52" s="78">
        <v>15.675556269579886</v>
      </c>
      <c r="N52" s="79">
        <v>14.877975183562997</v>
      </c>
      <c r="P52" s="93">
        <v>0</v>
      </c>
      <c r="Q52" s="18">
        <v>0</v>
      </c>
      <c r="R52" s="19">
        <v>0</v>
      </c>
      <c r="S52" s="78" t="s">
        <v>156</v>
      </c>
      <c r="T52" s="78" t="s">
        <v>156</v>
      </c>
      <c r="U52" s="79" t="s">
        <v>156</v>
      </c>
    </row>
    <row r="53" spans="1:21" x14ac:dyDescent="0.25">
      <c r="A53" s="17" t="s">
        <v>163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3">
        <v>0</v>
      </c>
      <c r="J53" s="18">
        <v>0</v>
      </c>
      <c r="K53" s="19">
        <v>0</v>
      </c>
      <c r="L53" s="78" t="s">
        <v>156</v>
      </c>
      <c r="M53" s="78" t="s">
        <v>156</v>
      </c>
      <c r="N53" s="79" t="s">
        <v>156</v>
      </c>
      <c r="P53" s="93">
        <v>0</v>
      </c>
      <c r="Q53" s="18">
        <v>0</v>
      </c>
      <c r="R53" s="19">
        <v>0</v>
      </c>
      <c r="S53" s="78" t="s">
        <v>156</v>
      </c>
      <c r="T53" s="78" t="s">
        <v>156</v>
      </c>
      <c r="U53" s="79" t="s">
        <v>156</v>
      </c>
    </row>
    <row r="54" spans="1:21" x14ac:dyDescent="0.25">
      <c r="A54" s="17" t="s">
        <v>164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3">
        <v>0</v>
      </c>
      <c r="J54" s="18">
        <v>0</v>
      </c>
      <c r="K54" s="19">
        <v>0</v>
      </c>
      <c r="L54" s="78" t="s">
        <v>156</v>
      </c>
      <c r="M54" s="78" t="s">
        <v>156</v>
      </c>
      <c r="N54" s="79" t="s">
        <v>156</v>
      </c>
      <c r="P54" s="93">
        <v>0</v>
      </c>
      <c r="Q54" s="18">
        <v>0</v>
      </c>
      <c r="R54" s="19">
        <v>0</v>
      </c>
      <c r="S54" s="78" t="s">
        <v>156</v>
      </c>
      <c r="T54" s="78" t="s">
        <v>156</v>
      </c>
      <c r="U54" s="79" t="s">
        <v>156</v>
      </c>
    </row>
    <row r="55" spans="1:21" x14ac:dyDescent="0.25">
      <c r="A55" s="17" t="s">
        <v>165</v>
      </c>
      <c r="B55" s="18">
        <v>166</v>
      </c>
      <c r="C55" s="18">
        <v>234</v>
      </c>
      <c r="D55" s="19">
        <v>293</v>
      </c>
      <c r="E55" s="27">
        <v>3.0686187518485654E-2</v>
      </c>
      <c r="F55" s="27">
        <v>3.9909946786737614E-2</v>
      </c>
      <c r="G55" s="28">
        <v>4.7011934292398187E-2</v>
      </c>
      <c r="I55" s="93">
        <v>0</v>
      </c>
      <c r="J55" s="18">
        <v>0</v>
      </c>
      <c r="K55" s="19">
        <v>0</v>
      </c>
      <c r="L55" s="78" t="s">
        <v>156</v>
      </c>
      <c r="M55" s="78" t="s">
        <v>156</v>
      </c>
      <c r="N55" s="79" t="s">
        <v>156</v>
      </c>
      <c r="P55" s="93">
        <v>166</v>
      </c>
      <c r="Q55" s="18">
        <v>234</v>
      </c>
      <c r="R55" s="19">
        <v>293</v>
      </c>
      <c r="S55" s="78">
        <v>0.20364599946021542</v>
      </c>
      <c r="T55" s="78">
        <v>0.26482571299230423</v>
      </c>
      <c r="U55" s="79">
        <v>0.38335230469312193</v>
      </c>
    </row>
    <row r="56" spans="1:21" x14ac:dyDescent="0.25">
      <c r="A56" s="17" t="s">
        <v>166</v>
      </c>
      <c r="B56" s="18">
        <v>36388</v>
      </c>
      <c r="C56" s="18">
        <v>37723</v>
      </c>
      <c r="D56" s="19">
        <v>0</v>
      </c>
      <c r="E56" s="27">
        <v>6.7265601892931084</v>
      </c>
      <c r="F56" s="27">
        <v>6.4338586437440304</v>
      </c>
      <c r="G56" s="28" t="s">
        <v>156</v>
      </c>
      <c r="I56" s="93">
        <v>36388</v>
      </c>
      <c r="J56" s="18">
        <v>37723</v>
      </c>
      <c r="K56" s="19">
        <v>0</v>
      </c>
      <c r="L56" s="78">
        <v>7.9199731850968345</v>
      </c>
      <c r="M56" s="78">
        <v>7.575508072937585</v>
      </c>
      <c r="N56" s="79" t="s">
        <v>156</v>
      </c>
      <c r="P56" s="93">
        <v>0</v>
      </c>
      <c r="Q56" s="18">
        <v>0</v>
      </c>
      <c r="R56" s="19">
        <v>0</v>
      </c>
      <c r="S56" s="78" t="s">
        <v>156</v>
      </c>
      <c r="T56" s="78" t="s">
        <v>156</v>
      </c>
      <c r="U56" s="79" t="s">
        <v>156</v>
      </c>
    </row>
    <row r="57" spans="1:21" x14ac:dyDescent="0.25">
      <c r="A57" s="17" t="s">
        <v>167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3">
        <v>0</v>
      </c>
      <c r="J57" s="18">
        <v>0</v>
      </c>
      <c r="K57" s="19">
        <v>0</v>
      </c>
      <c r="L57" s="78" t="s">
        <v>156</v>
      </c>
      <c r="M57" s="78" t="s">
        <v>156</v>
      </c>
      <c r="N57" s="79" t="s">
        <v>156</v>
      </c>
      <c r="P57" s="93">
        <v>0</v>
      </c>
      <c r="Q57" s="18">
        <v>0</v>
      </c>
      <c r="R57" s="19">
        <v>0</v>
      </c>
      <c r="S57" s="78" t="s">
        <v>156</v>
      </c>
      <c r="T57" s="78" t="s">
        <v>156</v>
      </c>
      <c r="U57" s="79" t="s">
        <v>156</v>
      </c>
    </row>
    <row r="58" spans="1:21" x14ac:dyDescent="0.25">
      <c r="A58" s="17" t="s">
        <v>168</v>
      </c>
      <c r="B58" s="18">
        <v>1321</v>
      </c>
      <c r="C58" s="18">
        <v>1782</v>
      </c>
      <c r="D58" s="19">
        <v>2702</v>
      </c>
      <c r="E58" s="27">
        <v>0.24419550428867198</v>
      </c>
      <c r="F58" s="27">
        <v>0.30392959476054032</v>
      </c>
      <c r="G58" s="28">
        <v>0.43353667733126244</v>
      </c>
      <c r="I58" s="93">
        <v>1321</v>
      </c>
      <c r="J58" s="18">
        <v>1782</v>
      </c>
      <c r="K58" s="19">
        <v>2702</v>
      </c>
      <c r="L58" s="78">
        <v>0.28752018735607665</v>
      </c>
      <c r="M58" s="78">
        <v>0.35786006908185397</v>
      </c>
      <c r="N58" s="79">
        <v>0.49413421358229015</v>
      </c>
      <c r="P58" s="93">
        <v>0</v>
      </c>
      <c r="Q58" s="18">
        <v>0</v>
      </c>
      <c r="R58" s="19">
        <v>0</v>
      </c>
      <c r="S58" s="78" t="s">
        <v>156</v>
      </c>
      <c r="T58" s="78" t="s">
        <v>156</v>
      </c>
      <c r="U58" s="79" t="s">
        <v>156</v>
      </c>
    </row>
    <row r="59" spans="1:21" x14ac:dyDescent="0.25">
      <c r="A59" s="17" t="s">
        <v>169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  <c r="I59" s="93">
        <v>0</v>
      </c>
      <c r="J59" s="18">
        <v>0</v>
      </c>
      <c r="K59" s="19">
        <v>0</v>
      </c>
      <c r="L59" s="78" t="s">
        <v>156</v>
      </c>
      <c r="M59" s="78" t="s">
        <v>156</v>
      </c>
      <c r="N59" s="79" t="s">
        <v>156</v>
      </c>
      <c r="P59" s="93">
        <v>0</v>
      </c>
      <c r="Q59" s="18">
        <v>0</v>
      </c>
      <c r="R59" s="19">
        <v>0</v>
      </c>
      <c r="S59" s="78" t="s">
        <v>156</v>
      </c>
      <c r="T59" s="78" t="s">
        <v>156</v>
      </c>
      <c r="U59" s="79" t="s">
        <v>156</v>
      </c>
    </row>
    <row r="60" spans="1:21" x14ac:dyDescent="0.25">
      <c r="A60" s="17" t="s">
        <v>170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3">
        <v>0</v>
      </c>
      <c r="J60" s="18">
        <v>0</v>
      </c>
      <c r="K60" s="19">
        <v>0</v>
      </c>
      <c r="L60" s="78" t="s">
        <v>156</v>
      </c>
      <c r="M60" s="78" t="s">
        <v>156</v>
      </c>
      <c r="N60" s="79" t="s">
        <v>156</v>
      </c>
      <c r="P60" s="93">
        <v>0</v>
      </c>
      <c r="Q60" s="18">
        <v>0</v>
      </c>
      <c r="R60" s="19">
        <v>0</v>
      </c>
      <c r="S60" s="78" t="s">
        <v>156</v>
      </c>
      <c r="T60" s="78" t="s">
        <v>156</v>
      </c>
      <c r="U60" s="79" t="s">
        <v>156</v>
      </c>
    </row>
    <row r="61" spans="1:21" x14ac:dyDescent="0.25">
      <c r="A61" s="17" t="s">
        <v>171</v>
      </c>
      <c r="B61" s="18">
        <v>25506</v>
      </c>
      <c r="C61" s="18">
        <v>27315</v>
      </c>
      <c r="D61" s="19">
        <v>28664</v>
      </c>
      <c r="E61" s="27">
        <v>4.7149511978704526</v>
      </c>
      <c r="F61" s="27">
        <v>4.6587187883749488</v>
      </c>
      <c r="G61" s="28">
        <v>4.5991470462706543</v>
      </c>
      <c r="I61" s="93">
        <v>25506</v>
      </c>
      <c r="J61" s="18">
        <v>27315</v>
      </c>
      <c r="K61" s="19">
        <v>28664</v>
      </c>
      <c r="L61" s="78">
        <v>5.5514685077245201</v>
      </c>
      <c r="M61" s="78">
        <v>5.4853803518354889</v>
      </c>
      <c r="N61" s="79">
        <v>5.2419922642941401</v>
      </c>
      <c r="P61" s="93">
        <v>0</v>
      </c>
      <c r="Q61" s="18">
        <v>0</v>
      </c>
      <c r="R61" s="19">
        <v>0</v>
      </c>
      <c r="S61" s="78" t="s">
        <v>156</v>
      </c>
      <c r="T61" s="78" t="s">
        <v>156</v>
      </c>
      <c r="U61" s="79" t="s">
        <v>156</v>
      </c>
    </row>
    <row r="62" spans="1:21" x14ac:dyDescent="0.25">
      <c r="A62" s="17" t="s">
        <v>172</v>
      </c>
      <c r="B62" s="18">
        <v>77</v>
      </c>
      <c r="C62" s="18">
        <v>162</v>
      </c>
      <c r="D62" s="19">
        <v>72</v>
      </c>
      <c r="E62" s="27">
        <v>1.4233954451345756E-2</v>
      </c>
      <c r="F62" s="27">
        <v>2.762996316004912E-2</v>
      </c>
      <c r="G62" s="28">
        <v>1.1552420713490339E-2</v>
      </c>
      <c r="I62" s="93">
        <v>75</v>
      </c>
      <c r="J62" s="18">
        <v>161</v>
      </c>
      <c r="K62" s="19">
        <v>72</v>
      </c>
      <c r="L62" s="78">
        <v>1.6324007609164082E-2</v>
      </c>
      <c r="M62" s="78">
        <v>3.2331914209976706E-2</v>
      </c>
      <c r="N62" s="79">
        <v>1.3167158911149109E-2</v>
      </c>
      <c r="P62" s="93">
        <v>2</v>
      </c>
      <c r="Q62" s="18">
        <v>1</v>
      </c>
      <c r="R62" s="19">
        <v>0</v>
      </c>
      <c r="S62" s="78">
        <v>2.4535662585568122E-3</v>
      </c>
      <c r="T62" s="78">
        <v>1.1317338162064282E-3</v>
      </c>
      <c r="U62" s="79" t="s">
        <v>156</v>
      </c>
    </row>
    <row r="63" spans="1:21" x14ac:dyDescent="0.25">
      <c r="A63" s="17" t="s">
        <v>173</v>
      </c>
      <c r="B63" s="18">
        <v>1800</v>
      </c>
      <c r="C63" s="18">
        <v>2124</v>
      </c>
      <c r="D63" s="19">
        <v>22409</v>
      </c>
      <c r="E63" s="27">
        <v>0.33274179236912155</v>
      </c>
      <c r="F63" s="27">
        <v>0.36225951698731068</v>
      </c>
      <c r="G63" s="28">
        <v>3.5955304967861808</v>
      </c>
      <c r="I63" s="93">
        <v>1800</v>
      </c>
      <c r="J63" s="18">
        <v>2124</v>
      </c>
      <c r="K63" s="19">
        <v>22409</v>
      </c>
      <c r="L63" s="78">
        <v>0.39177618261993791</v>
      </c>
      <c r="M63" s="78">
        <v>0.42654028436018959</v>
      </c>
      <c r="N63" s="79">
        <v>4.098095333888061</v>
      </c>
      <c r="P63" s="93">
        <v>0</v>
      </c>
      <c r="Q63" s="18">
        <v>0</v>
      </c>
      <c r="R63" s="19">
        <v>0</v>
      </c>
      <c r="S63" s="78" t="s">
        <v>156</v>
      </c>
      <c r="T63" s="78" t="s">
        <v>156</v>
      </c>
      <c r="U63" s="79" t="s">
        <v>156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3">
        <v>0</v>
      </c>
      <c r="J64" s="18">
        <v>0</v>
      </c>
      <c r="K64" s="19">
        <v>0</v>
      </c>
      <c r="L64" s="78" t="s">
        <v>156</v>
      </c>
      <c r="M64" s="78" t="s">
        <v>156</v>
      </c>
      <c r="N64" s="79" t="s">
        <v>156</v>
      </c>
      <c r="P64" s="93">
        <v>0</v>
      </c>
      <c r="Q64" s="18">
        <v>0</v>
      </c>
      <c r="R64" s="19">
        <v>0</v>
      </c>
      <c r="S64" s="78" t="s">
        <v>156</v>
      </c>
      <c r="T64" s="78" t="s">
        <v>156</v>
      </c>
      <c r="U64" s="79" t="s">
        <v>156</v>
      </c>
    </row>
    <row r="65" spans="1:21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3">
        <v>0</v>
      </c>
      <c r="J65" s="18">
        <v>0</v>
      </c>
      <c r="K65" s="19">
        <v>0</v>
      </c>
      <c r="L65" s="78" t="s">
        <v>156</v>
      </c>
      <c r="M65" s="78" t="s">
        <v>156</v>
      </c>
      <c r="N65" s="79" t="s">
        <v>156</v>
      </c>
      <c r="P65" s="93">
        <v>0</v>
      </c>
      <c r="Q65" s="18">
        <v>0</v>
      </c>
      <c r="R65" s="19">
        <v>0</v>
      </c>
      <c r="S65" s="78" t="s">
        <v>156</v>
      </c>
      <c r="T65" s="78" t="s">
        <v>156</v>
      </c>
      <c r="U65" s="79" t="s">
        <v>156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3">
        <v>0</v>
      </c>
      <c r="J66" s="18">
        <v>0</v>
      </c>
      <c r="K66" s="19">
        <v>0</v>
      </c>
      <c r="L66" s="78" t="s">
        <v>156</v>
      </c>
      <c r="M66" s="78" t="s">
        <v>156</v>
      </c>
      <c r="N66" s="79" t="s">
        <v>156</v>
      </c>
      <c r="P66" s="93">
        <v>0</v>
      </c>
      <c r="Q66" s="18">
        <v>0</v>
      </c>
      <c r="R66" s="19">
        <v>0</v>
      </c>
      <c r="S66" s="78" t="s">
        <v>156</v>
      </c>
      <c r="T66" s="78" t="s">
        <v>156</v>
      </c>
      <c r="U66" s="79" t="s">
        <v>156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3">
        <v>0</v>
      </c>
      <c r="J67" s="18">
        <v>0</v>
      </c>
      <c r="K67" s="19">
        <v>0</v>
      </c>
      <c r="L67" s="78" t="s">
        <v>156</v>
      </c>
      <c r="M67" s="78" t="s">
        <v>156</v>
      </c>
      <c r="N67" s="79" t="s">
        <v>156</v>
      </c>
      <c r="P67" s="93">
        <v>0</v>
      </c>
      <c r="Q67" s="18">
        <v>0</v>
      </c>
      <c r="R67" s="19">
        <v>0</v>
      </c>
      <c r="S67" s="78" t="s">
        <v>156</v>
      </c>
      <c r="T67" s="78" t="s">
        <v>156</v>
      </c>
      <c r="U67" s="79" t="s">
        <v>156</v>
      </c>
    </row>
    <row r="68" spans="1:21" x14ac:dyDescent="0.25">
      <c r="A68" s="17" t="s">
        <v>178</v>
      </c>
      <c r="B68" s="18">
        <v>565</v>
      </c>
      <c r="C68" s="18">
        <v>492</v>
      </c>
      <c r="D68" s="19">
        <v>401</v>
      </c>
      <c r="E68" s="27">
        <v>0.10444395149364094</v>
      </c>
      <c r="F68" s="27">
        <v>8.3913221449038067E-2</v>
      </c>
      <c r="G68" s="28">
        <v>6.4340565362633689E-2</v>
      </c>
      <c r="I68" s="93">
        <v>308</v>
      </c>
      <c r="J68" s="18">
        <v>242</v>
      </c>
      <c r="K68" s="19">
        <v>181</v>
      </c>
      <c r="L68" s="78">
        <v>6.703725791496716E-2</v>
      </c>
      <c r="M68" s="78">
        <v>4.8598280986424609E-2</v>
      </c>
      <c r="N68" s="79">
        <v>3.3100774484972069E-2</v>
      </c>
      <c r="P68" s="93">
        <v>257</v>
      </c>
      <c r="Q68" s="18">
        <v>250</v>
      </c>
      <c r="R68" s="19">
        <v>220</v>
      </c>
      <c r="S68" s="78">
        <v>0.31528326422455039</v>
      </c>
      <c r="T68" s="78">
        <v>0.28293345405160708</v>
      </c>
      <c r="U68" s="79">
        <v>0.28784132092998915</v>
      </c>
    </row>
    <row r="69" spans="1:21" x14ac:dyDescent="0.25">
      <c r="A69" s="17" t="s">
        <v>179</v>
      </c>
      <c r="B69" s="18">
        <v>0</v>
      </c>
      <c r="C69" s="18">
        <v>0</v>
      </c>
      <c r="D69" s="19">
        <v>45</v>
      </c>
      <c r="E69" s="27" t="s">
        <v>156</v>
      </c>
      <c r="F69" s="27" t="s">
        <v>156</v>
      </c>
      <c r="G69" s="28">
        <v>7.2202629459314624E-3</v>
      </c>
      <c r="I69" s="93">
        <v>0</v>
      </c>
      <c r="J69" s="18">
        <v>0</v>
      </c>
      <c r="K69" s="19">
        <v>0</v>
      </c>
      <c r="L69" s="78" t="s">
        <v>156</v>
      </c>
      <c r="M69" s="78" t="s">
        <v>156</v>
      </c>
      <c r="N69" s="79" t="s">
        <v>156</v>
      </c>
      <c r="P69" s="93">
        <v>0</v>
      </c>
      <c r="Q69" s="18">
        <v>0</v>
      </c>
      <c r="R69" s="19">
        <v>45</v>
      </c>
      <c r="S69" s="78" t="s">
        <v>156</v>
      </c>
      <c r="T69" s="78" t="s">
        <v>156</v>
      </c>
      <c r="U69" s="79">
        <v>5.8876633826588691E-2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3">
        <v>0</v>
      </c>
      <c r="J70" s="18">
        <v>0</v>
      </c>
      <c r="K70" s="19">
        <v>0</v>
      </c>
      <c r="L70" s="78" t="s">
        <v>156</v>
      </c>
      <c r="M70" s="78" t="s">
        <v>156</v>
      </c>
      <c r="N70" s="79" t="s">
        <v>156</v>
      </c>
      <c r="P70" s="93">
        <v>0</v>
      </c>
      <c r="Q70" s="18">
        <v>0</v>
      </c>
      <c r="R70" s="19">
        <v>0</v>
      </c>
      <c r="S70" s="78" t="s">
        <v>156</v>
      </c>
      <c r="T70" s="78" t="s">
        <v>156</v>
      </c>
      <c r="U70" s="79" t="s">
        <v>156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3" t="s">
        <v>5</v>
      </c>
      <c r="J71" s="18" t="s">
        <v>5</v>
      </c>
      <c r="K71" s="19" t="s">
        <v>5</v>
      </c>
      <c r="L71" s="78" t="s">
        <v>5</v>
      </c>
      <c r="M71" s="78" t="s">
        <v>5</v>
      </c>
      <c r="N71" s="79" t="s">
        <v>5</v>
      </c>
      <c r="P71" s="93" t="s">
        <v>5</v>
      </c>
      <c r="Q71" s="18" t="s">
        <v>5</v>
      </c>
      <c r="R71" s="19" t="s">
        <v>5</v>
      </c>
      <c r="S71" s="78" t="s">
        <v>5</v>
      </c>
      <c r="T71" s="78" t="s">
        <v>5</v>
      </c>
      <c r="U71" s="79" t="s">
        <v>5</v>
      </c>
    </row>
    <row r="72" spans="1:21" ht="13.8" thickBot="1" x14ac:dyDescent="0.3">
      <c r="A72" s="20" t="s">
        <v>4</v>
      </c>
      <c r="B72" s="21">
        <v>540960</v>
      </c>
      <c r="C72" s="21">
        <v>586320</v>
      </c>
      <c r="D72" s="22">
        <v>623246</v>
      </c>
      <c r="E72" s="23">
        <v>100</v>
      </c>
      <c r="F72" s="23">
        <v>100</v>
      </c>
      <c r="G72" s="47">
        <v>100</v>
      </c>
      <c r="I72" s="94">
        <v>459446</v>
      </c>
      <c r="J72" s="21">
        <v>497960</v>
      </c>
      <c r="K72" s="22">
        <v>546815</v>
      </c>
      <c r="L72" s="81">
        <v>100</v>
      </c>
      <c r="M72" s="81">
        <v>100</v>
      </c>
      <c r="N72" s="82">
        <v>100</v>
      </c>
      <c r="P72" s="94">
        <v>81514</v>
      </c>
      <c r="Q72" s="21">
        <v>88360</v>
      </c>
      <c r="R72" s="22">
        <v>76431</v>
      </c>
      <c r="S72" s="81">
        <v>100</v>
      </c>
      <c r="T72" s="81">
        <v>100</v>
      </c>
      <c r="U72" s="82">
        <v>100</v>
      </c>
    </row>
    <row r="73" spans="1:21" x14ac:dyDescent="0.25">
      <c r="A73" s="24"/>
      <c r="B73" s="24"/>
      <c r="C73" s="24"/>
      <c r="D73" s="24"/>
      <c r="E73" s="24"/>
      <c r="F73" s="24"/>
    </row>
    <row r="74" spans="1:21" ht="12.75" customHeight="1" x14ac:dyDescent="0.25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4">
        <f>Innhold!H37</f>
        <v>15</v>
      </c>
    </row>
    <row r="75" spans="1:21" ht="12.75" customHeight="1" x14ac:dyDescent="0.25">
      <c r="A75" s="26" t="str">
        <f>+Innhold!B54</f>
        <v>Premiestatistikk skadeforsikring 3. kvartal 2025</v>
      </c>
      <c r="U75" s="163"/>
    </row>
    <row r="76" spans="1:21" ht="12.75" customHeight="1" x14ac:dyDescent="0.25"/>
  </sheetData>
  <mergeCells count="5">
    <mergeCell ref="U74:U75"/>
    <mergeCell ref="I4:N4"/>
    <mergeCell ref="P4:U4"/>
    <mergeCell ref="I39:N39"/>
    <mergeCell ref="P39:U39"/>
  </mergeCells>
  <hyperlinks>
    <hyperlink ref="A2" location="Innhold!A38" tooltip="Move to Innhold" display="Tilbake til innholdsfortegnelsen" xr:uid="{00000000-0004-0000-0E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76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121</v>
      </c>
      <c r="B4" s="6"/>
      <c r="C4" s="6"/>
      <c r="D4" s="6"/>
      <c r="E4" s="6"/>
      <c r="F4" s="6"/>
      <c r="I4" s="174" t="s">
        <v>107</v>
      </c>
      <c r="J4" s="174"/>
      <c r="K4" s="174"/>
      <c r="L4" s="174"/>
      <c r="M4" s="174"/>
      <c r="N4" s="174"/>
      <c r="P4" s="174" t="s">
        <v>108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804253</v>
      </c>
      <c r="C7" s="18">
        <v>911040</v>
      </c>
      <c r="D7" s="19">
        <v>1045912</v>
      </c>
      <c r="E7" s="27">
        <v>28.493490895756903</v>
      </c>
      <c r="F7" s="27">
        <v>26.941977336019725</v>
      </c>
      <c r="G7" s="28">
        <v>26.529412331685126</v>
      </c>
      <c r="I7" s="93">
        <v>169955</v>
      </c>
      <c r="J7" s="18">
        <v>198948</v>
      </c>
      <c r="K7" s="19">
        <v>230214</v>
      </c>
      <c r="L7" s="78">
        <v>39.305768839386481</v>
      </c>
      <c r="M7" s="78">
        <v>37.799745782516752</v>
      </c>
      <c r="N7" s="79">
        <v>37.459605640403147</v>
      </c>
      <c r="P7" s="93">
        <v>634298</v>
      </c>
      <c r="Q7" s="18">
        <v>712092</v>
      </c>
      <c r="R7" s="19">
        <v>815698</v>
      </c>
      <c r="S7" s="78">
        <v>26.537522283765369</v>
      </c>
      <c r="T7" s="78">
        <v>24.940458845153771</v>
      </c>
      <c r="U7" s="79">
        <v>24.510922216319258</v>
      </c>
    </row>
    <row r="8" spans="1:21" x14ac:dyDescent="0.25">
      <c r="A8" s="17" t="s">
        <v>157</v>
      </c>
      <c r="B8" s="18">
        <v>577368</v>
      </c>
      <c r="C8" s="18">
        <v>0</v>
      </c>
      <c r="D8" s="19">
        <v>0</v>
      </c>
      <c r="E8" s="27">
        <v>20.455291868978261</v>
      </c>
      <c r="F8" s="27" t="s">
        <v>156</v>
      </c>
      <c r="G8" s="28" t="s">
        <v>156</v>
      </c>
      <c r="I8" s="93">
        <v>110732</v>
      </c>
      <c r="J8" s="18">
        <v>0</v>
      </c>
      <c r="K8" s="19">
        <v>0</v>
      </c>
      <c r="L8" s="78">
        <v>25.609169457344262</v>
      </c>
      <c r="M8" s="78" t="s">
        <v>156</v>
      </c>
      <c r="N8" s="79" t="s">
        <v>156</v>
      </c>
      <c r="P8" s="93">
        <v>466636</v>
      </c>
      <c r="Q8" s="18">
        <v>0</v>
      </c>
      <c r="R8" s="19">
        <v>0</v>
      </c>
      <c r="S8" s="78">
        <v>19.522942289597534</v>
      </c>
      <c r="T8" s="78" t="s">
        <v>156</v>
      </c>
      <c r="U8" s="79" t="s">
        <v>156</v>
      </c>
    </row>
    <row r="9" spans="1:21" x14ac:dyDescent="0.25">
      <c r="A9" s="17" t="s">
        <v>181</v>
      </c>
      <c r="B9" s="18">
        <v>0</v>
      </c>
      <c r="C9" s="18">
        <v>616650</v>
      </c>
      <c r="D9" s="19">
        <v>634655</v>
      </c>
      <c r="E9" s="27" t="s">
        <v>156</v>
      </c>
      <c r="F9" s="27">
        <v>18.236049267053655</v>
      </c>
      <c r="G9" s="28">
        <v>16.097935756895058</v>
      </c>
      <c r="I9" s="93">
        <v>0</v>
      </c>
      <c r="J9" s="18">
        <v>123542</v>
      </c>
      <c r="K9" s="19">
        <v>128040</v>
      </c>
      <c r="L9" s="78" t="s">
        <v>156</v>
      </c>
      <c r="M9" s="78">
        <v>23.472747619798565</v>
      </c>
      <c r="N9" s="79">
        <v>20.834214714123462</v>
      </c>
      <c r="P9" s="93">
        <v>0</v>
      </c>
      <c r="Q9" s="18">
        <v>493108</v>
      </c>
      <c r="R9" s="19">
        <v>506615</v>
      </c>
      <c r="S9" s="78" t="s">
        <v>156</v>
      </c>
      <c r="T9" s="78">
        <v>17.270717519949788</v>
      </c>
      <c r="U9" s="79">
        <v>15.223282217953926</v>
      </c>
    </row>
    <row r="10" spans="1:21" x14ac:dyDescent="0.25">
      <c r="A10" s="17" t="s">
        <v>82</v>
      </c>
      <c r="B10" s="18">
        <v>618138</v>
      </c>
      <c r="C10" s="18">
        <v>744603</v>
      </c>
      <c r="D10" s="19">
        <v>802583</v>
      </c>
      <c r="E10" s="27">
        <v>21.899712497586432</v>
      </c>
      <c r="F10" s="27">
        <v>22.019974041021573</v>
      </c>
      <c r="G10" s="28">
        <v>20.35740610816287</v>
      </c>
      <c r="I10" s="93">
        <v>63571</v>
      </c>
      <c r="J10" s="18">
        <v>82567</v>
      </c>
      <c r="K10" s="19">
        <v>102534</v>
      </c>
      <c r="L10" s="78">
        <v>14.702168402745656</v>
      </c>
      <c r="M10" s="78">
        <v>15.687574693010539</v>
      </c>
      <c r="N10" s="79">
        <v>16.683968849562131</v>
      </c>
      <c r="P10" s="93">
        <v>554567</v>
      </c>
      <c r="Q10" s="18">
        <v>662036</v>
      </c>
      <c r="R10" s="19">
        <v>700049</v>
      </c>
      <c r="S10" s="78">
        <v>23.201766551906058</v>
      </c>
      <c r="T10" s="78">
        <v>23.187287052810902</v>
      </c>
      <c r="U10" s="79">
        <v>21.035783570159644</v>
      </c>
    </row>
    <row r="11" spans="1:21" x14ac:dyDescent="0.25">
      <c r="A11" s="17" t="s">
        <v>84</v>
      </c>
      <c r="B11" s="18">
        <v>227824</v>
      </c>
      <c r="C11" s="18">
        <v>270123</v>
      </c>
      <c r="D11" s="19">
        <v>316206</v>
      </c>
      <c r="E11" s="27">
        <v>8.071466404023262</v>
      </c>
      <c r="F11" s="27">
        <v>7.9882856339322705</v>
      </c>
      <c r="G11" s="28">
        <v>8.0205211870146123</v>
      </c>
      <c r="I11" s="93">
        <v>34606</v>
      </c>
      <c r="J11" s="18">
        <v>41812</v>
      </c>
      <c r="K11" s="19">
        <v>53024</v>
      </c>
      <c r="L11" s="78">
        <v>8.0033858165738501</v>
      </c>
      <c r="M11" s="78">
        <v>7.9442013524066111</v>
      </c>
      <c r="N11" s="79">
        <v>8.6278772336901159</v>
      </c>
      <c r="P11" s="93">
        <v>193218</v>
      </c>
      <c r="Q11" s="18">
        <v>228311</v>
      </c>
      <c r="R11" s="19">
        <v>263182</v>
      </c>
      <c r="S11" s="78">
        <v>8.0837823556507775</v>
      </c>
      <c r="T11" s="78">
        <v>7.9964121200573839</v>
      </c>
      <c r="U11" s="79">
        <v>7.9083601170228874</v>
      </c>
    </row>
    <row r="12" spans="1:21" x14ac:dyDescent="0.25">
      <c r="A12" s="17" t="s">
        <v>152</v>
      </c>
      <c r="B12" s="18">
        <v>129595</v>
      </c>
      <c r="C12" s="18">
        <v>146520</v>
      </c>
      <c r="D12" s="19">
        <v>254659</v>
      </c>
      <c r="E12" s="27">
        <v>4.5913586304752556</v>
      </c>
      <c r="F12" s="27">
        <v>4.3330024140253007</v>
      </c>
      <c r="G12" s="28">
        <v>6.4593900968481117</v>
      </c>
      <c r="I12" s="93">
        <v>25713</v>
      </c>
      <c r="J12" s="18">
        <v>31295</v>
      </c>
      <c r="K12" s="19">
        <v>74998</v>
      </c>
      <c r="L12" s="78">
        <v>5.9466872652593015</v>
      </c>
      <c r="M12" s="78">
        <v>5.945991134687767</v>
      </c>
      <c r="N12" s="79">
        <v>12.203408584269225</v>
      </c>
      <c r="P12" s="93">
        <v>103882</v>
      </c>
      <c r="Q12" s="18">
        <v>115225</v>
      </c>
      <c r="R12" s="19">
        <v>179661</v>
      </c>
      <c r="S12" s="78">
        <v>4.3461762292835768</v>
      </c>
      <c r="T12" s="78">
        <v>4.0356644512687172</v>
      </c>
      <c r="U12" s="79">
        <v>5.3986362554599063</v>
      </c>
    </row>
    <row r="13" spans="1:21" x14ac:dyDescent="0.25">
      <c r="A13" s="17" t="s">
        <v>158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  <c r="I13" s="93">
        <v>0</v>
      </c>
      <c r="J13" s="18">
        <v>0</v>
      </c>
      <c r="K13" s="19">
        <v>0</v>
      </c>
      <c r="L13" s="78" t="s">
        <v>156</v>
      </c>
      <c r="M13" s="78" t="s">
        <v>156</v>
      </c>
      <c r="N13" s="79" t="s">
        <v>156</v>
      </c>
      <c r="P13" s="93">
        <v>0</v>
      </c>
      <c r="Q13" s="18">
        <v>0</v>
      </c>
      <c r="R13" s="19">
        <v>0</v>
      </c>
      <c r="S13" s="78" t="s">
        <v>156</v>
      </c>
      <c r="T13" s="78" t="s">
        <v>156</v>
      </c>
      <c r="U13" s="79" t="s">
        <v>156</v>
      </c>
    </row>
    <row r="14" spans="1:21" x14ac:dyDescent="0.25">
      <c r="A14" s="17" t="s">
        <v>159</v>
      </c>
      <c r="B14" s="18">
        <v>87933</v>
      </c>
      <c r="C14" s="18">
        <v>125121</v>
      </c>
      <c r="D14" s="19">
        <v>155845</v>
      </c>
      <c r="E14" s="27">
        <v>3.115335764910534</v>
      </c>
      <c r="F14" s="27">
        <v>3.7001746863585834</v>
      </c>
      <c r="G14" s="28">
        <v>3.9529867377288608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87933</v>
      </c>
      <c r="Q14" s="18">
        <v>125121</v>
      </c>
      <c r="R14" s="19">
        <v>155845</v>
      </c>
      <c r="S14" s="78">
        <v>3.6789079375598539</v>
      </c>
      <c r="T14" s="78">
        <v>4.38226402089124</v>
      </c>
      <c r="U14" s="79">
        <v>4.6829888914797815</v>
      </c>
    </row>
    <row r="15" spans="1:21" x14ac:dyDescent="0.25">
      <c r="A15" s="17" t="s">
        <v>160</v>
      </c>
      <c r="B15" s="18">
        <v>0</v>
      </c>
      <c r="C15" s="18">
        <v>0</v>
      </c>
      <c r="D15" s="19">
        <v>0</v>
      </c>
      <c r="E15" s="27" t="s">
        <v>156</v>
      </c>
      <c r="F15" s="27" t="s">
        <v>156</v>
      </c>
      <c r="G15" s="28" t="s">
        <v>156</v>
      </c>
      <c r="I15" s="93">
        <v>0</v>
      </c>
      <c r="J15" s="18">
        <v>0</v>
      </c>
      <c r="K15" s="19">
        <v>0</v>
      </c>
      <c r="L15" s="78" t="s">
        <v>156</v>
      </c>
      <c r="M15" s="78" t="s">
        <v>156</v>
      </c>
      <c r="N15" s="79" t="s">
        <v>156</v>
      </c>
      <c r="P15" s="93">
        <v>0</v>
      </c>
      <c r="Q15" s="18">
        <v>0</v>
      </c>
      <c r="R15" s="19">
        <v>0</v>
      </c>
      <c r="S15" s="78" t="s">
        <v>156</v>
      </c>
      <c r="T15" s="78" t="s">
        <v>156</v>
      </c>
      <c r="U15" s="79" t="s">
        <v>156</v>
      </c>
    </row>
    <row r="16" spans="1:21" x14ac:dyDescent="0.25">
      <c r="A16" s="17" t="s">
        <v>161</v>
      </c>
      <c r="B16" s="18">
        <v>263742</v>
      </c>
      <c r="C16" s="18">
        <v>391265</v>
      </c>
      <c r="D16" s="19">
        <v>532577</v>
      </c>
      <c r="E16" s="27">
        <v>9.3439878692758587</v>
      </c>
      <c r="F16" s="27">
        <v>11.570790264288897</v>
      </c>
      <c r="G16" s="28">
        <v>13.508741491991552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263742</v>
      </c>
      <c r="Q16" s="18">
        <v>391265</v>
      </c>
      <c r="R16" s="19">
        <v>532577</v>
      </c>
      <c r="S16" s="78">
        <v>11.034339068016683</v>
      </c>
      <c r="T16" s="78">
        <v>13.703747029947099</v>
      </c>
      <c r="U16" s="79">
        <v>16.003414770173105</v>
      </c>
    </row>
    <row r="17" spans="1:21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3">
        <v>0</v>
      </c>
      <c r="J17" s="18">
        <v>0</v>
      </c>
      <c r="K17" s="19">
        <v>0</v>
      </c>
      <c r="L17" s="78" t="s">
        <v>156</v>
      </c>
      <c r="M17" s="78" t="s">
        <v>156</v>
      </c>
      <c r="N17" s="79" t="s">
        <v>156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0</v>
      </c>
      <c r="Q18" s="18">
        <v>0</v>
      </c>
      <c r="R18" s="19">
        <v>0</v>
      </c>
      <c r="S18" s="78" t="s">
        <v>156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0</v>
      </c>
      <c r="D19" s="19">
        <v>0</v>
      </c>
      <c r="E19" s="27" t="s">
        <v>156</v>
      </c>
      <c r="F19" s="27" t="s">
        <v>156</v>
      </c>
      <c r="G19" s="28" t="s">
        <v>156</v>
      </c>
      <c r="I19" s="93">
        <v>0</v>
      </c>
      <c r="J19" s="18">
        <v>0</v>
      </c>
      <c r="K19" s="19">
        <v>0</v>
      </c>
      <c r="L19" s="78" t="s">
        <v>156</v>
      </c>
      <c r="M19" s="78" t="s">
        <v>156</v>
      </c>
      <c r="N19" s="79" t="s">
        <v>156</v>
      </c>
      <c r="P19" s="93">
        <v>0</v>
      </c>
      <c r="Q19" s="18">
        <v>0</v>
      </c>
      <c r="R19" s="19">
        <v>0</v>
      </c>
      <c r="S19" s="78" t="s">
        <v>156</v>
      </c>
      <c r="T19" s="78" t="s">
        <v>156</v>
      </c>
      <c r="U19" s="79" t="s">
        <v>156</v>
      </c>
    </row>
    <row r="20" spans="1:21" x14ac:dyDescent="0.25">
      <c r="A20" s="17" t="s">
        <v>165</v>
      </c>
      <c r="B20" s="18">
        <v>0</v>
      </c>
      <c r="C20" s="18">
        <v>0</v>
      </c>
      <c r="D20" s="19">
        <v>0</v>
      </c>
      <c r="E20" s="27" t="s">
        <v>156</v>
      </c>
      <c r="F20" s="27" t="s">
        <v>156</v>
      </c>
      <c r="G20" s="28" t="s">
        <v>156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0</v>
      </c>
      <c r="Q20" s="18">
        <v>0</v>
      </c>
      <c r="R20" s="19">
        <v>0</v>
      </c>
      <c r="S20" s="78" t="s">
        <v>156</v>
      </c>
      <c r="T20" s="78" t="s">
        <v>156</v>
      </c>
      <c r="U20" s="79" t="s">
        <v>156</v>
      </c>
    </row>
    <row r="21" spans="1:21" x14ac:dyDescent="0.25">
      <c r="A21" s="17" t="s">
        <v>166</v>
      </c>
      <c r="B21" s="18">
        <v>59664</v>
      </c>
      <c r="C21" s="18">
        <v>71452</v>
      </c>
      <c r="D21" s="19">
        <v>0</v>
      </c>
      <c r="E21" s="27">
        <v>2.1138070244120195</v>
      </c>
      <c r="F21" s="27">
        <v>2.1130336369569735</v>
      </c>
      <c r="G21" s="28" t="s">
        <v>156</v>
      </c>
      <c r="I21" s="93">
        <v>27815</v>
      </c>
      <c r="J21" s="18">
        <v>32948</v>
      </c>
      <c r="K21" s="19">
        <v>0</v>
      </c>
      <c r="L21" s="78">
        <v>6.4328202186904475</v>
      </c>
      <c r="M21" s="78">
        <v>6.2600580254255487</v>
      </c>
      <c r="N21" s="79" t="s">
        <v>156</v>
      </c>
      <c r="P21" s="93">
        <v>31849</v>
      </c>
      <c r="Q21" s="18">
        <v>38504</v>
      </c>
      <c r="R21" s="19">
        <v>0</v>
      </c>
      <c r="S21" s="78">
        <v>1.3324865397898831</v>
      </c>
      <c r="T21" s="78">
        <v>1.34857213305837</v>
      </c>
      <c r="U21" s="79" t="s">
        <v>156</v>
      </c>
    </row>
    <row r="22" spans="1:21" x14ac:dyDescent="0.25">
      <c r="A22" s="17" t="s">
        <v>167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0</v>
      </c>
      <c r="Q22" s="18">
        <v>0</v>
      </c>
      <c r="R22" s="19">
        <v>0</v>
      </c>
      <c r="S22" s="78" t="s">
        <v>156</v>
      </c>
      <c r="T22" s="78" t="s">
        <v>156</v>
      </c>
      <c r="U22" s="79" t="s">
        <v>156</v>
      </c>
    </row>
    <row r="23" spans="1:21" x14ac:dyDescent="0.25">
      <c r="A23" s="17" t="s">
        <v>168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3">
        <v>0</v>
      </c>
      <c r="J23" s="18">
        <v>0</v>
      </c>
      <c r="K23" s="19">
        <v>0</v>
      </c>
      <c r="L23" s="78" t="s">
        <v>156</v>
      </c>
      <c r="M23" s="78" t="s">
        <v>156</v>
      </c>
      <c r="N23" s="79" t="s">
        <v>156</v>
      </c>
      <c r="P23" s="93">
        <v>0</v>
      </c>
      <c r="Q23" s="18">
        <v>0</v>
      </c>
      <c r="R23" s="19">
        <v>0</v>
      </c>
      <c r="S23" s="78" t="s">
        <v>156</v>
      </c>
      <c r="T23" s="78" t="s">
        <v>156</v>
      </c>
      <c r="U23" s="79" t="s">
        <v>156</v>
      </c>
    </row>
    <row r="24" spans="1:21" x14ac:dyDescent="0.25">
      <c r="A24" s="17" t="s">
        <v>169</v>
      </c>
      <c r="B24" s="18">
        <v>8258</v>
      </c>
      <c r="C24" s="18">
        <v>10254</v>
      </c>
      <c r="D24" s="19">
        <v>10254</v>
      </c>
      <c r="E24" s="27">
        <v>0.29256869146544745</v>
      </c>
      <c r="F24" s="27">
        <v>0.30323919433125468</v>
      </c>
      <c r="G24" s="28">
        <v>0.26009128306119372</v>
      </c>
      <c r="I24" s="93">
        <v>0</v>
      </c>
      <c r="J24" s="18">
        <v>0</v>
      </c>
      <c r="K24" s="19">
        <v>0</v>
      </c>
      <c r="L24" s="78" t="s">
        <v>156</v>
      </c>
      <c r="M24" s="78" t="s">
        <v>156</v>
      </c>
      <c r="N24" s="79" t="s">
        <v>156</v>
      </c>
      <c r="P24" s="93">
        <v>8258</v>
      </c>
      <c r="Q24" s="18">
        <v>10254</v>
      </c>
      <c r="R24" s="19">
        <v>10254</v>
      </c>
      <c r="S24" s="78">
        <v>0.34549511273775801</v>
      </c>
      <c r="T24" s="78">
        <v>0.35913823634896441</v>
      </c>
      <c r="U24" s="79">
        <v>0.30812260960078081</v>
      </c>
    </row>
    <row r="25" spans="1:21" x14ac:dyDescent="0.25">
      <c r="A25" s="17" t="s">
        <v>170</v>
      </c>
      <c r="B25" s="18">
        <v>0</v>
      </c>
      <c r="C25" s="18">
        <v>0</v>
      </c>
      <c r="D25" s="19">
        <v>0</v>
      </c>
      <c r="E25" s="27" t="s">
        <v>156</v>
      </c>
      <c r="F25" s="27" t="s">
        <v>156</v>
      </c>
      <c r="G25" s="28" t="s">
        <v>156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0</v>
      </c>
      <c r="Q25" s="18">
        <v>0</v>
      </c>
      <c r="R25" s="19">
        <v>0</v>
      </c>
      <c r="S25" s="78" t="s">
        <v>156</v>
      </c>
      <c r="T25" s="78" t="s">
        <v>156</v>
      </c>
      <c r="U25" s="79" t="s">
        <v>156</v>
      </c>
    </row>
    <row r="26" spans="1:21" x14ac:dyDescent="0.25">
      <c r="A26" s="17" t="s">
        <v>171</v>
      </c>
      <c r="B26" s="18">
        <v>0</v>
      </c>
      <c r="C26" s="18">
        <v>0</v>
      </c>
      <c r="D26" s="19">
        <v>0</v>
      </c>
      <c r="E26" s="27" t="s">
        <v>156</v>
      </c>
      <c r="F26" s="27" t="s">
        <v>156</v>
      </c>
      <c r="G26" s="28" t="s">
        <v>156</v>
      </c>
      <c r="I26" s="93">
        <v>0</v>
      </c>
      <c r="J26" s="18">
        <v>0</v>
      </c>
      <c r="K26" s="19">
        <v>0</v>
      </c>
      <c r="L26" s="78" t="s">
        <v>156</v>
      </c>
      <c r="M26" s="78" t="s">
        <v>156</v>
      </c>
      <c r="N26" s="79" t="s">
        <v>156</v>
      </c>
      <c r="P26" s="93">
        <v>0</v>
      </c>
      <c r="Q26" s="18">
        <v>0</v>
      </c>
      <c r="R26" s="19">
        <v>0</v>
      </c>
      <c r="S26" s="78" t="s">
        <v>156</v>
      </c>
      <c r="T26" s="78" t="s">
        <v>156</v>
      </c>
      <c r="U26" s="79" t="s">
        <v>156</v>
      </c>
    </row>
    <row r="27" spans="1:21" x14ac:dyDescent="0.25">
      <c r="A27" s="17" t="s">
        <v>172</v>
      </c>
      <c r="B27" s="18">
        <v>1391</v>
      </c>
      <c r="C27" s="18">
        <v>0</v>
      </c>
      <c r="D27" s="19">
        <v>0</v>
      </c>
      <c r="E27" s="27">
        <v>4.9281066823496901E-2</v>
      </c>
      <c r="F27" s="27" t="s">
        <v>156</v>
      </c>
      <c r="G27" s="28" t="s">
        <v>156</v>
      </c>
      <c r="I27" s="93">
        <v>0</v>
      </c>
      <c r="J27" s="18">
        <v>0</v>
      </c>
      <c r="K27" s="19">
        <v>0</v>
      </c>
      <c r="L27" s="78" t="s">
        <v>156</v>
      </c>
      <c r="M27" s="78" t="s">
        <v>156</v>
      </c>
      <c r="N27" s="79" t="s">
        <v>156</v>
      </c>
      <c r="P27" s="93">
        <v>1391</v>
      </c>
      <c r="Q27" s="18">
        <v>0</v>
      </c>
      <c r="R27" s="19">
        <v>0</v>
      </c>
      <c r="S27" s="78">
        <v>5.8196137299372896E-2</v>
      </c>
      <c r="T27" s="78" t="s">
        <v>156</v>
      </c>
      <c r="U27" s="79" t="s">
        <v>156</v>
      </c>
    </row>
    <row r="28" spans="1:21" x14ac:dyDescent="0.25">
      <c r="A28" s="17" t="s">
        <v>173</v>
      </c>
      <c r="B28" s="18">
        <v>0</v>
      </c>
      <c r="C28" s="18">
        <v>21154</v>
      </c>
      <c r="D28" s="19">
        <v>34353</v>
      </c>
      <c r="E28" s="27" t="s">
        <v>156</v>
      </c>
      <c r="F28" s="27">
        <v>0.62558239875983623</v>
      </c>
      <c r="G28" s="28">
        <v>0.87135906446276468</v>
      </c>
      <c r="I28" s="93">
        <v>0</v>
      </c>
      <c r="J28" s="18">
        <v>15209</v>
      </c>
      <c r="K28" s="19">
        <v>25756</v>
      </c>
      <c r="L28" s="78" t="s">
        <v>156</v>
      </c>
      <c r="M28" s="78">
        <v>2.8896813921542175</v>
      </c>
      <c r="N28" s="79">
        <v>4.1909249779519202</v>
      </c>
      <c r="P28" s="93">
        <v>0</v>
      </c>
      <c r="Q28" s="18">
        <v>5945</v>
      </c>
      <c r="R28" s="19">
        <v>8597</v>
      </c>
      <c r="S28" s="78" t="s">
        <v>156</v>
      </c>
      <c r="T28" s="78">
        <v>0.20821892091813862</v>
      </c>
      <c r="U28" s="79">
        <v>0.25833139016363493</v>
      </c>
    </row>
    <row r="29" spans="1:21" x14ac:dyDescent="0.25">
      <c r="A29" s="17" t="s">
        <v>174</v>
      </c>
      <c r="B29" s="18">
        <v>0</v>
      </c>
      <c r="C29" s="18">
        <v>0</v>
      </c>
      <c r="D29" s="19">
        <v>0</v>
      </c>
      <c r="E29" s="27" t="s">
        <v>156</v>
      </c>
      <c r="F29" s="27" t="s">
        <v>156</v>
      </c>
      <c r="G29" s="28" t="s">
        <v>156</v>
      </c>
      <c r="I29" s="93">
        <v>0</v>
      </c>
      <c r="J29" s="18">
        <v>0</v>
      </c>
      <c r="K29" s="19">
        <v>0</v>
      </c>
      <c r="L29" s="78" t="s">
        <v>156</v>
      </c>
      <c r="M29" s="78" t="s">
        <v>156</v>
      </c>
      <c r="N29" s="79" t="s">
        <v>156</v>
      </c>
      <c r="P29" s="93">
        <v>0</v>
      </c>
      <c r="Q29" s="18">
        <v>0</v>
      </c>
      <c r="R29" s="19">
        <v>0</v>
      </c>
      <c r="S29" s="78" t="s">
        <v>156</v>
      </c>
      <c r="T29" s="78" t="s">
        <v>156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27" t="s">
        <v>156</v>
      </c>
      <c r="F31" s="27" t="s">
        <v>156</v>
      </c>
      <c r="G31" s="28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27" t="s">
        <v>156</v>
      </c>
      <c r="F32" s="27" t="s">
        <v>156</v>
      </c>
      <c r="G32" s="28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1552</v>
      </c>
      <c r="C33" s="18">
        <v>1527</v>
      </c>
      <c r="D33" s="19">
        <v>1254</v>
      </c>
      <c r="E33" s="27">
        <v>5.4985058023053333E-2</v>
      </c>
      <c r="F33" s="27">
        <v>4.5157621391049917E-2</v>
      </c>
      <c r="G33" s="28">
        <v>3.1807535494318015E-2</v>
      </c>
      <c r="I33" s="93">
        <v>0</v>
      </c>
      <c r="J33" s="18">
        <v>0</v>
      </c>
      <c r="K33" s="19">
        <v>0</v>
      </c>
      <c r="L33" s="78" t="s">
        <v>156</v>
      </c>
      <c r="M33" s="78" t="s">
        <v>156</v>
      </c>
      <c r="N33" s="79" t="s">
        <v>156</v>
      </c>
      <c r="P33" s="93">
        <v>1552</v>
      </c>
      <c r="Q33" s="18">
        <v>1527</v>
      </c>
      <c r="R33" s="19">
        <v>1254</v>
      </c>
      <c r="S33" s="78">
        <v>6.4931995031363571E-2</v>
      </c>
      <c r="T33" s="78">
        <v>5.3481966735407512E-2</v>
      </c>
      <c r="U33" s="79">
        <v>3.7681466007351193E-2</v>
      </c>
    </row>
    <row r="34" spans="1:21" x14ac:dyDescent="0.25">
      <c r="A34" s="17" t="s">
        <v>179</v>
      </c>
      <c r="B34" s="18">
        <v>42867</v>
      </c>
      <c r="C34" s="18">
        <v>71780</v>
      </c>
      <c r="D34" s="19">
        <v>154164</v>
      </c>
      <c r="E34" s="27">
        <v>1.5187142282694763</v>
      </c>
      <c r="F34" s="27">
        <v>2.1227335058608796</v>
      </c>
      <c r="G34" s="28">
        <v>3.9103484066555367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42867</v>
      </c>
      <c r="Q34" s="18">
        <v>71780</v>
      </c>
      <c r="R34" s="19">
        <v>154164</v>
      </c>
      <c r="S34" s="78">
        <v>1.793453499361767</v>
      </c>
      <c r="T34" s="78">
        <v>2.5140377028602168</v>
      </c>
      <c r="U34" s="79">
        <v>4.63247649565972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2822585</v>
      </c>
      <c r="C37" s="21">
        <v>3381489</v>
      </c>
      <c r="D37" s="22">
        <v>3942462</v>
      </c>
      <c r="E37" s="23">
        <v>100</v>
      </c>
      <c r="F37" s="23">
        <v>100</v>
      </c>
      <c r="G37" s="47">
        <v>100</v>
      </c>
      <c r="I37" s="94">
        <v>432392</v>
      </c>
      <c r="J37" s="21">
        <v>526321</v>
      </c>
      <c r="K37" s="22">
        <v>614566</v>
      </c>
      <c r="L37" s="81">
        <v>100</v>
      </c>
      <c r="M37" s="81">
        <v>100</v>
      </c>
      <c r="N37" s="82">
        <v>100</v>
      </c>
      <c r="P37" s="94">
        <v>2390193</v>
      </c>
      <c r="Q37" s="21">
        <v>2855168</v>
      </c>
      <c r="R37" s="22">
        <v>3327896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122</v>
      </c>
      <c r="B39" s="6"/>
      <c r="C39" s="6"/>
      <c r="D39" s="6"/>
      <c r="E39" s="6"/>
      <c r="F39" s="6"/>
      <c r="I39" s="174" t="s">
        <v>107</v>
      </c>
      <c r="J39" s="174"/>
      <c r="K39" s="174"/>
      <c r="L39" s="174"/>
      <c r="M39" s="174"/>
      <c r="N39" s="174"/>
      <c r="P39" s="174" t="s">
        <v>108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31</v>
      </c>
      <c r="D40" s="85"/>
      <c r="E40" s="11"/>
      <c r="F40" s="9" t="s">
        <v>2</v>
      </c>
      <c r="G40" s="12"/>
      <c r="I40" s="7"/>
      <c r="J40" s="9" t="s">
        <v>31</v>
      </c>
      <c r="K40" s="85"/>
      <c r="L40" s="11"/>
      <c r="M40" s="9" t="s">
        <v>2</v>
      </c>
      <c r="N40" s="12"/>
      <c r="P40" s="7"/>
      <c r="Q40" s="9" t="s">
        <v>31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  <c r="I41" s="92" t="s">
        <v>155</v>
      </c>
      <c r="J41" s="15" t="s">
        <v>153</v>
      </c>
      <c r="K41" s="62" t="s">
        <v>154</v>
      </c>
      <c r="L41" s="15" t="s">
        <v>155</v>
      </c>
      <c r="M41" s="15" t="s">
        <v>153</v>
      </c>
      <c r="N41" s="16" t="s">
        <v>154</v>
      </c>
      <c r="P41" s="92" t="s">
        <v>155</v>
      </c>
      <c r="Q41" s="15" t="s">
        <v>153</v>
      </c>
      <c r="R41" s="62" t="s">
        <v>154</v>
      </c>
      <c r="S41" s="15" t="s">
        <v>155</v>
      </c>
      <c r="T41" s="15" t="s">
        <v>153</v>
      </c>
      <c r="U41" s="16" t="s">
        <v>154</v>
      </c>
    </row>
    <row r="42" spans="1:21" x14ac:dyDescent="0.25">
      <c r="A42" s="17" t="s">
        <v>81</v>
      </c>
      <c r="B42" s="18">
        <v>200720</v>
      </c>
      <c r="C42" s="18">
        <v>206477</v>
      </c>
      <c r="D42" s="19">
        <v>203087</v>
      </c>
      <c r="E42" s="27">
        <v>24.905821450374482</v>
      </c>
      <c r="F42" s="27">
        <v>24.163063258105474</v>
      </c>
      <c r="G42" s="28">
        <v>23.063889131795111</v>
      </c>
      <c r="I42" s="93">
        <v>28549</v>
      </c>
      <c r="J42" s="18">
        <v>28845</v>
      </c>
      <c r="K42" s="19">
        <v>28893</v>
      </c>
      <c r="L42" s="78">
        <v>32.447207510285729</v>
      </c>
      <c r="M42" s="78">
        <v>28.88601814576699</v>
      </c>
      <c r="N42" s="79">
        <v>26.606687355538572</v>
      </c>
      <c r="P42" s="93">
        <v>172171</v>
      </c>
      <c r="Q42" s="18">
        <v>177632</v>
      </c>
      <c r="R42" s="19">
        <v>174194</v>
      </c>
      <c r="S42" s="78">
        <v>23.9815859484908</v>
      </c>
      <c r="T42" s="78">
        <v>23.538110691347196</v>
      </c>
      <c r="U42" s="79">
        <v>22.56550959391047</v>
      </c>
    </row>
    <row r="43" spans="1:21" x14ac:dyDescent="0.25">
      <c r="A43" s="17" t="s">
        <v>157</v>
      </c>
      <c r="B43" s="18">
        <v>139742</v>
      </c>
      <c r="C43" s="18">
        <v>0</v>
      </c>
      <c r="D43" s="19">
        <v>0</v>
      </c>
      <c r="E43" s="27">
        <v>17.339524218404897</v>
      </c>
      <c r="F43" s="27" t="s">
        <v>156</v>
      </c>
      <c r="G43" s="28" t="s">
        <v>156</v>
      </c>
      <c r="I43" s="93">
        <v>11488</v>
      </c>
      <c r="J43" s="18">
        <v>0</v>
      </c>
      <c r="K43" s="19">
        <v>0</v>
      </c>
      <c r="L43" s="78">
        <v>13.056622644511627</v>
      </c>
      <c r="M43" s="78" t="s">
        <v>156</v>
      </c>
      <c r="N43" s="79" t="s">
        <v>156</v>
      </c>
      <c r="P43" s="93">
        <v>128254</v>
      </c>
      <c r="Q43" s="18">
        <v>0</v>
      </c>
      <c r="R43" s="19">
        <v>0</v>
      </c>
      <c r="S43" s="78">
        <v>17.864415750839218</v>
      </c>
      <c r="T43" s="78" t="s">
        <v>156</v>
      </c>
      <c r="U43" s="79" t="s">
        <v>156</v>
      </c>
    </row>
    <row r="44" spans="1:21" x14ac:dyDescent="0.25">
      <c r="A44" s="17" t="s">
        <v>181</v>
      </c>
      <c r="B44" s="18">
        <v>0</v>
      </c>
      <c r="C44" s="18">
        <v>112693</v>
      </c>
      <c r="D44" s="19">
        <v>107831</v>
      </c>
      <c r="E44" s="27" t="s">
        <v>156</v>
      </c>
      <c r="F44" s="27">
        <v>13.187948719449045</v>
      </c>
      <c r="G44" s="28">
        <v>12.24599422400547</v>
      </c>
      <c r="I44" s="93">
        <v>0</v>
      </c>
      <c r="J44" s="18">
        <v>10583</v>
      </c>
      <c r="K44" s="19">
        <v>9647</v>
      </c>
      <c r="L44" s="78" t="s">
        <v>156</v>
      </c>
      <c r="M44" s="78">
        <v>10.598049229906467</v>
      </c>
      <c r="N44" s="79">
        <v>8.8836296998885746</v>
      </c>
      <c r="P44" s="93">
        <v>0</v>
      </c>
      <c r="Q44" s="18">
        <v>102110</v>
      </c>
      <c r="R44" s="19">
        <v>98184</v>
      </c>
      <c r="S44" s="78" t="s">
        <v>156</v>
      </c>
      <c r="T44" s="78">
        <v>13.530650348436442</v>
      </c>
      <c r="U44" s="79">
        <v>12.718991434656221</v>
      </c>
    </row>
    <row r="45" spans="1:21" x14ac:dyDescent="0.25">
      <c r="A45" s="17" t="s">
        <v>82</v>
      </c>
      <c r="B45" s="18">
        <v>204791</v>
      </c>
      <c r="C45" s="18">
        <v>222051</v>
      </c>
      <c r="D45" s="19">
        <v>222772</v>
      </c>
      <c r="E45" s="27">
        <v>25.410960943820449</v>
      </c>
      <c r="F45" s="27">
        <v>25.985617572541148</v>
      </c>
      <c r="G45" s="28">
        <v>25.29944659022124</v>
      </c>
      <c r="I45" s="93">
        <v>22695</v>
      </c>
      <c r="J45" s="18">
        <v>28344</v>
      </c>
      <c r="K45" s="19">
        <v>33563</v>
      </c>
      <c r="L45" s="78">
        <v>25.793876298502035</v>
      </c>
      <c r="M45" s="78">
        <v>28.384305714114042</v>
      </c>
      <c r="N45" s="79">
        <v>30.907148711242897</v>
      </c>
      <c r="P45" s="93">
        <v>182096</v>
      </c>
      <c r="Q45" s="18">
        <v>193707</v>
      </c>
      <c r="R45" s="19">
        <v>189209</v>
      </c>
      <c r="S45" s="78">
        <v>25.364032705138385</v>
      </c>
      <c r="T45" s="78">
        <v>25.66821748158435</v>
      </c>
      <c r="U45" s="79">
        <v>24.510588796136528</v>
      </c>
    </row>
    <row r="46" spans="1:21" x14ac:dyDescent="0.25">
      <c r="A46" s="17" t="s">
        <v>84</v>
      </c>
      <c r="B46" s="18">
        <v>69994</v>
      </c>
      <c r="C46" s="18">
        <v>73200</v>
      </c>
      <c r="D46" s="19">
        <v>67863</v>
      </c>
      <c r="E46" s="27">
        <v>8.6850242457030262</v>
      </c>
      <c r="F46" s="27">
        <v>8.5662627338314721</v>
      </c>
      <c r="G46" s="28">
        <v>7.706966512632575</v>
      </c>
      <c r="I46" s="93">
        <v>7648</v>
      </c>
      <c r="J46" s="18">
        <v>8629</v>
      </c>
      <c r="K46" s="19">
        <v>9426</v>
      </c>
      <c r="L46" s="78">
        <v>8.6922919555383817</v>
      </c>
      <c r="M46" s="78">
        <v>8.6412706042580467</v>
      </c>
      <c r="N46" s="79">
        <v>8.6801175029698054</v>
      </c>
      <c r="P46" s="93">
        <v>62346</v>
      </c>
      <c r="Q46" s="18">
        <v>64571</v>
      </c>
      <c r="R46" s="19">
        <v>58437</v>
      </c>
      <c r="S46" s="78">
        <v>8.684133550624713</v>
      </c>
      <c r="T46" s="78">
        <v>8.5563375149239977</v>
      </c>
      <c r="U46" s="79">
        <v>7.5700694865457256</v>
      </c>
    </row>
    <row r="47" spans="1:21" x14ac:dyDescent="0.25">
      <c r="A47" s="17" t="s">
        <v>152</v>
      </c>
      <c r="B47" s="18">
        <v>41422</v>
      </c>
      <c r="C47" s="18">
        <v>44893</v>
      </c>
      <c r="D47" s="19">
        <v>68438</v>
      </c>
      <c r="E47" s="27">
        <v>5.1397416107882208</v>
      </c>
      <c r="F47" s="27">
        <v>5.2536234004084186</v>
      </c>
      <c r="G47" s="28">
        <v>7.7722672765947296</v>
      </c>
      <c r="I47" s="93">
        <v>7858</v>
      </c>
      <c r="J47" s="18">
        <v>9613</v>
      </c>
      <c r="K47" s="19">
        <v>21759</v>
      </c>
      <c r="L47" s="78">
        <v>8.9309662900916056</v>
      </c>
      <c r="M47" s="78">
        <v>9.6266698712171284</v>
      </c>
      <c r="N47" s="79">
        <v>20.037203134640354</v>
      </c>
      <c r="P47" s="93">
        <v>33564</v>
      </c>
      <c r="Q47" s="18">
        <v>35280</v>
      </c>
      <c r="R47" s="19">
        <v>46679</v>
      </c>
      <c r="S47" s="78">
        <v>4.6751076010195982</v>
      </c>
      <c r="T47" s="78">
        <v>4.6749715433634087</v>
      </c>
      <c r="U47" s="79">
        <v>6.0469098954851885</v>
      </c>
    </row>
    <row r="48" spans="1:21" x14ac:dyDescent="0.25">
      <c r="A48" s="17" t="s">
        <v>158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  <c r="I48" s="93">
        <v>0</v>
      </c>
      <c r="J48" s="18">
        <v>0</v>
      </c>
      <c r="K48" s="19">
        <v>0</v>
      </c>
      <c r="L48" s="78" t="s">
        <v>156</v>
      </c>
      <c r="M48" s="78" t="s">
        <v>156</v>
      </c>
      <c r="N48" s="79" t="s">
        <v>156</v>
      </c>
      <c r="P48" s="93">
        <v>0</v>
      </c>
      <c r="Q48" s="18">
        <v>0</v>
      </c>
      <c r="R48" s="19">
        <v>0</v>
      </c>
      <c r="S48" s="78" t="s">
        <v>156</v>
      </c>
      <c r="T48" s="78" t="s">
        <v>156</v>
      </c>
      <c r="U48" s="79" t="s">
        <v>156</v>
      </c>
    </row>
    <row r="49" spans="1:21" x14ac:dyDescent="0.25">
      <c r="A49" s="17" t="s">
        <v>159</v>
      </c>
      <c r="B49" s="18">
        <v>28668</v>
      </c>
      <c r="C49" s="18">
        <v>36522</v>
      </c>
      <c r="D49" s="19">
        <v>37119</v>
      </c>
      <c r="E49" s="27">
        <v>3.5571945463298906</v>
      </c>
      <c r="F49" s="27">
        <v>4.2740033820354233</v>
      </c>
      <c r="G49" s="28">
        <v>4.2154766217586692</v>
      </c>
      <c r="I49" s="93">
        <v>0</v>
      </c>
      <c r="J49" s="18">
        <v>0</v>
      </c>
      <c r="K49" s="19">
        <v>0</v>
      </c>
      <c r="L49" s="78" t="s">
        <v>156</v>
      </c>
      <c r="M49" s="78" t="s">
        <v>156</v>
      </c>
      <c r="N49" s="79" t="s">
        <v>156</v>
      </c>
      <c r="P49" s="93">
        <v>28668</v>
      </c>
      <c r="Q49" s="18">
        <v>36522</v>
      </c>
      <c r="R49" s="19">
        <v>37119</v>
      </c>
      <c r="S49" s="78">
        <v>3.9931469641887092</v>
      </c>
      <c r="T49" s="78">
        <v>4.8395496232063042</v>
      </c>
      <c r="U49" s="79">
        <v>4.808484509319281</v>
      </c>
    </row>
    <row r="50" spans="1:21" x14ac:dyDescent="0.25">
      <c r="A50" s="17" t="s">
        <v>160</v>
      </c>
      <c r="B50" s="18">
        <v>0</v>
      </c>
      <c r="C50" s="18">
        <v>0</v>
      </c>
      <c r="D50" s="19">
        <v>0</v>
      </c>
      <c r="E50" s="27" t="s">
        <v>156</v>
      </c>
      <c r="F50" s="27" t="s">
        <v>156</v>
      </c>
      <c r="G50" s="28" t="s">
        <v>156</v>
      </c>
      <c r="I50" s="93">
        <v>0</v>
      </c>
      <c r="J50" s="18">
        <v>0</v>
      </c>
      <c r="K50" s="19">
        <v>0</v>
      </c>
      <c r="L50" s="78" t="s">
        <v>156</v>
      </c>
      <c r="M50" s="78" t="s">
        <v>156</v>
      </c>
      <c r="N50" s="79" t="s">
        <v>156</v>
      </c>
      <c r="P50" s="93">
        <v>0</v>
      </c>
      <c r="Q50" s="18">
        <v>0</v>
      </c>
      <c r="R50" s="19">
        <v>0</v>
      </c>
      <c r="S50" s="78" t="s">
        <v>156</v>
      </c>
      <c r="T50" s="78" t="s">
        <v>156</v>
      </c>
      <c r="U50" s="79" t="s">
        <v>156</v>
      </c>
    </row>
    <row r="51" spans="1:21" x14ac:dyDescent="0.25">
      <c r="A51" s="17" t="s">
        <v>161</v>
      </c>
      <c r="B51" s="18">
        <v>82520</v>
      </c>
      <c r="C51" s="18">
        <v>103352</v>
      </c>
      <c r="D51" s="19">
        <v>116038</v>
      </c>
      <c r="E51" s="27">
        <v>10.239280520550528</v>
      </c>
      <c r="F51" s="27">
        <v>12.094814017308064</v>
      </c>
      <c r="G51" s="28">
        <v>13.17803486720096</v>
      </c>
      <c r="I51" s="93">
        <v>0</v>
      </c>
      <c r="J51" s="18">
        <v>0</v>
      </c>
      <c r="K51" s="19">
        <v>0</v>
      </c>
      <c r="L51" s="78" t="s">
        <v>156</v>
      </c>
      <c r="M51" s="78" t="s">
        <v>156</v>
      </c>
      <c r="N51" s="79" t="s">
        <v>156</v>
      </c>
      <c r="P51" s="93">
        <v>82520</v>
      </c>
      <c r="Q51" s="18">
        <v>103352</v>
      </c>
      <c r="R51" s="19">
        <v>116038</v>
      </c>
      <c r="S51" s="78">
        <v>11.494156811945455</v>
      </c>
      <c r="T51" s="78">
        <v>13.695228428279338</v>
      </c>
      <c r="U51" s="79">
        <v>15.03184152300414</v>
      </c>
    </row>
    <row r="52" spans="1:21" x14ac:dyDescent="0.25">
      <c r="A52" s="17" t="s">
        <v>162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  <c r="I52" s="93">
        <v>0</v>
      </c>
      <c r="J52" s="18">
        <v>0</v>
      </c>
      <c r="K52" s="19">
        <v>0</v>
      </c>
      <c r="L52" s="78" t="s">
        <v>156</v>
      </c>
      <c r="M52" s="78" t="s">
        <v>156</v>
      </c>
      <c r="N52" s="79" t="s">
        <v>156</v>
      </c>
      <c r="P52" s="93">
        <v>0</v>
      </c>
      <c r="Q52" s="18">
        <v>0</v>
      </c>
      <c r="R52" s="19">
        <v>0</v>
      </c>
      <c r="S52" s="78" t="s">
        <v>156</v>
      </c>
      <c r="T52" s="78" t="s">
        <v>156</v>
      </c>
      <c r="U52" s="79" t="s">
        <v>156</v>
      </c>
    </row>
    <row r="53" spans="1:21" x14ac:dyDescent="0.25">
      <c r="A53" s="17" t="s">
        <v>163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  <c r="I53" s="93">
        <v>0</v>
      </c>
      <c r="J53" s="18">
        <v>0</v>
      </c>
      <c r="K53" s="19">
        <v>0</v>
      </c>
      <c r="L53" s="78" t="s">
        <v>156</v>
      </c>
      <c r="M53" s="78" t="s">
        <v>156</v>
      </c>
      <c r="N53" s="79" t="s">
        <v>156</v>
      </c>
      <c r="P53" s="93">
        <v>0</v>
      </c>
      <c r="Q53" s="18">
        <v>0</v>
      </c>
      <c r="R53" s="19">
        <v>0</v>
      </c>
      <c r="S53" s="78" t="s">
        <v>156</v>
      </c>
      <c r="T53" s="78" t="s">
        <v>156</v>
      </c>
      <c r="U53" s="79" t="s">
        <v>156</v>
      </c>
    </row>
    <row r="54" spans="1:21" x14ac:dyDescent="0.25">
      <c r="A54" s="17" t="s">
        <v>164</v>
      </c>
      <c r="B54" s="18">
        <v>0</v>
      </c>
      <c r="C54" s="18">
        <v>0</v>
      </c>
      <c r="D54" s="19">
        <v>0</v>
      </c>
      <c r="E54" s="27" t="s">
        <v>156</v>
      </c>
      <c r="F54" s="27" t="s">
        <v>156</v>
      </c>
      <c r="G54" s="28" t="s">
        <v>156</v>
      </c>
      <c r="I54" s="93">
        <v>0</v>
      </c>
      <c r="J54" s="18">
        <v>0</v>
      </c>
      <c r="K54" s="19">
        <v>0</v>
      </c>
      <c r="L54" s="78" t="s">
        <v>156</v>
      </c>
      <c r="M54" s="78" t="s">
        <v>156</v>
      </c>
      <c r="N54" s="79" t="s">
        <v>156</v>
      </c>
      <c r="P54" s="93">
        <v>0</v>
      </c>
      <c r="Q54" s="18">
        <v>0</v>
      </c>
      <c r="R54" s="19">
        <v>0</v>
      </c>
      <c r="S54" s="78" t="s">
        <v>156</v>
      </c>
      <c r="T54" s="78" t="s">
        <v>156</v>
      </c>
      <c r="U54" s="79" t="s">
        <v>156</v>
      </c>
    </row>
    <row r="55" spans="1:21" x14ac:dyDescent="0.25">
      <c r="A55" s="17" t="s">
        <v>165</v>
      </c>
      <c r="B55" s="18">
        <v>0</v>
      </c>
      <c r="C55" s="18">
        <v>0</v>
      </c>
      <c r="D55" s="19">
        <v>0</v>
      </c>
      <c r="E55" s="27" t="s">
        <v>156</v>
      </c>
      <c r="F55" s="27" t="s">
        <v>156</v>
      </c>
      <c r="G55" s="28" t="s">
        <v>156</v>
      </c>
      <c r="I55" s="93">
        <v>0</v>
      </c>
      <c r="J55" s="18">
        <v>0</v>
      </c>
      <c r="K55" s="19">
        <v>0</v>
      </c>
      <c r="L55" s="78" t="s">
        <v>156</v>
      </c>
      <c r="M55" s="78" t="s">
        <v>156</v>
      </c>
      <c r="N55" s="79" t="s">
        <v>156</v>
      </c>
      <c r="P55" s="93">
        <v>0</v>
      </c>
      <c r="Q55" s="18">
        <v>0</v>
      </c>
      <c r="R55" s="19">
        <v>0</v>
      </c>
      <c r="S55" s="78" t="s">
        <v>156</v>
      </c>
      <c r="T55" s="78" t="s">
        <v>156</v>
      </c>
      <c r="U55" s="79" t="s">
        <v>156</v>
      </c>
    </row>
    <row r="56" spans="1:21" x14ac:dyDescent="0.25">
      <c r="A56" s="17" t="s">
        <v>166</v>
      </c>
      <c r="B56" s="18">
        <v>18378</v>
      </c>
      <c r="C56" s="18">
        <v>19586</v>
      </c>
      <c r="D56" s="19">
        <v>0</v>
      </c>
      <c r="E56" s="27">
        <v>2.2803865415254196</v>
      </c>
      <c r="F56" s="27">
        <v>2.292060408535836</v>
      </c>
      <c r="G56" s="28" t="s">
        <v>156</v>
      </c>
      <c r="I56" s="93">
        <v>9748</v>
      </c>
      <c r="J56" s="18">
        <v>9965</v>
      </c>
      <c r="K56" s="19">
        <v>0</v>
      </c>
      <c r="L56" s="78">
        <v>11.079035301070626</v>
      </c>
      <c r="M56" s="78">
        <v>9.979170421999239</v>
      </c>
      <c r="N56" s="79" t="s">
        <v>156</v>
      </c>
      <c r="P56" s="93">
        <v>8630</v>
      </c>
      <c r="Q56" s="18">
        <v>9621</v>
      </c>
      <c r="R56" s="19">
        <v>0</v>
      </c>
      <c r="S56" s="78">
        <v>1.2020670538910478</v>
      </c>
      <c r="T56" s="78">
        <v>1.2748838213917051</v>
      </c>
      <c r="U56" s="79" t="s">
        <v>156</v>
      </c>
    </row>
    <row r="57" spans="1:21" x14ac:dyDescent="0.25">
      <c r="A57" s="17" t="s">
        <v>167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  <c r="I57" s="93">
        <v>0</v>
      </c>
      <c r="J57" s="18">
        <v>0</v>
      </c>
      <c r="K57" s="19">
        <v>0</v>
      </c>
      <c r="L57" s="78" t="s">
        <v>156</v>
      </c>
      <c r="M57" s="78" t="s">
        <v>156</v>
      </c>
      <c r="N57" s="79" t="s">
        <v>156</v>
      </c>
      <c r="P57" s="93">
        <v>0</v>
      </c>
      <c r="Q57" s="18">
        <v>0</v>
      </c>
      <c r="R57" s="19">
        <v>0</v>
      </c>
      <c r="S57" s="78" t="s">
        <v>156</v>
      </c>
      <c r="T57" s="78" t="s">
        <v>156</v>
      </c>
      <c r="U57" s="79" t="s">
        <v>156</v>
      </c>
    </row>
    <row r="58" spans="1:21" x14ac:dyDescent="0.25">
      <c r="A58" s="17" t="s">
        <v>168</v>
      </c>
      <c r="B58" s="18">
        <v>0</v>
      </c>
      <c r="C58" s="18">
        <v>0</v>
      </c>
      <c r="D58" s="19">
        <v>0</v>
      </c>
      <c r="E58" s="27" t="s">
        <v>156</v>
      </c>
      <c r="F58" s="27" t="s">
        <v>156</v>
      </c>
      <c r="G58" s="28" t="s">
        <v>156</v>
      </c>
      <c r="I58" s="93">
        <v>0</v>
      </c>
      <c r="J58" s="18">
        <v>0</v>
      </c>
      <c r="K58" s="19">
        <v>0</v>
      </c>
      <c r="L58" s="78" t="s">
        <v>156</v>
      </c>
      <c r="M58" s="78" t="s">
        <v>156</v>
      </c>
      <c r="N58" s="79" t="s">
        <v>156</v>
      </c>
      <c r="P58" s="93">
        <v>0</v>
      </c>
      <c r="Q58" s="18">
        <v>0</v>
      </c>
      <c r="R58" s="19">
        <v>0</v>
      </c>
      <c r="S58" s="78" t="s">
        <v>156</v>
      </c>
      <c r="T58" s="78" t="s">
        <v>156</v>
      </c>
      <c r="U58" s="79" t="s">
        <v>156</v>
      </c>
    </row>
    <row r="59" spans="1:21" x14ac:dyDescent="0.25">
      <c r="A59" s="17" t="s">
        <v>169</v>
      </c>
      <c r="B59" s="18">
        <v>3320</v>
      </c>
      <c r="C59" s="18">
        <v>4123</v>
      </c>
      <c r="D59" s="19">
        <v>4123</v>
      </c>
      <c r="E59" s="27">
        <v>0.41195360310503826</v>
      </c>
      <c r="F59" s="27">
        <v>0.48249591873752945</v>
      </c>
      <c r="G59" s="28">
        <v>0.46823486924515723</v>
      </c>
      <c r="I59" s="93">
        <v>0</v>
      </c>
      <c r="J59" s="18">
        <v>0</v>
      </c>
      <c r="K59" s="19">
        <v>0</v>
      </c>
      <c r="L59" s="78" t="s">
        <v>156</v>
      </c>
      <c r="M59" s="78" t="s">
        <v>156</v>
      </c>
      <c r="N59" s="79" t="s">
        <v>156</v>
      </c>
      <c r="P59" s="93">
        <v>3320</v>
      </c>
      <c r="Q59" s="18">
        <v>4123</v>
      </c>
      <c r="R59" s="19">
        <v>4123</v>
      </c>
      <c r="S59" s="78">
        <v>0.46244062791637069</v>
      </c>
      <c r="T59" s="78">
        <v>0.54634092044465232</v>
      </c>
      <c r="U59" s="79">
        <v>0.53410333338515026</v>
      </c>
    </row>
    <row r="60" spans="1:21" x14ac:dyDescent="0.25">
      <c r="A60" s="17" t="s">
        <v>170</v>
      </c>
      <c r="B60" s="18">
        <v>0</v>
      </c>
      <c r="C60" s="18">
        <v>0</v>
      </c>
      <c r="D60" s="19">
        <v>0</v>
      </c>
      <c r="E60" s="27" t="s">
        <v>156</v>
      </c>
      <c r="F60" s="27" t="s">
        <v>156</v>
      </c>
      <c r="G60" s="28" t="s">
        <v>156</v>
      </c>
      <c r="I60" s="93">
        <v>0</v>
      </c>
      <c r="J60" s="18">
        <v>0</v>
      </c>
      <c r="K60" s="19">
        <v>0</v>
      </c>
      <c r="L60" s="78" t="s">
        <v>156</v>
      </c>
      <c r="M60" s="78" t="s">
        <v>156</v>
      </c>
      <c r="N60" s="79" t="s">
        <v>156</v>
      </c>
      <c r="P60" s="93">
        <v>0</v>
      </c>
      <c r="Q60" s="18">
        <v>0</v>
      </c>
      <c r="R60" s="19">
        <v>0</v>
      </c>
      <c r="S60" s="78" t="s">
        <v>156</v>
      </c>
      <c r="T60" s="78" t="s">
        <v>156</v>
      </c>
      <c r="U60" s="79" t="s">
        <v>156</v>
      </c>
    </row>
    <row r="61" spans="1:21" x14ac:dyDescent="0.25">
      <c r="A61" s="17" t="s">
        <v>171</v>
      </c>
      <c r="B61" s="18">
        <v>0</v>
      </c>
      <c r="C61" s="18">
        <v>0</v>
      </c>
      <c r="D61" s="19">
        <v>0</v>
      </c>
      <c r="E61" s="27" t="s">
        <v>156</v>
      </c>
      <c r="F61" s="27" t="s">
        <v>156</v>
      </c>
      <c r="G61" s="28" t="s">
        <v>156</v>
      </c>
      <c r="I61" s="93">
        <v>0</v>
      </c>
      <c r="J61" s="18">
        <v>0</v>
      </c>
      <c r="K61" s="19">
        <v>0</v>
      </c>
      <c r="L61" s="78" t="s">
        <v>156</v>
      </c>
      <c r="M61" s="78" t="s">
        <v>156</v>
      </c>
      <c r="N61" s="79" t="s">
        <v>156</v>
      </c>
      <c r="P61" s="93">
        <v>0</v>
      </c>
      <c r="Q61" s="18">
        <v>0</v>
      </c>
      <c r="R61" s="19">
        <v>0</v>
      </c>
      <c r="S61" s="78" t="s">
        <v>156</v>
      </c>
      <c r="T61" s="78" t="s">
        <v>156</v>
      </c>
      <c r="U61" s="79" t="s">
        <v>156</v>
      </c>
    </row>
    <row r="62" spans="1:21" x14ac:dyDescent="0.25">
      <c r="A62" s="17" t="s">
        <v>172</v>
      </c>
      <c r="B62" s="18">
        <v>582</v>
      </c>
      <c r="C62" s="18">
        <v>0</v>
      </c>
      <c r="D62" s="19">
        <v>0</v>
      </c>
      <c r="E62" s="27">
        <v>7.2215962953955493E-2</v>
      </c>
      <c r="F62" s="27" t="s">
        <v>156</v>
      </c>
      <c r="G62" s="28" t="s">
        <v>156</v>
      </c>
      <c r="I62" s="93">
        <v>0</v>
      </c>
      <c r="J62" s="18">
        <v>0</v>
      </c>
      <c r="K62" s="19">
        <v>0</v>
      </c>
      <c r="L62" s="78" t="s">
        <v>156</v>
      </c>
      <c r="M62" s="78" t="s">
        <v>156</v>
      </c>
      <c r="N62" s="79" t="s">
        <v>156</v>
      </c>
      <c r="P62" s="93">
        <v>582</v>
      </c>
      <c r="Q62" s="18">
        <v>0</v>
      </c>
      <c r="R62" s="19">
        <v>0</v>
      </c>
      <c r="S62" s="78">
        <v>8.1066399231122813E-2</v>
      </c>
      <c r="T62" s="78" t="s">
        <v>156</v>
      </c>
      <c r="U62" s="79" t="s">
        <v>156</v>
      </c>
    </row>
    <row r="63" spans="1:21" x14ac:dyDescent="0.25">
      <c r="A63" s="17" t="s">
        <v>173</v>
      </c>
      <c r="B63" s="18">
        <v>0</v>
      </c>
      <c r="C63" s="18">
        <v>5515</v>
      </c>
      <c r="D63" s="19">
        <v>7536</v>
      </c>
      <c r="E63" s="27" t="s">
        <v>156</v>
      </c>
      <c r="F63" s="27">
        <v>0.64539534121694764</v>
      </c>
      <c r="G63" s="28">
        <v>0.85583749081530558</v>
      </c>
      <c r="I63" s="93">
        <v>0</v>
      </c>
      <c r="J63" s="18">
        <v>3879</v>
      </c>
      <c r="K63" s="19">
        <v>5305</v>
      </c>
      <c r="L63" s="78" t="s">
        <v>156</v>
      </c>
      <c r="M63" s="78">
        <v>3.884516012738088</v>
      </c>
      <c r="N63" s="79">
        <v>4.8852135957197982</v>
      </c>
      <c r="P63" s="93">
        <v>0</v>
      </c>
      <c r="Q63" s="18">
        <v>1636</v>
      </c>
      <c r="R63" s="19">
        <v>2231</v>
      </c>
      <c r="S63" s="78" t="s">
        <v>156</v>
      </c>
      <c r="T63" s="78">
        <v>0.2167872291650379</v>
      </c>
      <c r="U63" s="79">
        <v>0.289009104240182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  <c r="I64" s="93">
        <v>0</v>
      </c>
      <c r="J64" s="18">
        <v>0</v>
      </c>
      <c r="K64" s="19">
        <v>0</v>
      </c>
      <c r="L64" s="78" t="s">
        <v>156</v>
      </c>
      <c r="M64" s="78" t="s">
        <v>156</v>
      </c>
      <c r="N64" s="79" t="s">
        <v>156</v>
      </c>
      <c r="P64" s="93">
        <v>0</v>
      </c>
      <c r="Q64" s="18">
        <v>0</v>
      </c>
      <c r="R64" s="19">
        <v>0</v>
      </c>
      <c r="S64" s="78" t="s">
        <v>156</v>
      </c>
      <c r="T64" s="78" t="s">
        <v>156</v>
      </c>
      <c r="U64" s="79" t="s">
        <v>156</v>
      </c>
    </row>
    <row r="65" spans="1:21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  <c r="I65" s="93">
        <v>0</v>
      </c>
      <c r="J65" s="18">
        <v>0</v>
      </c>
      <c r="K65" s="19">
        <v>0</v>
      </c>
      <c r="L65" s="78" t="s">
        <v>156</v>
      </c>
      <c r="M65" s="78" t="s">
        <v>156</v>
      </c>
      <c r="N65" s="79" t="s">
        <v>156</v>
      </c>
      <c r="P65" s="93">
        <v>0</v>
      </c>
      <c r="Q65" s="18">
        <v>0</v>
      </c>
      <c r="R65" s="19">
        <v>0</v>
      </c>
      <c r="S65" s="78" t="s">
        <v>156</v>
      </c>
      <c r="T65" s="78" t="s">
        <v>156</v>
      </c>
      <c r="U65" s="79" t="s">
        <v>156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27" t="s">
        <v>156</v>
      </c>
      <c r="F66" s="27" t="s">
        <v>156</v>
      </c>
      <c r="G66" s="28" t="s">
        <v>156</v>
      </c>
      <c r="I66" s="93">
        <v>0</v>
      </c>
      <c r="J66" s="18">
        <v>0</v>
      </c>
      <c r="K66" s="19">
        <v>0</v>
      </c>
      <c r="L66" s="78" t="s">
        <v>156</v>
      </c>
      <c r="M66" s="78" t="s">
        <v>156</v>
      </c>
      <c r="N66" s="79" t="s">
        <v>156</v>
      </c>
      <c r="P66" s="93">
        <v>0</v>
      </c>
      <c r="Q66" s="18">
        <v>0</v>
      </c>
      <c r="R66" s="19">
        <v>0</v>
      </c>
      <c r="S66" s="78" t="s">
        <v>156</v>
      </c>
      <c r="T66" s="78" t="s">
        <v>156</v>
      </c>
      <c r="U66" s="79" t="s">
        <v>156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27" t="s">
        <v>156</v>
      </c>
      <c r="F67" s="27" t="s">
        <v>156</v>
      </c>
      <c r="G67" s="28" t="s">
        <v>156</v>
      </c>
      <c r="I67" s="93">
        <v>0</v>
      </c>
      <c r="J67" s="18">
        <v>0</v>
      </c>
      <c r="K67" s="19">
        <v>0</v>
      </c>
      <c r="L67" s="78" t="s">
        <v>156</v>
      </c>
      <c r="M67" s="78" t="s">
        <v>156</v>
      </c>
      <c r="N67" s="79" t="s">
        <v>156</v>
      </c>
      <c r="P67" s="93">
        <v>0</v>
      </c>
      <c r="Q67" s="18">
        <v>0</v>
      </c>
      <c r="R67" s="19">
        <v>0</v>
      </c>
      <c r="S67" s="78" t="s">
        <v>156</v>
      </c>
      <c r="T67" s="78" t="s">
        <v>156</v>
      </c>
      <c r="U67" s="79" t="s">
        <v>156</v>
      </c>
    </row>
    <row r="68" spans="1:21" x14ac:dyDescent="0.25">
      <c r="A68" s="17" t="s">
        <v>178</v>
      </c>
      <c r="B68" s="18">
        <v>183</v>
      </c>
      <c r="C68" s="18">
        <v>170</v>
      </c>
      <c r="D68" s="19">
        <v>137</v>
      </c>
      <c r="E68" s="27">
        <v>2.2707081135006624E-2</v>
      </c>
      <c r="F68" s="27">
        <v>1.9894326021193308E-2</v>
      </c>
      <c r="G68" s="28">
        <v>1.5558616804896081E-2</v>
      </c>
      <c r="I68" s="93">
        <v>0</v>
      </c>
      <c r="J68" s="18">
        <v>0</v>
      </c>
      <c r="K68" s="19">
        <v>0</v>
      </c>
      <c r="L68" s="78" t="s">
        <v>156</v>
      </c>
      <c r="M68" s="78" t="s">
        <v>156</v>
      </c>
      <c r="N68" s="79" t="s">
        <v>156</v>
      </c>
      <c r="P68" s="93">
        <v>183</v>
      </c>
      <c r="Q68" s="18">
        <v>170</v>
      </c>
      <c r="R68" s="19">
        <v>137</v>
      </c>
      <c r="S68" s="78">
        <v>2.5489950273703564E-2</v>
      </c>
      <c r="T68" s="78">
        <v>2.2526790316660418E-2</v>
      </c>
      <c r="U68" s="79">
        <v>1.7747309404260392E-2</v>
      </c>
    </row>
    <row r="69" spans="1:21" x14ac:dyDescent="0.25">
      <c r="A69" s="17" t="s">
        <v>179</v>
      </c>
      <c r="B69" s="18">
        <v>15596</v>
      </c>
      <c r="C69" s="18">
        <v>25933</v>
      </c>
      <c r="D69" s="19">
        <v>45597</v>
      </c>
      <c r="E69" s="27">
        <v>1.9351892753090894</v>
      </c>
      <c r="F69" s="27">
        <v>3.0348209218094473</v>
      </c>
      <c r="G69" s="28">
        <v>5.1782937989258873</v>
      </c>
      <c r="I69" s="93">
        <v>0</v>
      </c>
      <c r="J69" s="18">
        <v>0</v>
      </c>
      <c r="K69" s="19">
        <v>0</v>
      </c>
      <c r="L69" s="78" t="s">
        <v>156</v>
      </c>
      <c r="M69" s="78" t="s">
        <v>156</v>
      </c>
      <c r="N69" s="79" t="s">
        <v>156</v>
      </c>
      <c r="P69" s="93">
        <v>15596</v>
      </c>
      <c r="Q69" s="18">
        <v>25933</v>
      </c>
      <c r="R69" s="19">
        <v>45597</v>
      </c>
      <c r="S69" s="78">
        <v>2.1723566364408788</v>
      </c>
      <c r="T69" s="78">
        <v>3.4363956075409092</v>
      </c>
      <c r="U69" s="79">
        <v>5.9067450139128539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  <c r="I70" s="93">
        <v>0</v>
      </c>
      <c r="J70" s="18">
        <v>0</v>
      </c>
      <c r="K70" s="19">
        <v>0</v>
      </c>
      <c r="L70" s="78" t="s">
        <v>156</v>
      </c>
      <c r="M70" s="78" t="s">
        <v>156</v>
      </c>
      <c r="N70" s="79" t="s">
        <v>156</v>
      </c>
      <c r="P70" s="93">
        <v>0</v>
      </c>
      <c r="Q70" s="18">
        <v>0</v>
      </c>
      <c r="R70" s="19">
        <v>0</v>
      </c>
      <c r="S70" s="78" t="s">
        <v>156</v>
      </c>
      <c r="T70" s="78" t="s">
        <v>156</v>
      </c>
      <c r="U70" s="79" t="s">
        <v>156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  <c r="I71" s="93" t="s">
        <v>5</v>
      </c>
      <c r="J71" s="18" t="s">
        <v>5</v>
      </c>
      <c r="K71" s="19" t="s">
        <v>5</v>
      </c>
      <c r="L71" s="78" t="s">
        <v>5</v>
      </c>
      <c r="M71" s="78" t="s">
        <v>5</v>
      </c>
      <c r="N71" s="79" t="s">
        <v>5</v>
      </c>
      <c r="P71" s="93" t="s">
        <v>5</v>
      </c>
      <c r="Q71" s="18" t="s">
        <v>5</v>
      </c>
      <c r="R71" s="19" t="s">
        <v>5</v>
      </c>
      <c r="S71" s="78" t="s">
        <v>5</v>
      </c>
      <c r="T71" s="78" t="s">
        <v>5</v>
      </c>
      <c r="U71" s="79" t="s">
        <v>5</v>
      </c>
    </row>
    <row r="72" spans="1:21" ht="13.8" thickBot="1" x14ac:dyDescent="0.3">
      <c r="A72" s="20" t="s">
        <v>4</v>
      </c>
      <c r="B72" s="21">
        <v>805916</v>
      </c>
      <c r="C72" s="21">
        <v>854515</v>
      </c>
      <c r="D72" s="22">
        <v>880541</v>
      </c>
      <c r="E72" s="23">
        <v>100</v>
      </c>
      <c r="F72" s="23">
        <v>100</v>
      </c>
      <c r="G72" s="47">
        <v>100</v>
      </c>
      <c r="I72" s="94">
        <v>87986</v>
      </c>
      <c r="J72" s="21">
        <v>99858</v>
      </c>
      <c r="K72" s="22">
        <v>108593</v>
      </c>
      <c r="L72" s="81">
        <v>100</v>
      </c>
      <c r="M72" s="81">
        <v>100</v>
      </c>
      <c r="N72" s="82">
        <v>100</v>
      </c>
      <c r="P72" s="94">
        <v>717930</v>
      </c>
      <c r="Q72" s="21">
        <v>754657</v>
      </c>
      <c r="R72" s="22">
        <v>771948</v>
      </c>
      <c r="S72" s="81">
        <v>100</v>
      </c>
      <c r="T72" s="81">
        <v>100</v>
      </c>
      <c r="U72" s="82">
        <v>100</v>
      </c>
    </row>
    <row r="73" spans="1:21" x14ac:dyDescent="0.25">
      <c r="A73" s="24"/>
      <c r="B73" s="24"/>
      <c r="C73" s="24"/>
      <c r="D73" s="24"/>
      <c r="E73" s="24"/>
      <c r="F73" s="24"/>
    </row>
    <row r="74" spans="1:21" ht="12.75" customHeight="1" x14ac:dyDescent="0.25">
      <c r="A74" s="26" t="str">
        <f>+Innhold!B53</f>
        <v>Finans Norge / Skadeforsikringsstatistikk</v>
      </c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164">
        <f>Innhold!H39</f>
        <v>16</v>
      </c>
    </row>
    <row r="75" spans="1:21" ht="12.75" customHeight="1" x14ac:dyDescent="0.25">
      <c r="A75" s="26" t="str">
        <f>+Innhold!B54</f>
        <v>Premiestatistikk skadeforsikring 3. kvartal 2025</v>
      </c>
      <c r="U75" s="163"/>
    </row>
    <row r="76" spans="1:21" ht="12.75" customHeight="1" x14ac:dyDescent="0.25"/>
  </sheetData>
  <mergeCells count="5">
    <mergeCell ref="U74:U75"/>
    <mergeCell ref="I4:N4"/>
    <mergeCell ref="P4:U4"/>
    <mergeCell ref="I39:N39"/>
    <mergeCell ref="P39:U39"/>
  </mergeCells>
  <hyperlinks>
    <hyperlink ref="A2" location="Innhold!A40" tooltip="Move to Innhold" display="Tilbake til innholdsfortegnelsen" xr:uid="{00000000-0004-0000-0F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74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4414062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123</v>
      </c>
      <c r="B4" s="6"/>
      <c r="C4" s="6"/>
      <c r="D4" s="174" t="s">
        <v>104</v>
      </c>
      <c r="E4" s="174"/>
      <c r="F4" s="6"/>
      <c r="I4" s="174" t="s">
        <v>91</v>
      </c>
      <c r="J4" s="174"/>
      <c r="K4" s="174"/>
      <c r="L4" s="174"/>
      <c r="M4" s="174"/>
      <c r="N4" s="174"/>
      <c r="P4" s="174" t="s">
        <v>92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2759601</v>
      </c>
      <c r="C7" s="18">
        <v>2827634</v>
      </c>
      <c r="D7" s="19">
        <v>3102807</v>
      </c>
      <c r="E7" s="27">
        <v>24.557808763653245</v>
      </c>
      <c r="F7" s="27">
        <v>22.878039975245152</v>
      </c>
      <c r="G7" s="28">
        <v>22.029771790595806</v>
      </c>
      <c r="I7" s="93">
        <v>1491354</v>
      </c>
      <c r="J7" s="18">
        <v>1567233</v>
      </c>
      <c r="K7" s="19">
        <v>1755134</v>
      </c>
      <c r="L7" s="78">
        <v>21.142252735825824</v>
      </c>
      <c r="M7" s="78">
        <v>19.856748586699833</v>
      </c>
      <c r="N7" s="79">
        <v>18.857270066847409</v>
      </c>
      <c r="P7" s="93">
        <v>1268247</v>
      </c>
      <c r="Q7" s="18">
        <v>1260401</v>
      </c>
      <c r="R7" s="19">
        <v>1347673</v>
      </c>
      <c r="S7" s="78">
        <v>30.317192811348086</v>
      </c>
      <c r="T7" s="78">
        <v>28.216446208132616</v>
      </c>
      <c r="U7" s="79">
        <v>28.210863315346288</v>
      </c>
    </row>
    <row r="8" spans="1:21" x14ac:dyDescent="0.25">
      <c r="A8" s="17" t="s">
        <v>157</v>
      </c>
      <c r="B8" s="18">
        <v>332191</v>
      </c>
      <c r="C8" s="18">
        <v>414556</v>
      </c>
      <c r="D8" s="19">
        <v>645184</v>
      </c>
      <c r="E8" s="27">
        <v>2.9561820897320792</v>
      </c>
      <c r="F8" s="27">
        <v>3.3541217639827958</v>
      </c>
      <c r="G8" s="28">
        <v>4.580773565015086</v>
      </c>
      <c r="I8" s="93">
        <v>312502</v>
      </c>
      <c r="J8" s="18">
        <v>389894</v>
      </c>
      <c r="K8" s="19">
        <v>608000</v>
      </c>
      <c r="L8" s="78">
        <v>4.4301998482258691</v>
      </c>
      <c r="M8" s="78">
        <v>4.9399337134062034</v>
      </c>
      <c r="N8" s="79">
        <v>6.5323902338187425</v>
      </c>
      <c r="P8" s="93">
        <v>19689</v>
      </c>
      <c r="Q8" s="18">
        <v>24662</v>
      </c>
      <c r="R8" s="19">
        <v>37184</v>
      </c>
      <c r="S8" s="78">
        <v>0.47066163709642717</v>
      </c>
      <c r="T8" s="78">
        <v>0.55210523982840909</v>
      </c>
      <c r="U8" s="79">
        <v>0.77837334540191605</v>
      </c>
    </row>
    <row r="9" spans="1:21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  <c r="I9" s="93">
        <v>0</v>
      </c>
      <c r="J9" s="18">
        <v>0</v>
      </c>
      <c r="K9" s="19">
        <v>0</v>
      </c>
      <c r="L9" s="78" t="s">
        <v>156</v>
      </c>
      <c r="M9" s="78" t="s">
        <v>156</v>
      </c>
      <c r="N9" s="79" t="s">
        <v>156</v>
      </c>
      <c r="P9" s="93">
        <v>0</v>
      </c>
      <c r="Q9" s="18">
        <v>0</v>
      </c>
      <c r="R9" s="19">
        <v>0</v>
      </c>
      <c r="S9" s="78" t="s">
        <v>156</v>
      </c>
      <c r="T9" s="78" t="s">
        <v>156</v>
      </c>
      <c r="U9" s="79" t="s">
        <v>156</v>
      </c>
    </row>
    <row r="10" spans="1:21" x14ac:dyDescent="0.25">
      <c r="A10" s="17" t="s">
        <v>82</v>
      </c>
      <c r="B10" s="18">
        <v>3063871</v>
      </c>
      <c r="C10" s="18">
        <v>3580249</v>
      </c>
      <c r="D10" s="19">
        <v>4021854</v>
      </c>
      <c r="E10" s="27">
        <v>27.265520665669797</v>
      </c>
      <c r="F10" s="27">
        <v>28.96735565611797</v>
      </c>
      <c r="G10" s="28">
        <v>28.554958718055907</v>
      </c>
      <c r="I10" s="93">
        <v>1600762</v>
      </c>
      <c r="J10" s="18">
        <v>1859599</v>
      </c>
      <c r="K10" s="19">
        <v>2180774</v>
      </c>
      <c r="L10" s="78">
        <v>22.693280585230617</v>
      </c>
      <c r="M10" s="78">
        <v>23.561008360006724</v>
      </c>
      <c r="N10" s="79">
        <v>23.430372993035913</v>
      </c>
      <c r="P10" s="93">
        <v>1463109</v>
      </c>
      <c r="Q10" s="18">
        <v>1720650</v>
      </c>
      <c r="R10" s="19">
        <v>1841080</v>
      </c>
      <c r="S10" s="78">
        <v>34.975330244832975</v>
      </c>
      <c r="T10" s="78">
        <v>38.519985439573112</v>
      </c>
      <c r="U10" s="79">
        <v>38.539360981942757</v>
      </c>
    </row>
    <row r="11" spans="1:21" x14ac:dyDescent="0.25">
      <c r="A11" s="17" t="s">
        <v>84</v>
      </c>
      <c r="B11" s="18">
        <v>1731023</v>
      </c>
      <c r="C11" s="18">
        <v>1759941</v>
      </c>
      <c r="D11" s="19">
        <v>1876281</v>
      </c>
      <c r="E11" s="27">
        <v>15.404448613942861</v>
      </c>
      <c r="F11" s="27">
        <v>14.23946683059863</v>
      </c>
      <c r="G11" s="28">
        <v>13.321499611490784</v>
      </c>
      <c r="I11" s="93">
        <v>1046103</v>
      </c>
      <c r="J11" s="18">
        <v>1124286</v>
      </c>
      <c r="K11" s="19">
        <v>1223071</v>
      </c>
      <c r="L11" s="78">
        <v>14.83013021301824</v>
      </c>
      <c r="M11" s="78">
        <v>14.244636529186412</v>
      </c>
      <c r="N11" s="79">
        <v>13.140751736294282</v>
      </c>
      <c r="P11" s="93">
        <v>684920</v>
      </c>
      <c r="Q11" s="18">
        <v>635655</v>
      </c>
      <c r="R11" s="19">
        <v>653210</v>
      </c>
      <c r="S11" s="78">
        <v>16.372876656005126</v>
      </c>
      <c r="T11" s="78">
        <v>14.230332342191524</v>
      </c>
      <c r="U11" s="79">
        <v>13.673656759627409</v>
      </c>
    </row>
    <row r="12" spans="1:21" x14ac:dyDescent="0.25">
      <c r="A12" s="17" t="s">
        <v>152</v>
      </c>
      <c r="B12" s="18">
        <v>1877935</v>
      </c>
      <c r="C12" s="18">
        <v>2139716</v>
      </c>
      <c r="D12" s="19">
        <v>2951287</v>
      </c>
      <c r="E12" s="27">
        <v>16.711824861844576</v>
      </c>
      <c r="F12" s="27">
        <v>17.312179788357213</v>
      </c>
      <c r="G12" s="28">
        <v>20.953987501817586</v>
      </c>
      <c r="I12" s="93">
        <v>1716860</v>
      </c>
      <c r="J12" s="18">
        <v>1955958</v>
      </c>
      <c r="K12" s="19">
        <v>2702157</v>
      </c>
      <c r="L12" s="78">
        <v>24.339149546003114</v>
      </c>
      <c r="M12" s="78">
        <v>24.781871139865117</v>
      </c>
      <c r="N12" s="79">
        <v>29.03214473198183</v>
      </c>
      <c r="P12" s="93">
        <v>161075</v>
      </c>
      <c r="Q12" s="18">
        <v>183758</v>
      </c>
      <c r="R12" s="19">
        <v>249130</v>
      </c>
      <c r="S12" s="78">
        <v>3.8504659045815943</v>
      </c>
      <c r="T12" s="78">
        <v>4.1137683342952229</v>
      </c>
      <c r="U12" s="79">
        <v>5.2150428017421291</v>
      </c>
    </row>
    <row r="13" spans="1:21" x14ac:dyDescent="0.25">
      <c r="A13" s="17" t="s">
        <v>158</v>
      </c>
      <c r="B13" s="18">
        <v>112331</v>
      </c>
      <c r="C13" s="18">
        <v>127822</v>
      </c>
      <c r="D13" s="19">
        <v>147136</v>
      </c>
      <c r="E13" s="27">
        <v>0.99963843187110479</v>
      </c>
      <c r="F13" s="27">
        <v>1.0341921287252118</v>
      </c>
      <c r="G13" s="28">
        <v>1.0446581118906539</v>
      </c>
      <c r="I13" s="93">
        <v>112328</v>
      </c>
      <c r="J13" s="18">
        <v>127821</v>
      </c>
      <c r="K13" s="19">
        <v>147136</v>
      </c>
      <c r="L13" s="78">
        <v>1.5924233718552694</v>
      </c>
      <c r="M13" s="78">
        <v>1.6194844423902248</v>
      </c>
      <c r="N13" s="79">
        <v>1.5808384365841357</v>
      </c>
      <c r="P13" s="93">
        <v>3</v>
      </c>
      <c r="Q13" s="18">
        <v>1</v>
      </c>
      <c r="R13" s="19">
        <v>0</v>
      </c>
      <c r="S13" s="78">
        <v>7.1714404555298981E-5</v>
      </c>
      <c r="T13" s="78">
        <v>2.2386880213624565E-5</v>
      </c>
      <c r="U13" s="79" t="s">
        <v>156</v>
      </c>
    </row>
    <row r="14" spans="1:21" x14ac:dyDescent="0.25">
      <c r="A14" s="17" t="s">
        <v>159</v>
      </c>
      <c r="B14" s="18">
        <v>105818</v>
      </c>
      <c r="C14" s="18">
        <v>136001</v>
      </c>
      <c r="D14" s="19">
        <v>160083</v>
      </c>
      <c r="E14" s="27">
        <v>0.94167896291973341</v>
      </c>
      <c r="F14" s="27">
        <v>1.1003674148327951</v>
      </c>
      <c r="G14" s="28">
        <v>1.1365811529862955</v>
      </c>
      <c r="I14" s="93">
        <v>391</v>
      </c>
      <c r="J14" s="18">
        <v>0</v>
      </c>
      <c r="K14" s="19">
        <v>0</v>
      </c>
      <c r="L14" s="78">
        <v>5.5430305747045288E-3</v>
      </c>
      <c r="M14" s="78" t="s">
        <v>156</v>
      </c>
      <c r="N14" s="79" t="s">
        <v>156</v>
      </c>
      <c r="P14" s="93">
        <v>105427</v>
      </c>
      <c r="Q14" s="18">
        <v>136001</v>
      </c>
      <c r="R14" s="19">
        <v>160083</v>
      </c>
      <c r="S14" s="78">
        <v>2.5202115096838349</v>
      </c>
      <c r="T14" s="78">
        <v>3.0446380959331547</v>
      </c>
      <c r="U14" s="79">
        <v>3.3510203381017352</v>
      </c>
    </row>
    <row r="15" spans="1:21" x14ac:dyDescent="0.25">
      <c r="A15" s="17" t="s">
        <v>160</v>
      </c>
      <c r="B15" s="18">
        <v>191316</v>
      </c>
      <c r="C15" s="18">
        <v>191715</v>
      </c>
      <c r="D15" s="19">
        <v>214605</v>
      </c>
      <c r="E15" s="27">
        <v>1.7025293661754306</v>
      </c>
      <c r="F15" s="27">
        <v>1.5511425572949413</v>
      </c>
      <c r="G15" s="28">
        <v>1.5236845782289432</v>
      </c>
      <c r="I15" s="93">
        <v>100116</v>
      </c>
      <c r="J15" s="18">
        <v>106188</v>
      </c>
      <c r="K15" s="19">
        <v>118771</v>
      </c>
      <c r="L15" s="78">
        <v>1.4192993581000475</v>
      </c>
      <c r="M15" s="78">
        <v>1.3453956233211537</v>
      </c>
      <c r="N15" s="79">
        <v>1.2760830928632991</v>
      </c>
      <c r="P15" s="93">
        <v>91200</v>
      </c>
      <c r="Q15" s="18">
        <v>85527</v>
      </c>
      <c r="R15" s="19">
        <v>95834</v>
      </c>
      <c r="S15" s="78">
        <v>2.1801178984810887</v>
      </c>
      <c r="T15" s="78">
        <v>1.9146827040306682</v>
      </c>
      <c r="U15" s="79">
        <v>2.0060948575529052</v>
      </c>
    </row>
    <row r="16" spans="1:21" x14ac:dyDescent="0.25">
      <c r="A16" s="17" t="s">
        <v>161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0</v>
      </c>
      <c r="Q16" s="18">
        <v>0</v>
      </c>
      <c r="R16" s="19">
        <v>0</v>
      </c>
      <c r="S16" s="78" t="s">
        <v>156</v>
      </c>
      <c r="T16" s="78" t="s">
        <v>156</v>
      </c>
      <c r="U16" s="79" t="s">
        <v>156</v>
      </c>
    </row>
    <row r="17" spans="1:21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  <c r="I17" s="93">
        <v>0</v>
      </c>
      <c r="J17" s="18">
        <v>0</v>
      </c>
      <c r="K17" s="19">
        <v>0</v>
      </c>
      <c r="L17" s="78" t="s">
        <v>156</v>
      </c>
      <c r="M17" s="78" t="s">
        <v>156</v>
      </c>
      <c r="N17" s="79" t="s">
        <v>156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0</v>
      </c>
      <c r="Q18" s="18">
        <v>0</v>
      </c>
      <c r="R18" s="19">
        <v>0</v>
      </c>
      <c r="S18" s="78" t="s">
        <v>156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14139</v>
      </c>
      <c r="D19" s="19">
        <v>17966</v>
      </c>
      <c r="E19" s="27" t="s">
        <v>156</v>
      </c>
      <c r="F19" s="27">
        <v>0.11439691530445284</v>
      </c>
      <c r="G19" s="28">
        <v>0.12755768566650913</v>
      </c>
      <c r="I19" s="93">
        <v>0</v>
      </c>
      <c r="J19" s="18">
        <v>1785</v>
      </c>
      <c r="K19" s="19">
        <v>2439</v>
      </c>
      <c r="L19" s="78" t="s">
        <v>156</v>
      </c>
      <c r="M19" s="78">
        <v>2.2615843481638784E-2</v>
      </c>
      <c r="N19" s="79">
        <v>2.6204769375466962E-2</v>
      </c>
      <c r="P19" s="93">
        <v>0</v>
      </c>
      <c r="Q19" s="18">
        <v>12354</v>
      </c>
      <c r="R19" s="19">
        <v>15527</v>
      </c>
      <c r="S19" s="78" t="s">
        <v>156</v>
      </c>
      <c r="T19" s="78">
        <v>0.2765675181591179</v>
      </c>
      <c r="U19" s="79">
        <v>0.32502697219383475</v>
      </c>
    </row>
    <row r="20" spans="1:21" x14ac:dyDescent="0.25">
      <c r="A20" s="17" t="s">
        <v>165</v>
      </c>
      <c r="B20" s="18">
        <v>79139</v>
      </c>
      <c r="C20" s="18">
        <v>87015</v>
      </c>
      <c r="D20" s="19">
        <v>95114</v>
      </c>
      <c r="E20" s="27">
        <v>0.70426138697107088</v>
      </c>
      <c r="F20" s="27">
        <v>0.70402769539691379</v>
      </c>
      <c r="G20" s="28">
        <v>0.67530455941691814</v>
      </c>
      <c r="I20" s="93">
        <v>5050</v>
      </c>
      <c r="J20" s="18">
        <v>5456</v>
      </c>
      <c r="K20" s="19">
        <v>5576</v>
      </c>
      <c r="L20" s="78">
        <v>7.1591571361273323E-2</v>
      </c>
      <c r="M20" s="78">
        <v>6.9127194417827012E-2</v>
      </c>
      <c r="N20" s="79">
        <v>5.9908894644363997E-2</v>
      </c>
      <c r="P20" s="93">
        <v>74089</v>
      </c>
      <c r="Q20" s="18">
        <v>81559</v>
      </c>
      <c r="R20" s="19">
        <v>89538</v>
      </c>
      <c r="S20" s="78">
        <v>1.771082839699182</v>
      </c>
      <c r="T20" s="78">
        <v>1.8258515633430059</v>
      </c>
      <c r="U20" s="79">
        <v>1.8743005755323998</v>
      </c>
    </row>
    <row r="21" spans="1:21" x14ac:dyDescent="0.25">
      <c r="A21" s="17" t="s">
        <v>166</v>
      </c>
      <c r="B21" s="18">
        <v>268527</v>
      </c>
      <c r="C21" s="18">
        <v>300466</v>
      </c>
      <c r="D21" s="19">
        <v>0</v>
      </c>
      <c r="E21" s="27">
        <v>2.3896333976823154</v>
      </c>
      <c r="F21" s="27">
        <v>2.4310335634675528</v>
      </c>
      <c r="G21" s="28" t="s">
        <v>156</v>
      </c>
      <c r="I21" s="93">
        <v>227762</v>
      </c>
      <c r="J21" s="18">
        <v>255330</v>
      </c>
      <c r="K21" s="19">
        <v>0</v>
      </c>
      <c r="L21" s="78">
        <v>3.2288791042349181</v>
      </c>
      <c r="M21" s="78">
        <v>3.2350158633987851</v>
      </c>
      <c r="N21" s="79" t="s">
        <v>156</v>
      </c>
      <c r="P21" s="93">
        <v>40765</v>
      </c>
      <c r="Q21" s="18">
        <v>45136</v>
      </c>
      <c r="R21" s="19">
        <v>0</v>
      </c>
      <c r="S21" s="78">
        <v>0.97447923389892088</v>
      </c>
      <c r="T21" s="78">
        <v>1.0104542253221585</v>
      </c>
      <c r="U21" s="79" t="s">
        <v>156</v>
      </c>
    </row>
    <row r="22" spans="1:21" x14ac:dyDescent="0.25">
      <c r="A22" s="17" t="s">
        <v>167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0</v>
      </c>
      <c r="Q22" s="18">
        <v>0</v>
      </c>
      <c r="R22" s="19">
        <v>0</v>
      </c>
      <c r="S22" s="78" t="s">
        <v>156</v>
      </c>
      <c r="T22" s="78" t="s">
        <v>156</v>
      </c>
      <c r="U22" s="79" t="s">
        <v>156</v>
      </c>
    </row>
    <row r="23" spans="1:21" x14ac:dyDescent="0.25">
      <c r="A23" s="17" t="s">
        <v>168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  <c r="I23" s="93">
        <v>0</v>
      </c>
      <c r="J23" s="18">
        <v>0</v>
      </c>
      <c r="K23" s="19">
        <v>0</v>
      </c>
      <c r="L23" s="78" t="s">
        <v>156</v>
      </c>
      <c r="M23" s="78" t="s">
        <v>156</v>
      </c>
      <c r="N23" s="79" t="s">
        <v>156</v>
      </c>
      <c r="P23" s="93">
        <v>0</v>
      </c>
      <c r="Q23" s="18">
        <v>0</v>
      </c>
      <c r="R23" s="19">
        <v>0</v>
      </c>
      <c r="S23" s="78" t="s">
        <v>156</v>
      </c>
      <c r="T23" s="78" t="s">
        <v>156</v>
      </c>
      <c r="U23" s="79" t="s">
        <v>156</v>
      </c>
    </row>
    <row r="24" spans="1:21" x14ac:dyDescent="0.25">
      <c r="A24" s="17" t="s">
        <v>169</v>
      </c>
      <c r="B24" s="18">
        <v>4306</v>
      </c>
      <c r="C24" s="18">
        <v>6120</v>
      </c>
      <c r="D24" s="19">
        <v>6120</v>
      </c>
      <c r="E24" s="27">
        <v>3.8319280409121054E-2</v>
      </c>
      <c r="F24" s="27">
        <v>4.9516169577993589E-2</v>
      </c>
      <c r="G24" s="28">
        <v>4.3451688538296555E-2</v>
      </c>
      <c r="I24" s="93">
        <v>4306</v>
      </c>
      <c r="J24" s="18">
        <v>6120</v>
      </c>
      <c r="K24" s="19">
        <v>6120</v>
      </c>
      <c r="L24" s="78">
        <v>6.1044219065671868E-2</v>
      </c>
      <c r="M24" s="78">
        <v>7.7540034794190124E-2</v>
      </c>
      <c r="N24" s="79">
        <v>6.5753664853570246E-2</v>
      </c>
      <c r="P24" s="93">
        <v>0</v>
      </c>
      <c r="Q24" s="18">
        <v>0</v>
      </c>
      <c r="R24" s="19">
        <v>0</v>
      </c>
      <c r="S24" s="78" t="s">
        <v>156</v>
      </c>
      <c r="T24" s="78" t="s">
        <v>156</v>
      </c>
      <c r="U24" s="79" t="s">
        <v>156</v>
      </c>
    </row>
    <row r="25" spans="1:21" x14ac:dyDescent="0.25">
      <c r="A25" s="17" t="s">
        <v>170</v>
      </c>
      <c r="B25" s="18">
        <v>4996</v>
      </c>
      <c r="C25" s="18">
        <v>5741</v>
      </c>
      <c r="D25" s="19">
        <v>5063</v>
      </c>
      <c r="E25" s="27">
        <v>4.4459620279602603E-2</v>
      </c>
      <c r="F25" s="27">
        <v>4.6449727050206079E-2</v>
      </c>
      <c r="G25" s="28">
        <v>3.5947042331600565E-2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4996</v>
      </c>
      <c r="Q25" s="18">
        <v>5741</v>
      </c>
      <c r="R25" s="19">
        <v>5063</v>
      </c>
      <c r="S25" s="78">
        <v>0.11942838838609122</v>
      </c>
      <c r="T25" s="78">
        <v>0.12852307930641862</v>
      </c>
      <c r="U25" s="79">
        <v>0.10598387069088588</v>
      </c>
    </row>
    <row r="26" spans="1:21" x14ac:dyDescent="0.25">
      <c r="A26" s="17" t="s">
        <v>171</v>
      </c>
      <c r="B26" s="18">
        <v>358932</v>
      </c>
      <c r="C26" s="18">
        <v>402328</v>
      </c>
      <c r="D26" s="19">
        <v>465098</v>
      </c>
      <c r="E26" s="27">
        <v>3.1941514063647558</v>
      </c>
      <c r="F26" s="27">
        <v>3.2551865153553932</v>
      </c>
      <c r="G26" s="28">
        <v>3.3021721300301721</v>
      </c>
      <c r="I26" s="93">
        <v>297337</v>
      </c>
      <c r="J26" s="18">
        <v>330347</v>
      </c>
      <c r="K26" s="19">
        <v>377784</v>
      </c>
      <c r="L26" s="78">
        <v>4.2152124859102829</v>
      </c>
      <c r="M26" s="78">
        <v>4.1854767768229291</v>
      </c>
      <c r="N26" s="79">
        <v>4.0589350527845065</v>
      </c>
      <c r="P26" s="93">
        <v>61595</v>
      </c>
      <c r="Q26" s="18">
        <v>71981</v>
      </c>
      <c r="R26" s="19">
        <v>87314</v>
      </c>
      <c r="S26" s="78">
        <v>1.4724162495278801</v>
      </c>
      <c r="T26" s="78">
        <v>1.6114300246569098</v>
      </c>
      <c r="U26" s="79">
        <v>1.8277455432557792</v>
      </c>
    </row>
    <row r="27" spans="1:21" x14ac:dyDescent="0.25">
      <c r="A27" s="17" t="s">
        <v>172</v>
      </c>
      <c r="B27" s="18">
        <v>88093</v>
      </c>
      <c r="C27" s="18">
        <v>86593</v>
      </c>
      <c r="D27" s="19">
        <v>96047</v>
      </c>
      <c r="E27" s="27">
        <v>0.78394342059468214</v>
      </c>
      <c r="F27" s="27">
        <v>0.70061334514169915</v>
      </c>
      <c r="G27" s="28">
        <v>0.68192881193427601</v>
      </c>
      <c r="I27" s="93">
        <v>20855</v>
      </c>
      <c r="J27" s="18">
        <v>21617</v>
      </c>
      <c r="K27" s="19">
        <v>21908</v>
      </c>
      <c r="L27" s="78">
        <v>0.2956519248988822</v>
      </c>
      <c r="M27" s="78">
        <v>0.27388610002385749</v>
      </c>
      <c r="N27" s="79">
        <v>0.23538092967516616</v>
      </c>
      <c r="P27" s="93">
        <v>67238</v>
      </c>
      <c r="Q27" s="18">
        <v>64976</v>
      </c>
      <c r="R27" s="19">
        <v>74139</v>
      </c>
      <c r="S27" s="78">
        <v>1.6073110444963976</v>
      </c>
      <c r="T27" s="78">
        <v>1.4546099287604697</v>
      </c>
      <c r="U27" s="79">
        <v>1.5519530296566442</v>
      </c>
    </row>
    <row r="28" spans="1:21" x14ac:dyDescent="0.25">
      <c r="A28" s="17" t="s">
        <v>173</v>
      </c>
      <c r="B28" s="18">
        <v>54673</v>
      </c>
      <c r="C28" s="18">
        <v>63025</v>
      </c>
      <c r="D28" s="19">
        <v>72082</v>
      </c>
      <c r="E28" s="27">
        <v>0.48653739382440214</v>
      </c>
      <c r="F28" s="27">
        <v>0.50992754700213172</v>
      </c>
      <c r="G28" s="28">
        <v>0.51177853157148567</v>
      </c>
      <c r="I28" s="93">
        <v>22786</v>
      </c>
      <c r="J28" s="18">
        <v>27991</v>
      </c>
      <c r="K28" s="19">
        <v>38440</v>
      </c>
      <c r="L28" s="78">
        <v>0.32302684060157899</v>
      </c>
      <c r="M28" s="78">
        <v>0.35464429966081301</v>
      </c>
      <c r="N28" s="79">
        <v>0.41300177728288234</v>
      </c>
      <c r="P28" s="93">
        <v>31887</v>
      </c>
      <c r="Q28" s="18">
        <v>35034</v>
      </c>
      <c r="R28" s="19">
        <v>33642</v>
      </c>
      <c r="S28" s="78">
        <v>0.76225240601827282</v>
      </c>
      <c r="T28" s="78">
        <v>0.784301961404123</v>
      </c>
      <c r="U28" s="79">
        <v>0.70422859525632686</v>
      </c>
    </row>
    <row r="29" spans="1:21" x14ac:dyDescent="0.25">
      <c r="A29" s="17" t="s">
        <v>174</v>
      </c>
      <c r="B29" s="18">
        <v>15369</v>
      </c>
      <c r="C29" s="18">
        <v>16498</v>
      </c>
      <c r="D29" s="19">
        <v>0</v>
      </c>
      <c r="E29" s="27">
        <v>0.13676939633250848</v>
      </c>
      <c r="F29" s="27">
        <v>0.13348329504865003</v>
      </c>
      <c r="G29" s="28" t="s">
        <v>156</v>
      </c>
      <c r="I29" s="93">
        <v>5404</v>
      </c>
      <c r="J29" s="18">
        <v>6003</v>
      </c>
      <c r="K29" s="19">
        <v>0</v>
      </c>
      <c r="L29" s="78">
        <v>7.6610069630954666E-2</v>
      </c>
      <c r="M29" s="78">
        <v>7.6057651776065896E-2</v>
      </c>
      <c r="N29" s="79" t="s">
        <v>156</v>
      </c>
      <c r="P29" s="93">
        <v>9965</v>
      </c>
      <c r="Q29" s="18">
        <v>10495</v>
      </c>
      <c r="R29" s="19">
        <v>0</v>
      </c>
      <c r="S29" s="78">
        <v>0.23821134713118478</v>
      </c>
      <c r="T29" s="78">
        <v>0.23495030784198981</v>
      </c>
      <c r="U29" s="79" t="s">
        <v>156</v>
      </c>
    </row>
    <row r="30" spans="1:21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  <c r="I30" s="93">
        <v>0</v>
      </c>
      <c r="J30" s="18">
        <v>0</v>
      </c>
      <c r="K30" s="19">
        <v>0</v>
      </c>
      <c r="L30" s="78" t="s">
        <v>156</v>
      </c>
      <c r="M30" s="78" t="s">
        <v>156</v>
      </c>
      <c r="N30" s="79" t="s">
        <v>156</v>
      </c>
      <c r="P30" s="93">
        <v>0</v>
      </c>
      <c r="Q30" s="18">
        <v>0</v>
      </c>
      <c r="R30" s="19">
        <v>0</v>
      </c>
      <c r="S30" s="78" t="s">
        <v>156</v>
      </c>
      <c r="T30" s="78" t="s">
        <v>156</v>
      </c>
      <c r="U30" s="79" t="s">
        <v>156</v>
      </c>
    </row>
    <row r="31" spans="1:21" x14ac:dyDescent="0.25">
      <c r="A31" s="17" t="s">
        <v>176</v>
      </c>
      <c r="B31" s="18">
        <v>31217</v>
      </c>
      <c r="C31" s="18">
        <v>34547</v>
      </c>
      <c r="D31" s="19">
        <v>34423</v>
      </c>
      <c r="E31" s="27">
        <v>0.27780143440119182</v>
      </c>
      <c r="F31" s="27">
        <v>0.27951554091682101</v>
      </c>
      <c r="G31" s="28">
        <v>0.24440154812970299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31217</v>
      </c>
      <c r="Q31" s="18">
        <v>34547</v>
      </c>
      <c r="R31" s="19">
        <v>34423</v>
      </c>
      <c r="S31" s="78">
        <v>0.7462361890009227</v>
      </c>
      <c r="T31" s="78">
        <v>0.77339955074008793</v>
      </c>
      <c r="U31" s="79">
        <v>0.72057728240023011</v>
      </c>
    </row>
    <row r="32" spans="1:21" x14ac:dyDescent="0.25">
      <c r="A32" s="17" t="s">
        <v>177</v>
      </c>
      <c r="B32" s="18">
        <v>65782</v>
      </c>
      <c r="C32" s="18">
        <v>56606</v>
      </c>
      <c r="D32" s="19">
        <v>51789</v>
      </c>
      <c r="E32" s="27">
        <v>0.58539686573915495</v>
      </c>
      <c r="F32" s="27">
        <v>0.45799220508691263</v>
      </c>
      <c r="G32" s="28">
        <v>0.36769926433167327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65782</v>
      </c>
      <c r="Q32" s="18">
        <v>56606</v>
      </c>
      <c r="R32" s="19">
        <v>51789</v>
      </c>
      <c r="S32" s="78">
        <v>1.572505653485559</v>
      </c>
      <c r="T32" s="78">
        <v>1.2672317413724321</v>
      </c>
      <c r="U32" s="79">
        <v>1.0841000748983387</v>
      </c>
    </row>
    <row r="33" spans="1:21" x14ac:dyDescent="0.25">
      <c r="A33" s="17" t="s">
        <v>178</v>
      </c>
      <c r="B33" s="18">
        <v>64413</v>
      </c>
      <c r="C33" s="18">
        <v>75901</v>
      </c>
      <c r="D33" s="19">
        <v>84498</v>
      </c>
      <c r="E33" s="27">
        <v>0.57321407547438796</v>
      </c>
      <c r="F33" s="27">
        <v>0.61410568417308686</v>
      </c>
      <c r="G33" s="28">
        <v>0.59993149969101023</v>
      </c>
      <c r="I33" s="93">
        <v>62357</v>
      </c>
      <c r="J33" s="18">
        <v>74083</v>
      </c>
      <c r="K33" s="19">
        <v>82985</v>
      </c>
      <c r="L33" s="78">
        <v>0.8840070525494893</v>
      </c>
      <c r="M33" s="78">
        <v>0.93862718915980181</v>
      </c>
      <c r="N33" s="79">
        <v>0.89159605847606638</v>
      </c>
      <c r="P33" s="93">
        <v>2056</v>
      </c>
      <c r="Q33" s="18">
        <v>1818</v>
      </c>
      <c r="R33" s="19">
        <v>1513</v>
      </c>
      <c r="S33" s="78">
        <v>4.9148271921898232E-2</v>
      </c>
      <c r="T33" s="78">
        <v>4.0699348228369459E-2</v>
      </c>
      <c r="U33" s="79">
        <v>3.1671656400416817E-2</v>
      </c>
    </row>
    <row r="34" spans="1:21" x14ac:dyDescent="0.25">
      <c r="A34" s="17" t="s">
        <v>179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0</v>
      </c>
      <c r="Q34" s="18">
        <v>0</v>
      </c>
      <c r="R34" s="19">
        <v>0</v>
      </c>
      <c r="S34" s="78" t="s">
        <v>156</v>
      </c>
      <c r="T34" s="78" t="s">
        <v>156</v>
      </c>
      <c r="U34" s="79" t="s">
        <v>156</v>
      </c>
    </row>
    <row r="35" spans="1:21" x14ac:dyDescent="0.25">
      <c r="A35" s="17" t="s">
        <v>180</v>
      </c>
      <c r="B35" s="18">
        <v>27630</v>
      </c>
      <c r="C35" s="18">
        <v>32986</v>
      </c>
      <c r="D35" s="19">
        <v>37171</v>
      </c>
      <c r="E35" s="27">
        <v>0.24588056611797834</v>
      </c>
      <c r="F35" s="27">
        <v>0.26688568132347984</v>
      </c>
      <c r="G35" s="28">
        <v>0.26391220827729106</v>
      </c>
      <c r="I35" s="93">
        <v>27630</v>
      </c>
      <c r="J35" s="18">
        <v>32986</v>
      </c>
      <c r="K35" s="19">
        <v>37171</v>
      </c>
      <c r="L35" s="78">
        <v>0.39169804291326377</v>
      </c>
      <c r="M35" s="78">
        <v>0.41793065158842407</v>
      </c>
      <c r="N35" s="79">
        <v>0.39936756148236263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11237163</v>
      </c>
      <c r="C37" s="21">
        <v>12359599</v>
      </c>
      <c r="D37" s="22">
        <v>14084608</v>
      </c>
      <c r="E37" s="23">
        <v>100</v>
      </c>
      <c r="F37" s="23">
        <v>100</v>
      </c>
      <c r="G37" s="47">
        <v>100</v>
      </c>
      <c r="I37" s="94">
        <v>7053903</v>
      </c>
      <c r="J37" s="21">
        <v>7892697</v>
      </c>
      <c r="K37" s="22">
        <v>9307466</v>
      </c>
      <c r="L37" s="81">
        <v>100</v>
      </c>
      <c r="M37" s="81">
        <v>100</v>
      </c>
      <c r="N37" s="82">
        <v>100</v>
      </c>
      <c r="P37" s="94">
        <v>4183260</v>
      </c>
      <c r="Q37" s="21">
        <v>4466902</v>
      </c>
      <c r="R37" s="22">
        <v>4777142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x14ac:dyDescent="0.25">
      <c r="I39" s="177"/>
      <c r="J39" s="177"/>
      <c r="K39" s="177"/>
      <c r="L39" s="177"/>
      <c r="M39" s="177"/>
      <c r="N39" s="177"/>
      <c r="P39" s="177"/>
      <c r="Q39" s="177"/>
      <c r="R39" s="177"/>
      <c r="S39" s="177"/>
      <c r="T39" s="177"/>
      <c r="U39" s="177"/>
    </row>
    <row r="40" spans="1:21" x14ac:dyDescent="0.25">
      <c r="I40" s="107"/>
      <c r="J40" s="108"/>
      <c r="K40" s="107"/>
      <c r="L40" s="109"/>
      <c r="M40" s="108"/>
      <c r="N40" s="109"/>
      <c r="P40" s="107"/>
      <c r="Q40" s="108"/>
      <c r="R40" s="107"/>
      <c r="S40" s="109"/>
      <c r="T40" s="108"/>
      <c r="U40" s="109"/>
    </row>
    <row r="41" spans="1:21" x14ac:dyDescent="0.25">
      <c r="I41" s="110"/>
      <c r="J41" s="110"/>
      <c r="K41" s="110"/>
      <c r="L41" s="110"/>
      <c r="M41" s="110"/>
      <c r="N41" s="110"/>
      <c r="P41" s="110"/>
      <c r="Q41" s="110"/>
      <c r="R41" s="110"/>
      <c r="S41" s="110"/>
      <c r="T41" s="110"/>
      <c r="U41" s="110"/>
    </row>
    <row r="42" spans="1:21" x14ac:dyDescent="0.25">
      <c r="I42" s="111"/>
      <c r="J42" s="111"/>
      <c r="K42" s="111"/>
      <c r="L42" s="78"/>
      <c r="M42" s="78"/>
      <c r="N42" s="78"/>
      <c r="P42" s="111"/>
      <c r="Q42" s="111"/>
      <c r="R42" s="111"/>
      <c r="S42" s="78"/>
      <c r="T42" s="78"/>
      <c r="U42" s="78"/>
    </row>
    <row r="43" spans="1:21" x14ac:dyDescent="0.25">
      <c r="I43" s="111"/>
      <c r="J43" s="111"/>
      <c r="K43" s="111"/>
      <c r="L43" s="78"/>
      <c r="M43" s="78"/>
      <c r="N43" s="78"/>
      <c r="P43" s="111"/>
      <c r="Q43" s="111"/>
      <c r="R43" s="111"/>
      <c r="S43" s="78"/>
      <c r="T43" s="78"/>
      <c r="U43" s="78"/>
    </row>
    <row r="44" spans="1:21" x14ac:dyDescent="0.25">
      <c r="I44" s="111"/>
      <c r="J44" s="111"/>
      <c r="K44" s="111"/>
      <c r="L44" s="78"/>
      <c r="M44" s="78"/>
      <c r="N44" s="78"/>
      <c r="P44" s="111"/>
      <c r="Q44" s="111"/>
      <c r="R44" s="111"/>
      <c r="S44" s="78"/>
      <c r="T44" s="78"/>
      <c r="U44" s="78"/>
    </row>
    <row r="45" spans="1:21" x14ac:dyDescent="0.25">
      <c r="I45" s="111"/>
      <c r="J45" s="111"/>
      <c r="K45" s="111"/>
      <c r="L45" s="78"/>
      <c r="M45" s="78"/>
      <c r="N45" s="78"/>
      <c r="P45" s="111"/>
      <c r="Q45" s="111"/>
      <c r="R45" s="111"/>
      <c r="S45" s="78"/>
      <c r="T45" s="78"/>
      <c r="U45" s="78"/>
    </row>
    <row r="46" spans="1:21" x14ac:dyDescent="0.25">
      <c r="I46" s="111"/>
      <c r="J46" s="111"/>
      <c r="K46" s="111"/>
      <c r="L46" s="78"/>
      <c r="M46" s="78"/>
      <c r="N46" s="78"/>
      <c r="P46" s="111"/>
      <c r="Q46" s="111"/>
      <c r="R46" s="111"/>
      <c r="S46" s="78"/>
      <c r="T46" s="78"/>
      <c r="U46" s="78"/>
    </row>
    <row r="47" spans="1:21" x14ac:dyDescent="0.25">
      <c r="I47" s="111"/>
      <c r="J47" s="111"/>
      <c r="K47" s="111"/>
      <c r="L47" s="78"/>
      <c r="M47" s="78"/>
      <c r="N47" s="78"/>
      <c r="P47" s="111"/>
      <c r="Q47" s="111"/>
      <c r="R47" s="111"/>
      <c r="S47" s="78"/>
      <c r="T47" s="78"/>
      <c r="U47" s="78"/>
    </row>
    <row r="48" spans="1:21" x14ac:dyDescent="0.25">
      <c r="I48" s="111"/>
      <c r="J48" s="111"/>
      <c r="K48" s="111"/>
      <c r="L48" s="78"/>
      <c r="M48" s="78"/>
      <c r="N48" s="78"/>
      <c r="P48" s="111"/>
      <c r="Q48" s="111"/>
      <c r="R48" s="111"/>
      <c r="S48" s="78"/>
      <c r="T48" s="78"/>
      <c r="U48" s="78"/>
    </row>
    <row r="49" spans="1:21" x14ac:dyDescent="0.25">
      <c r="I49" s="111"/>
      <c r="J49" s="111"/>
      <c r="K49" s="111"/>
      <c r="L49" s="78"/>
      <c r="M49" s="78"/>
      <c r="N49" s="78"/>
      <c r="P49" s="111"/>
      <c r="Q49" s="111"/>
      <c r="R49" s="111"/>
      <c r="S49" s="78"/>
      <c r="T49" s="78"/>
      <c r="U49" s="78"/>
    </row>
    <row r="50" spans="1:21" x14ac:dyDescent="0.25">
      <c r="I50" s="111"/>
      <c r="J50" s="111"/>
      <c r="K50" s="111"/>
      <c r="L50" s="78"/>
      <c r="M50" s="78"/>
      <c r="N50" s="78"/>
      <c r="P50" s="111"/>
      <c r="Q50" s="111"/>
      <c r="R50" s="111"/>
      <c r="S50" s="78"/>
      <c r="T50" s="78"/>
      <c r="U50" s="78"/>
    </row>
    <row r="51" spans="1:21" x14ac:dyDescent="0.25">
      <c r="I51" s="111"/>
      <c r="J51" s="111"/>
      <c r="K51" s="111"/>
      <c r="L51" s="78"/>
      <c r="M51" s="78"/>
      <c r="N51" s="78"/>
      <c r="P51" s="111"/>
      <c r="Q51" s="111"/>
      <c r="R51" s="111"/>
      <c r="S51" s="78"/>
      <c r="T51" s="78"/>
      <c r="U51" s="78"/>
    </row>
    <row r="52" spans="1:21" x14ac:dyDescent="0.25">
      <c r="I52" s="111"/>
      <c r="J52" s="111"/>
      <c r="K52" s="111"/>
      <c r="L52" s="78"/>
      <c r="M52" s="78"/>
      <c r="N52" s="78"/>
      <c r="P52" s="111"/>
      <c r="Q52" s="111"/>
      <c r="R52" s="111"/>
      <c r="S52" s="78"/>
      <c r="T52" s="78"/>
      <c r="U52" s="78"/>
    </row>
    <row r="53" spans="1:21" x14ac:dyDescent="0.25">
      <c r="I53" s="111"/>
      <c r="J53" s="111"/>
      <c r="K53" s="111"/>
      <c r="L53" s="78"/>
      <c r="M53" s="78"/>
      <c r="N53" s="78"/>
      <c r="P53" s="111"/>
      <c r="Q53" s="111"/>
      <c r="R53" s="111"/>
      <c r="S53" s="78"/>
      <c r="T53" s="78"/>
      <c r="U53" s="78"/>
    </row>
    <row r="54" spans="1:21" x14ac:dyDescent="0.25">
      <c r="I54" s="111"/>
      <c r="J54" s="111"/>
      <c r="K54" s="111"/>
      <c r="L54" s="78"/>
      <c r="M54" s="78"/>
      <c r="N54" s="78"/>
      <c r="P54" s="111"/>
      <c r="Q54" s="111"/>
      <c r="R54" s="111"/>
      <c r="S54" s="78"/>
      <c r="T54" s="78"/>
      <c r="U54" s="78"/>
    </row>
    <row r="55" spans="1:21" x14ac:dyDescent="0.25">
      <c r="I55" s="111"/>
      <c r="J55" s="111"/>
      <c r="K55" s="111"/>
      <c r="L55" s="78"/>
      <c r="M55" s="78"/>
      <c r="N55" s="78"/>
      <c r="P55" s="111"/>
      <c r="Q55" s="111"/>
      <c r="R55" s="111"/>
      <c r="S55" s="78"/>
      <c r="T55" s="78"/>
      <c r="U55" s="78"/>
    </row>
    <row r="56" spans="1:21" x14ac:dyDescent="0.25">
      <c r="I56" s="111"/>
      <c r="J56" s="111"/>
      <c r="K56" s="111"/>
      <c r="L56" s="78"/>
      <c r="M56" s="78"/>
      <c r="N56" s="78"/>
      <c r="P56" s="111"/>
      <c r="Q56" s="111"/>
      <c r="R56" s="111"/>
      <c r="S56" s="78"/>
      <c r="T56" s="78"/>
      <c r="U56" s="78"/>
    </row>
    <row r="57" spans="1:21" x14ac:dyDescent="0.25">
      <c r="I57" s="111"/>
      <c r="J57" s="111"/>
      <c r="K57" s="111"/>
      <c r="L57" s="78"/>
      <c r="M57" s="78"/>
      <c r="N57" s="78"/>
      <c r="P57" s="111"/>
      <c r="Q57" s="111"/>
      <c r="R57" s="111"/>
      <c r="S57" s="78"/>
      <c r="T57" s="78"/>
      <c r="U57" s="78"/>
    </row>
    <row r="58" spans="1:21" x14ac:dyDescent="0.25">
      <c r="I58" s="111"/>
      <c r="J58" s="111"/>
      <c r="K58" s="111"/>
      <c r="L58" s="78"/>
      <c r="M58" s="78"/>
      <c r="N58" s="78"/>
      <c r="P58" s="111"/>
      <c r="Q58" s="111"/>
      <c r="R58" s="111"/>
      <c r="S58" s="78"/>
      <c r="T58" s="78"/>
      <c r="U58" s="78"/>
    </row>
    <row r="59" spans="1:21" x14ac:dyDescent="0.25">
      <c r="I59" s="111"/>
      <c r="J59" s="111"/>
      <c r="K59" s="111"/>
      <c r="L59" s="78"/>
      <c r="M59" s="78"/>
      <c r="N59" s="78"/>
      <c r="P59" s="111"/>
      <c r="Q59" s="111"/>
      <c r="R59" s="111"/>
      <c r="S59" s="78"/>
      <c r="T59" s="78"/>
      <c r="U59" s="78"/>
    </row>
    <row r="60" spans="1:21" x14ac:dyDescent="0.25">
      <c r="A60" s="43"/>
      <c r="B60" s="49"/>
      <c r="C60" s="49"/>
      <c r="D60" s="49"/>
      <c r="E60" s="50"/>
      <c r="F60" s="51"/>
      <c r="G60" s="50"/>
      <c r="I60" s="111"/>
      <c r="J60" s="111"/>
      <c r="K60" s="111"/>
      <c r="L60" s="78"/>
      <c r="M60" s="78"/>
      <c r="N60" s="78"/>
      <c r="P60" s="111"/>
      <c r="Q60" s="111"/>
      <c r="R60" s="111"/>
      <c r="S60" s="78"/>
      <c r="T60" s="78"/>
      <c r="U60" s="78"/>
    </row>
    <row r="61" spans="1:21" x14ac:dyDescent="0.25">
      <c r="A61" s="43"/>
      <c r="B61" s="49"/>
      <c r="C61" s="49"/>
      <c r="D61" s="49"/>
      <c r="E61" s="50"/>
      <c r="F61" s="51"/>
      <c r="G61" s="50"/>
      <c r="I61" s="111"/>
      <c r="J61" s="111"/>
      <c r="K61" s="111"/>
      <c r="L61" s="78"/>
      <c r="M61" s="78"/>
      <c r="N61" s="78"/>
      <c r="P61" s="111"/>
      <c r="Q61" s="111"/>
      <c r="R61" s="111"/>
      <c r="S61" s="78"/>
      <c r="T61" s="78"/>
      <c r="U61" s="78"/>
    </row>
    <row r="62" spans="1:21" x14ac:dyDescent="0.25">
      <c r="A62" s="43"/>
      <c r="B62" s="49"/>
      <c r="C62" s="49"/>
      <c r="D62" s="49"/>
      <c r="E62" s="50"/>
      <c r="F62" s="51"/>
      <c r="G62" s="50"/>
      <c r="I62" s="111"/>
      <c r="J62" s="111"/>
      <c r="K62" s="111"/>
      <c r="L62" s="78"/>
      <c r="M62" s="78"/>
      <c r="N62" s="78"/>
      <c r="P62" s="111"/>
      <c r="Q62" s="111"/>
      <c r="R62" s="111"/>
      <c r="S62" s="78"/>
      <c r="T62" s="78"/>
      <c r="U62" s="78"/>
    </row>
    <row r="63" spans="1:21" x14ac:dyDescent="0.25">
      <c r="A63" s="43"/>
      <c r="B63" s="49"/>
      <c r="C63" s="49"/>
      <c r="D63" s="49"/>
      <c r="E63" s="50"/>
      <c r="F63" s="51"/>
      <c r="G63" s="50"/>
      <c r="I63" s="111"/>
      <c r="J63" s="111"/>
      <c r="K63" s="111"/>
      <c r="L63" s="78"/>
      <c r="M63" s="78"/>
      <c r="N63" s="78"/>
      <c r="P63" s="111"/>
      <c r="Q63" s="111"/>
      <c r="R63" s="111"/>
      <c r="S63" s="78"/>
      <c r="T63" s="78"/>
      <c r="U63" s="78"/>
    </row>
    <row r="64" spans="1:21" x14ac:dyDescent="0.25">
      <c r="I64" s="111"/>
      <c r="J64" s="111"/>
      <c r="K64" s="111"/>
      <c r="L64" s="78"/>
      <c r="M64" s="78"/>
      <c r="N64" s="78"/>
      <c r="P64" s="111"/>
      <c r="Q64" s="111"/>
      <c r="R64" s="111"/>
      <c r="S64" s="78"/>
      <c r="T64" s="78"/>
      <c r="U64" s="78"/>
    </row>
    <row r="65" spans="1:21" ht="12.75" customHeight="1" x14ac:dyDescent="0.25">
      <c r="A65" s="58" t="str">
        <f>+Innhold!B53</f>
        <v>Finans Norge / Skadeforsikringsstatistikk</v>
      </c>
      <c r="B65" s="59"/>
      <c r="C65" s="59"/>
      <c r="D65" s="59"/>
      <c r="E65" s="59"/>
      <c r="F65" s="59"/>
      <c r="G65" s="59"/>
      <c r="H65" s="59"/>
      <c r="I65" s="113"/>
      <c r="J65" s="113"/>
      <c r="K65" s="113"/>
      <c r="L65" s="114"/>
      <c r="M65" s="114"/>
      <c r="N65" s="114"/>
      <c r="O65" s="59"/>
      <c r="P65" s="113"/>
      <c r="Q65" s="59"/>
      <c r="R65" s="113"/>
      <c r="S65" s="114"/>
      <c r="T65" s="114"/>
      <c r="U65" s="164">
        <f>Innhold!H41</f>
        <v>17</v>
      </c>
    </row>
    <row r="66" spans="1:21" ht="12.75" customHeight="1" x14ac:dyDescent="0.25">
      <c r="A66" s="26" t="str">
        <f>+Innhold!B54</f>
        <v>Premiestatistikk skadeforsikring 3. kvartal 2025</v>
      </c>
      <c r="I66" s="111"/>
      <c r="J66" s="111"/>
      <c r="K66" s="111"/>
      <c r="L66" s="78"/>
      <c r="M66" s="78"/>
      <c r="N66" s="78"/>
      <c r="P66" s="111"/>
      <c r="R66" s="111"/>
      <c r="S66" s="78"/>
      <c r="T66" s="78"/>
      <c r="U66" s="163"/>
    </row>
    <row r="67" spans="1:21" ht="12.75" customHeight="1" x14ac:dyDescent="0.25">
      <c r="I67" s="111"/>
      <c r="J67" s="111"/>
      <c r="K67" s="111"/>
      <c r="L67" s="78"/>
      <c r="M67" s="78"/>
      <c r="N67" s="78"/>
      <c r="P67" s="111"/>
      <c r="Q67" s="111"/>
      <c r="R67" s="111"/>
      <c r="S67" s="78"/>
      <c r="T67" s="78"/>
      <c r="U67" s="78"/>
    </row>
    <row r="68" spans="1:21" ht="12.75" customHeight="1" x14ac:dyDescent="0.25">
      <c r="I68" s="111"/>
      <c r="J68" s="111"/>
      <c r="K68" s="111"/>
      <c r="L68" s="78"/>
      <c r="M68" s="78"/>
      <c r="N68" s="78"/>
      <c r="P68" s="111"/>
      <c r="Q68" s="111"/>
      <c r="R68" s="111"/>
      <c r="S68" s="78"/>
      <c r="T68" s="78"/>
      <c r="U68" s="78"/>
    </row>
    <row r="69" spans="1:21" x14ac:dyDescent="0.25">
      <c r="I69" s="111"/>
      <c r="J69" s="111"/>
      <c r="K69" s="111"/>
      <c r="L69" s="78"/>
      <c r="M69" s="78"/>
      <c r="N69" s="78"/>
      <c r="P69" s="111"/>
      <c r="Q69" s="111"/>
      <c r="R69" s="111"/>
      <c r="S69" s="78"/>
      <c r="T69" s="78"/>
      <c r="U69" s="78"/>
    </row>
    <row r="70" spans="1:21" x14ac:dyDescent="0.25">
      <c r="I70" s="111"/>
      <c r="J70" s="111"/>
      <c r="K70" s="111"/>
      <c r="L70" s="78"/>
      <c r="M70" s="78"/>
      <c r="N70" s="78"/>
      <c r="P70" s="111"/>
      <c r="Q70" s="111"/>
      <c r="R70" s="111"/>
      <c r="S70" s="78"/>
      <c r="T70" s="78"/>
      <c r="U70" s="78"/>
    </row>
    <row r="71" spans="1:21" ht="12.75" customHeight="1" x14ac:dyDescent="0.25">
      <c r="I71" s="49"/>
      <c r="J71" s="49"/>
      <c r="K71" s="49"/>
      <c r="L71" s="112"/>
      <c r="M71" s="112"/>
      <c r="N71" s="112"/>
      <c r="P71" s="49"/>
      <c r="Q71" s="49"/>
      <c r="R71" s="49"/>
      <c r="S71" s="112"/>
      <c r="T71" s="112"/>
      <c r="U71" s="112"/>
    </row>
    <row r="72" spans="1:21" ht="12.75" customHeight="1" x14ac:dyDescent="0.25"/>
    <row r="73" spans="1:21" x14ac:dyDescent="0.25">
      <c r="I73" s="25"/>
      <c r="J73" s="25"/>
      <c r="K73" s="25"/>
      <c r="L73" s="25"/>
      <c r="M73" s="25"/>
      <c r="N73" s="25"/>
      <c r="O73" s="25"/>
      <c r="P73" s="25"/>
      <c r="T73" s="25"/>
      <c r="U73" s="163"/>
    </row>
    <row r="74" spans="1:21" x14ac:dyDescent="0.25">
      <c r="I74" s="25"/>
      <c r="J74" s="25"/>
      <c r="K74" s="25"/>
      <c r="L74" s="25"/>
      <c r="M74" s="25"/>
      <c r="N74" s="25"/>
      <c r="O74" s="25"/>
      <c r="P74" s="25"/>
      <c r="T74" s="25"/>
      <c r="U74" s="163"/>
    </row>
  </sheetData>
  <mergeCells count="7">
    <mergeCell ref="D4:E4"/>
    <mergeCell ref="U73:U74"/>
    <mergeCell ref="U65:U66"/>
    <mergeCell ref="I4:N4"/>
    <mergeCell ref="P4:U4"/>
    <mergeCell ref="I39:N39"/>
    <mergeCell ref="P39:U39"/>
  </mergeCells>
  <phoneticPr fontId="0" type="noConversion"/>
  <hyperlinks>
    <hyperlink ref="A2" location="Innhold!A42" tooltip="Move to Innhold" display="Tilbake til innholdsfortegnelsen" xr:uid="{00000000-0004-0000-10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81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33203125" style="1" customWidth="1"/>
    <col min="2" max="4" width="10.5546875" style="1" customWidth="1"/>
    <col min="5" max="7" width="9.88671875" style="1" customWidth="1"/>
    <col min="8" max="16384" width="11.44140625" style="1"/>
  </cols>
  <sheetData>
    <row r="1" spans="1:7" ht="5.25" customHeight="1" x14ac:dyDescent="0.25"/>
    <row r="2" spans="1:7" x14ac:dyDescent="0.25">
      <c r="A2" s="70" t="s">
        <v>0</v>
      </c>
      <c r="B2" s="3"/>
      <c r="C2" s="3"/>
      <c r="D2" s="3"/>
      <c r="E2" s="3"/>
      <c r="F2" s="3"/>
    </row>
    <row r="3" spans="1:7" ht="6" customHeight="1" x14ac:dyDescent="0.25">
      <c r="A3" s="67"/>
      <c r="B3" s="3"/>
      <c r="C3" s="3"/>
      <c r="D3" s="3"/>
      <c r="E3" s="3"/>
      <c r="F3" s="3"/>
    </row>
    <row r="4" spans="1:7" ht="16.2" thickBot="1" x14ac:dyDescent="0.35">
      <c r="A4" s="5" t="s">
        <v>124</v>
      </c>
      <c r="B4" s="6"/>
      <c r="C4" s="6"/>
      <c r="D4" s="6"/>
      <c r="E4" s="6"/>
      <c r="F4" s="6"/>
    </row>
    <row r="5" spans="1:7" x14ac:dyDescent="0.25">
      <c r="A5" s="7"/>
      <c r="B5" s="8"/>
      <c r="C5" s="9" t="s">
        <v>1</v>
      </c>
      <c r="D5" s="10"/>
      <c r="E5" s="11"/>
      <c r="F5" s="9" t="s">
        <v>2</v>
      </c>
      <c r="G5" s="12"/>
    </row>
    <row r="6" spans="1:7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</row>
    <row r="7" spans="1:7" x14ac:dyDescent="0.25">
      <c r="A7" s="17" t="s">
        <v>81</v>
      </c>
      <c r="B7" s="18">
        <v>1014331</v>
      </c>
      <c r="C7" s="18">
        <v>1030011</v>
      </c>
      <c r="D7" s="19">
        <v>1107931</v>
      </c>
      <c r="E7" s="27">
        <v>33.501059199579359</v>
      </c>
      <c r="F7" s="27">
        <v>31.689535704033972</v>
      </c>
      <c r="G7" s="28">
        <v>31.762920329449013</v>
      </c>
    </row>
    <row r="8" spans="1:7" x14ac:dyDescent="0.25">
      <c r="A8" s="17" t="s">
        <v>157</v>
      </c>
      <c r="B8" s="18">
        <v>18041</v>
      </c>
      <c r="C8" s="18">
        <v>22385</v>
      </c>
      <c r="D8" s="19">
        <v>34543</v>
      </c>
      <c r="E8" s="27">
        <v>0.5958534334646296</v>
      </c>
      <c r="F8" s="27">
        <v>0.68870163205519208</v>
      </c>
      <c r="G8" s="28">
        <v>0.99030224530242161</v>
      </c>
    </row>
    <row r="9" spans="1:7" x14ac:dyDescent="0.25">
      <c r="A9" s="17" t="s">
        <v>181</v>
      </c>
      <c r="B9" s="18">
        <v>0</v>
      </c>
      <c r="C9" s="18">
        <v>0</v>
      </c>
      <c r="D9" s="19">
        <v>0</v>
      </c>
      <c r="E9" s="27" t="s">
        <v>156</v>
      </c>
      <c r="F9" s="27" t="s">
        <v>156</v>
      </c>
      <c r="G9" s="28" t="s">
        <v>156</v>
      </c>
    </row>
    <row r="10" spans="1:7" x14ac:dyDescent="0.25">
      <c r="A10" s="17" t="s">
        <v>82</v>
      </c>
      <c r="B10" s="18">
        <v>917861</v>
      </c>
      <c r="C10" s="18">
        <v>1039613</v>
      </c>
      <c r="D10" s="19">
        <v>1128232</v>
      </c>
      <c r="E10" s="27">
        <v>30.314873249447281</v>
      </c>
      <c r="F10" s="27">
        <v>31.984952861549896</v>
      </c>
      <c r="G10" s="28">
        <v>32.34492322097217</v>
      </c>
    </row>
    <row r="11" spans="1:7" x14ac:dyDescent="0.25">
      <c r="A11" s="17" t="s">
        <v>84</v>
      </c>
      <c r="B11" s="18">
        <v>557199</v>
      </c>
      <c r="C11" s="18">
        <v>573247</v>
      </c>
      <c r="D11" s="19">
        <v>581366</v>
      </c>
      <c r="E11" s="27">
        <v>18.403022962865592</v>
      </c>
      <c r="F11" s="27">
        <v>17.636638126903851</v>
      </c>
      <c r="G11" s="28">
        <v>16.666996356497339</v>
      </c>
    </row>
    <row r="12" spans="1:7" x14ac:dyDescent="0.25">
      <c r="A12" s="17" t="s">
        <v>152</v>
      </c>
      <c r="B12" s="18">
        <v>133923</v>
      </c>
      <c r="C12" s="18">
        <v>152454</v>
      </c>
      <c r="D12" s="19">
        <v>176801</v>
      </c>
      <c r="E12" s="27">
        <v>4.4231738467869626</v>
      </c>
      <c r="F12" s="27">
        <v>4.6904319237588679</v>
      </c>
      <c r="G12" s="28">
        <v>5.0686514567846874</v>
      </c>
    </row>
    <row r="13" spans="1:7" x14ac:dyDescent="0.25">
      <c r="A13" s="17" t="s">
        <v>158</v>
      </c>
      <c r="B13" s="18">
        <v>0</v>
      </c>
      <c r="C13" s="18">
        <v>0</v>
      </c>
      <c r="D13" s="19">
        <v>0</v>
      </c>
      <c r="E13" s="27" t="s">
        <v>156</v>
      </c>
      <c r="F13" s="27" t="s">
        <v>156</v>
      </c>
      <c r="G13" s="28" t="s">
        <v>156</v>
      </c>
    </row>
    <row r="14" spans="1:7" x14ac:dyDescent="0.25">
      <c r="A14" s="17" t="s">
        <v>159</v>
      </c>
      <c r="B14" s="18">
        <v>96722</v>
      </c>
      <c r="C14" s="18">
        <v>126638</v>
      </c>
      <c r="D14" s="19">
        <v>149157</v>
      </c>
      <c r="E14" s="27">
        <v>3.1945089402785825</v>
      </c>
      <c r="F14" s="27">
        <v>3.8961714219435075</v>
      </c>
      <c r="G14" s="28">
        <v>4.2761344412058389</v>
      </c>
    </row>
    <row r="15" spans="1:7" x14ac:dyDescent="0.25">
      <c r="A15" s="17" t="s">
        <v>160</v>
      </c>
      <c r="B15" s="18">
        <v>87265</v>
      </c>
      <c r="C15" s="18">
        <v>80980</v>
      </c>
      <c r="D15" s="19">
        <v>90731</v>
      </c>
      <c r="E15" s="27">
        <v>2.8821656156139297</v>
      </c>
      <c r="F15" s="27">
        <v>2.4914477625119256</v>
      </c>
      <c r="G15" s="28">
        <v>2.6011380892954872</v>
      </c>
    </row>
    <row r="16" spans="1:7" x14ac:dyDescent="0.25">
      <c r="A16" s="17" t="s">
        <v>161</v>
      </c>
      <c r="B16" s="18">
        <v>0</v>
      </c>
      <c r="C16" s="18">
        <v>0</v>
      </c>
      <c r="D16" s="19">
        <v>0</v>
      </c>
      <c r="E16" s="27" t="s">
        <v>156</v>
      </c>
      <c r="F16" s="27" t="s">
        <v>156</v>
      </c>
      <c r="G16" s="28" t="s">
        <v>156</v>
      </c>
    </row>
    <row r="17" spans="1:7" x14ac:dyDescent="0.25">
      <c r="A17" s="17" t="s">
        <v>162</v>
      </c>
      <c r="B17" s="18">
        <v>0</v>
      </c>
      <c r="C17" s="18">
        <v>0</v>
      </c>
      <c r="D17" s="19">
        <v>0</v>
      </c>
      <c r="E17" s="27" t="s">
        <v>156</v>
      </c>
      <c r="F17" s="27" t="s">
        <v>156</v>
      </c>
      <c r="G17" s="28" t="s">
        <v>156</v>
      </c>
    </row>
    <row r="18" spans="1:7" x14ac:dyDescent="0.25">
      <c r="A18" s="17" t="s">
        <v>163</v>
      </c>
      <c r="B18" s="18">
        <v>0</v>
      </c>
      <c r="C18" s="18">
        <v>0</v>
      </c>
      <c r="D18" s="19">
        <v>0</v>
      </c>
      <c r="E18" s="27" t="s">
        <v>156</v>
      </c>
      <c r="F18" s="27" t="s">
        <v>156</v>
      </c>
      <c r="G18" s="28" t="s">
        <v>156</v>
      </c>
    </row>
    <row r="19" spans="1:7" x14ac:dyDescent="0.25">
      <c r="A19" s="17" t="s">
        <v>164</v>
      </c>
      <c r="B19" s="18">
        <v>0</v>
      </c>
      <c r="C19" s="18">
        <v>12354</v>
      </c>
      <c r="D19" s="19">
        <v>15527</v>
      </c>
      <c r="E19" s="27" t="s">
        <v>156</v>
      </c>
      <c r="F19" s="27">
        <v>0.38008577004287886</v>
      </c>
      <c r="G19" s="28">
        <v>0.44513860877198563</v>
      </c>
    </row>
    <row r="20" spans="1:7" x14ac:dyDescent="0.25">
      <c r="A20" s="17" t="s">
        <v>165</v>
      </c>
      <c r="B20" s="18">
        <v>62282</v>
      </c>
      <c r="C20" s="18">
        <v>70040</v>
      </c>
      <c r="D20" s="19">
        <v>77674</v>
      </c>
      <c r="E20" s="27">
        <v>2.0570336202563086</v>
      </c>
      <c r="F20" s="27">
        <v>2.1548654147485218</v>
      </c>
      <c r="G20" s="28">
        <v>2.2268111224161276</v>
      </c>
    </row>
    <row r="21" spans="1:7" x14ac:dyDescent="0.25">
      <c r="A21" s="17" t="s">
        <v>166</v>
      </c>
      <c r="B21" s="18">
        <v>12047</v>
      </c>
      <c r="C21" s="18">
        <v>13069</v>
      </c>
      <c r="D21" s="19">
        <v>0</v>
      </c>
      <c r="E21" s="27">
        <v>0.39788516783705963</v>
      </c>
      <c r="F21" s="27">
        <v>0.40208361087019456</v>
      </c>
      <c r="G21" s="28" t="s">
        <v>156</v>
      </c>
    </row>
    <row r="22" spans="1:7" x14ac:dyDescent="0.25">
      <c r="A22" s="17" t="s">
        <v>167</v>
      </c>
      <c r="B22" s="18">
        <v>0</v>
      </c>
      <c r="C22" s="18">
        <v>0</v>
      </c>
      <c r="D22" s="19">
        <v>0</v>
      </c>
      <c r="E22" s="27" t="s">
        <v>156</v>
      </c>
      <c r="F22" s="27" t="s">
        <v>156</v>
      </c>
      <c r="G22" s="28" t="s">
        <v>156</v>
      </c>
    </row>
    <row r="23" spans="1:7" x14ac:dyDescent="0.25">
      <c r="A23" s="17" t="s">
        <v>168</v>
      </c>
      <c r="B23" s="18">
        <v>0</v>
      </c>
      <c r="C23" s="18">
        <v>0</v>
      </c>
      <c r="D23" s="19">
        <v>0</v>
      </c>
      <c r="E23" s="27" t="s">
        <v>156</v>
      </c>
      <c r="F23" s="27" t="s">
        <v>156</v>
      </c>
      <c r="G23" s="28" t="s">
        <v>156</v>
      </c>
    </row>
    <row r="24" spans="1:7" x14ac:dyDescent="0.25">
      <c r="A24" s="17" t="s">
        <v>169</v>
      </c>
      <c r="B24" s="18">
        <v>0</v>
      </c>
      <c r="C24" s="18">
        <v>0</v>
      </c>
      <c r="D24" s="19">
        <v>0</v>
      </c>
      <c r="E24" s="27" t="s">
        <v>156</v>
      </c>
      <c r="F24" s="27" t="s">
        <v>156</v>
      </c>
      <c r="G24" s="28" t="s">
        <v>156</v>
      </c>
    </row>
    <row r="25" spans="1:7" x14ac:dyDescent="0.25">
      <c r="A25" s="17" t="s">
        <v>170</v>
      </c>
      <c r="B25" s="18">
        <v>2246</v>
      </c>
      <c r="C25" s="18">
        <v>2941</v>
      </c>
      <c r="D25" s="19">
        <v>2123</v>
      </c>
      <c r="E25" s="27">
        <v>7.4180301067654678E-2</v>
      </c>
      <c r="F25" s="27">
        <v>9.0483426395993743E-2</v>
      </c>
      <c r="G25" s="28">
        <v>6.0863609610544572E-2</v>
      </c>
    </row>
    <row r="26" spans="1:7" x14ac:dyDescent="0.25">
      <c r="A26" s="17" t="s">
        <v>171</v>
      </c>
      <c r="B26" s="18">
        <v>48087</v>
      </c>
      <c r="C26" s="18">
        <v>56131</v>
      </c>
      <c r="D26" s="19">
        <v>68228</v>
      </c>
      <c r="E26" s="27">
        <v>1.5882048697419013</v>
      </c>
      <c r="F26" s="27">
        <v>1.7269381866825995</v>
      </c>
      <c r="G26" s="28">
        <v>1.9560067623684574</v>
      </c>
    </row>
    <row r="27" spans="1:7" x14ac:dyDescent="0.25">
      <c r="A27" s="17" t="s">
        <v>172</v>
      </c>
      <c r="B27" s="18">
        <v>20143</v>
      </c>
      <c r="C27" s="18">
        <v>12453</v>
      </c>
      <c r="D27" s="19">
        <v>11023</v>
      </c>
      <c r="E27" s="27">
        <v>0.66527774016285313</v>
      </c>
      <c r="F27" s="27">
        <v>0.38313162492666103</v>
      </c>
      <c r="G27" s="28">
        <v>0.31601486987142385</v>
      </c>
    </row>
    <row r="28" spans="1:7" x14ac:dyDescent="0.25">
      <c r="A28" s="17" t="s">
        <v>173</v>
      </c>
      <c r="B28" s="18">
        <v>29401</v>
      </c>
      <c r="C28" s="18">
        <v>32330</v>
      </c>
      <c r="D28" s="19">
        <v>31188</v>
      </c>
      <c r="E28" s="27">
        <v>0.97104854483086167</v>
      </c>
      <c r="F28" s="27">
        <v>0.99467159992603804</v>
      </c>
      <c r="G28" s="28">
        <v>0.89411882078834859</v>
      </c>
    </row>
    <row r="29" spans="1:7" x14ac:dyDescent="0.25">
      <c r="A29" s="17" t="s">
        <v>174</v>
      </c>
      <c r="B29" s="18">
        <v>7022</v>
      </c>
      <c r="C29" s="18">
        <v>7561</v>
      </c>
      <c r="D29" s="19">
        <v>0</v>
      </c>
      <c r="E29" s="27">
        <v>0.23192078098711985</v>
      </c>
      <c r="F29" s="27">
        <v>0.23262332097249533</v>
      </c>
      <c r="G29" s="28" t="s">
        <v>156</v>
      </c>
    </row>
    <row r="30" spans="1:7" x14ac:dyDescent="0.25">
      <c r="A30" s="17" t="s">
        <v>175</v>
      </c>
      <c r="B30" s="18">
        <v>0</v>
      </c>
      <c r="C30" s="18">
        <v>0</v>
      </c>
      <c r="D30" s="19">
        <v>0</v>
      </c>
      <c r="E30" s="27" t="s">
        <v>156</v>
      </c>
      <c r="F30" s="27" t="s">
        <v>156</v>
      </c>
      <c r="G30" s="28" t="s">
        <v>156</v>
      </c>
    </row>
    <row r="31" spans="1:7" x14ac:dyDescent="0.25">
      <c r="A31" s="17" t="s">
        <v>176</v>
      </c>
      <c r="B31" s="18">
        <v>1855</v>
      </c>
      <c r="C31" s="18">
        <v>3419</v>
      </c>
      <c r="D31" s="19">
        <v>3463</v>
      </c>
      <c r="E31" s="27">
        <v>6.1266455245102151E-2</v>
      </c>
      <c r="F31" s="27">
        <v>0.10518967522880061</v>
      </c>
      <c r="G31" s="28">
        <v>9.9279642054317399E-2</v>
      </c>
    </row>
    <row r="32" spans="1:7" x14ac:dyDescent="0.25">
      <c r="A32" s="17" t="s">
        <v>177</v>
      </c>
      <c r="B32" s="18">
        <v>18067</v>
      </c>
      <c r="C32" s="18">
        <v>13672</v>
      </c>
      <c r="D32" s="19">
        <v>9226</v>
      </c>
      <c r="E32" s="27">
        <v>0.59671215467022132</v>
      </c>
      <c r="F32" s="27">
        <v>0.4206356360714133</v>
      </c>
      <c r="G32" s="28">
        <v>0.26449725024346876</v>
      </c>
    </row>
    <row r="33" spans="1:7" x14ac:dyDescent="0.25">
      <c r="A33" s="17" t="s">
        <v>178</v>
      </c>
      <c r="B33" s="18">
        <v>1266</v>
      </c>
      <c r="C33" s="18">
        <v>1021</v>
      </c>
      <c r="D33" s="19">
        <v>914</v>
      </c>
      <c r="E33" s="27">
        <v>4.1813117164581845E-2</v>
      </c>
      <c r="F33" s="27">
        <v>3.1412301377187903E-2</v>
      </c>
      <c r="G33" s="28">
        <v>2.6203174368364456E-2</v>
      </c>
    </row>
    <row r="34" spans="1:7" x14ac:dyDescent="0.25">
      <c r="A34" s="17" t="s">
        <v>179</v>
      </c>
      <c r="B34" s="18">
        <v>0</v>
      </c>
      <c r="C34" s="18">
        <v>0</v>
      </c>
      <c r="D34" s="19">
        <v>0</v>
      </c>
      <c r="E34" s="27" t="s">
        <v>156</v>
      </c>
      <c r="F34" s="27" t="s">
        <v>156</v>
      </c>
      <c r="G34" s="28" t="s">
        <v>156</v>
      </c>
    </row>
    <row r="35" spans="1:7" x14ac:dyDescent="0.25">
      <c r="A35" s="17" t="s">
        <v>180</v>
      </c>
      <c r="B35" s="18">
        <v>0</v>
      </c>
      <c r="C35" s="18">
        <v>0</v>
      </c>
      <c r="D35" s="19">
        <v>0</v>
      </c>
      <c r="E35" s="27" t="s">
        <v>156</v>
      </c>
      <c r="F35" s="27" t="s">
        <v>156</v>
      </c>
      <c r="G35" s="28" t="s">
        <v>156</v>
      </c>
    </row>
    <row r="36" spans="1:7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27" t="s">
        <v>5</v>
      </c>
      <c r="F36" s="27" t="s">
        <v>5</v>
      </c>
      <c r="G36" s="28" t="s">
        <v>5</v>
      </c>
    </row>
    <row r="37" spans="1:7" ht="13.8" thickBot="1" x14ac:dyDescent="0.3">
      <c r="A37" s="20" t="s">
        <v>4</v>
      </c>
      <c r="B37" s="21">
        <v>3027758</v>
      </c>
      <c r="C37" s="21">
        <v>3250319</v>
      </c>
      <c r="D37" s="22">
        <v>3488127</v>
      </c>
      <c r="E37" s="23">
        <v>100</v>
      </c>
      <c r="F37" s="23">
        <v>100</v>
      </c>
      <c r="G37" s="47">
        <v>100</v>
      </c>
    </row>
    <row r="39" spans="1:7" ht="16.2" thickBot="1" x14ac:dyDescent="0.35">
      <c r="A39" s="5" t="s">
        <v>125</v>
      </c>
      <c r="B39" s="5"/>
      <c r="C39" s="6"/>
      <c r="D39" s="6"/>
      <c r="E39" s="6"/>
      <c r="F39" s="6"/>
    </row>
    <row r="40" spans="1:7" x14ac:dyDescent="0.25">
      <c r="A40" s="7"/>
      <c r="B40" s="8"/>
      <c r="C40" s="42" t="s">
        <v>29</v>
      </c>
      <c r="D40" s="85"/>
      <c r="E40" s="11"/>
      <c r="F40" s="9" t="s">
        <v>2</v>
      </c>
      <c r="G40" s="12"/>
    </row>
    <row r="41" spans="1:7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">
        <v>155</v>
      </c>
      <c r="F41" s="15" t="s">
        <v>153</v>
      </c>
      <c r="G41" s="16" t="s">
        <v>154</v>
      </c>
    </row>
    <row r="42" spans="1:7" x14ac:dyDescent="0.25">
      <c r="A42" s="17" t="s">
        <v>81</v>
      </c>
      <c r="B42" s="18">
        <v>77864</v>
      </c>
      <c r="C42" s="18">
        <v>75875</v>
      </c>
      <c r="D42" s="19">
        <v>76670</v>
      </c>
      <c r="E42" s="27">
        <v>26.281698602949366</v>
      </c>
      <c r="F42" s="27">
        <v>23.273540400105517</v>
      </c>
      <c r="G42" s="28">
        <v>23.466648710359667</v>
      </c>
    </row>
    <row r="43" spans="1:7" x14ac:dyDescent="0.25">
      <c r="A43" s="17" t="s">
        <v>157</v>
      </c>
      <c r="B43" s="18">
        <v>2489</v>
      </c>
      <c r="C43" s="18">
        <v>2576</v>
      </c>
      <c r="D43" s="19">
        <v>3421</v>
      </c>
      <c r="E43" s="27">
        <v>0.8401205669210543</v>
      </c>
      <c r="F43" s="27">
        <v>0.79015011625267628</v>
      </c>
      <c r="G43" s="28">
        <v>1.047077151925661</v>
      </c>
    </row>
    <row r="44" spans="1:7" x14ac:dyDescent="0.25">
      <c r="A44" s="17" t="s">
        <v>181</v>
      </c>
      <c r="B44" s="18">
        <v>0</v>
      </c>
      <c r="C44" s="18">
        <v>0</v>
      </c>
      <c r="D44" s="19">
        <v>0</v>
      </c>
      <c r="E44" s="27" t="s">
        <v>156</v>
      </c>
      <c r="F44" s="27" t="s">
        <v>156</v>
      </c>
      <c r="G44" s="28" t="s">
        <v>156</v>
      </c>
    </row>
    <row r="45" spans="1:7" x14ac:dyDescent="0.25">
      <c r="A45" s="17" t="s">
        <v>82</v>
      </c>
      <c r="B45" s="18">
        <v>139296</v>
      </c>
      <c r="C45" s="18">
        <v>137882</v>
      </c>
      <c r="D45" s="19">
        <v>136121</v>
      </c>
      <c r="E45" s="27">
        <v>47.017048810701155</v>
      </c>
      <c r="F45" s="27">
        <v>42.293275748894217</v>
      </c>
      <c r="G45" s="28">
        <v>41.663019291807331</v>
      </c>
    </row>
    <row r="46" spans="1:7" x14ac:dyDescent="0.25">
      <c r="A46" s="17" t="s">
        <v>84</v>
      </c>
      <c r="B46" s="18">
        <v>23154</v>
      </c>
      <c r="C46" s="18">
        <v>23422</v>
      </c>
      <c r="D46" s="19">
        <v>23676</v>
      </c>
      <c r="E46" s="27">
        <v>7.8152477326195626</v>
      </c>
      <c r="F46" s="27">
        <v>7.1843540461452573</v>
      </c>
      <c r="G46" s="28">
        <v>7.2465941680771548</v>
      </c>
    </row>
    <row r="47" spans="1:7" x14ac:dyDescent="0.25">
      <c r="A47" s="17" t="s">
        <v>152</v>
      </c>
      <c r="B47" s="18">
        <v>20090</v>
      </c>
      <c r="C47" s="18">
        <v>22713</v>
      </c>
      <c r="D47" s="19">
        <v>25862</v>
      </c>
      <c r="E47" s="27">
        <v>6.7810454758714265</v>
      </c>
      <c r="F47" s="27">
        <v>6.9668787229996259</v>
      </c>
      <c r="G47" s="28">
        <v>7.9156706527627714</v>
      </c>
    </row>
    <row r="48" spans="1:7" x14ac:dyDescent="0.25">
      <c r="A48" s="17" t="s">
        <v>158</v>
      </c>
      <c r="B48" s="18">
        <v>0</v>
      </c>
      <c r="C48" s="18">
        <v>0</v>
      </c>
      <c r="D48" s="19">
        <v>0</v>
      </c>
      <c r="E48" s="27" t="s">
        <v>156</v>
      </c>
      <c r="F48" s="27" t="s">
        <v>156</v>
      </c>
      <c r="G48" s="28" t="s">
        <v>156</v>
      </c>
    </row>
    <row r="49" spans="1:7" x14ac:dyDescent="0.25">
      <c r="A49" s="17" t="s">
        <v>159</v>
      </c>
      <c r="B49" s="18">
        <v>0</v>
      </c>
      <c r="C49" s="18">
        <v>0</v>
      </c>
      <c r="D49" s="19">
        <v>0</v>
      </c>
      <c r="E49" s="27" t="s">
        <v>156</v>
      </c>
      <c r="F49" s="27" t="s">
        <v>156</v>
      </c>
      <c r="G49" s="28" t="s">
        <v>156</v>
      </c>
    </row>
    <row r="50" spans="1:7" x14ac:dyDescent="0.25">
      <c r="A50" s="17" t="s">
        <v>160</v>
      </c>
      <c r="B50" s="18">
        <v>13226</v>
      </c>
      <c r="C50" s="18">
        <v>12482</v>
      </c>
      <c r="D50" s="19">
        <v>12623</v>
      </c>
      <c r="E50" s="27">
        <v>4.4642163993964905</v>
      </c>
      <c r="F50" s="27">
        <v>3.8286699344199944</v>
      </c>
      <c r="G50" s="28">
        <v>3.8635647146324517</v>
      </c>
    </row>
    <row r="51" spans="1:7" x14ac:dyDescent="0.25">
      <c r="A51" s="17" t="s">
        <v>161</v>
      </c>
      <c r="B51" s="18">
        <v>0</v>
      </c>
      <c r="C51" s="18">
        <v>0</v>
      </c>
      <c r="D51" s="19">
        <v>0</v>
      </c>
      <c r="E51" s="27" t="s">
        <v>156</v>
      </c>
      <c r="F51" s="27" t="s">
        <v>156</v>
      </c>
      <c r="G51" s="28" t="s">
        <v>156</v>
      </c>
    </row>
    <row r="52" spans="1:7" x14ac:dyDescent="0.25">
      <c r="A52" s="17" t="s">
        <v>162</v>
      </c>
      <c r="B52" s="18">
        <v>0</v>
      </c>
      <c r="C52" s="18">
        <v>0</v>
      </c>
      <c r="D52" s="19">
        <v>0</v>
      </c>
      <c r="E52" s="27" t="s">
        <v>156</v>
      </c>
      <c r="F52" s="27" t="s">
        <v>156</v>
      </c>
      <c r="G52" s="28" t="s">
        <v>156</v>
      </c>
    </row>
    <row r="53" spans="1:7" x14ac:dyDescent="0.25">
      <c r="A53" s="17" t="s">
        <v>163</v>
      </c>
      <c r="B53" s="18">
        <v>0</v>
      </c>
      <c r="C53" s="18">
        <v>0</v>
      </c>
      <c r="D53" s="19">
        <v>0</v>
      </c>
      <c r="E53" s="27" t="s">
        <v>156</v>
      </c>
      <c r="F53" s="27" t="s">
        <v>156</v>
      </c>
      <c r="G53" s="28" t="s">
        <v>156</v>
      </c>
    </row>
    <row r="54" spans="1:7" x14ac:dyDescent="0.25">
      <c r="A54" s="17" t="s">
        <v>164</v>
      </c>
      <c r="B54" s="18">
        <v>0</v>
      </c>
      <c r="C54" s="18">
        <v>832</v>
      </c>
      <c r="D54" s="19">
        <v>1053</v>
      </c>
      <c r="E54" s="27" t="s">
        <v>156</v>
      </c>
      <c r="F54" s="27">
        <v>0.25520376425552277</v>
      </c>
      <c r="G54" s="28">
        <v>0.32229530575203769</v>
      </c>
    </row>
    <row r="55" spans="1:7" x14ac:dyDescent="0.25">
      <c r="A55" s="17" t="s">
        <v>165</v>
      </c>
      <c r="B55" s="18">
        <v>4577</v>
      </c>
      <c r="C55" s="18">
        <v>4595</v>
      </c>
      <c r="D55" s="19">
        <v>4154</v>
      </c>
      <c r="E55" s="27">
        <v>1.54489025102357</v>
      </c>
      <c r="F55" s="27">
        <v>1.4094486739833259</v>
      </c>
      <c r="G55" s="28">
        <v>1.2714289649515333</v>
      </c>
    </row>
    <row r="56" spans="1:7" x14ac:dyDescent="0.25">
      <c r="A56" s="17" t="s">
        <v>166</v>
      </c>
      <c r="B56" s="18">
        <v>2819</v>
      </c>
      <c r="C56" s="18">
        <v>2886</v>
      </c>
      <c r="D56" s="19">
        <v>0</v>
      </c>
      <c r="E56" s="27">
        <v>0.95150658021311862</v>
      </c>
      <c r="F56" s="27">
        <v>0.88523805726134464</v>
      </c>
      <c r="G56" s="28" t="s">
        <v>156</v>
      </c>
    </row>
    <row r="57" spans="1:7" x14ac:dyDescent="0.25">
      <c r="A57" s="17" t="s">
        <v>167</v>
      </c>
      <c r="B57" s="18">
        <v>0</v>
      </c>
      <c r="C57" s="18">
        <v>0</v>
      </c>
      <c r="D57" s="19">
        <v>0</v>
      </c>
      <c r="E57" s="27" t="s">
        <v>156</v>
      </c>
      <c r="F57" s="27" t="s">
        <v>156</v>
      </c>
      <c r="G57" s="28" t="s">
        <v>156</v>
      </c>
    </row>
    <row r="58" spans="1:7" x14ac:dyDescent="0.25">
      <c r="A58" s="17" t="s">
        <v>168</v>
      </c>
      <c r="B58" s="18">
        <v>0</v>
      </c>
      <c r="C58" s="18">
        <v>0</v>
      </c>
      <c r="D58" s="19">
        <v>0</v>
      </c>
      <c r="E58" s="27" t="s">
        <v>156</v>
      </c>
      <c r="F58" s="27" t="s">
        <v>156</v>
      </c>
      <c r="G58" s="28" t="s">
        <v>156</v>
      </c>
    </row>
    <row r="59" spans="1:7" x14ac:dyDescent="0.25">
      <c r="A59" s="17" t="s">
        <v>169</v>
      </c>
      <c r="B59" s="18">
        <v>0</v>
      </c>
      <c r="C59" s="18">
        <v>0</v>
      </c>
      <c r="D59" s="19">
        <v>0</v>
      </c>
      <c r="E59" s="27" t="s">
        <v>156</v>
      </c>
      <c r="F59" s="27" t="s">
        <v>156</v>
      </c>
      <c r="G59" s="28" t="s">
        <v>156</v>
      </c>
    </row>
    <row r="60" spans="1:7" x14ac:dyDescent="0.25">
      <c r="A60" s="17" t="s">
        <v>170</v>
      </c>
      <c r="B60" s="18">
        <v>6</v>
      </c>
      <c r="C60" s="18">
        <v>6</v>
      </c>
      <c r="D60" s="19">
        <v>5</v>
      </c>
      <c r="E60" s="27">
        <v>2.0252002416738953E-3</v>
      </c>
      <c r="F60" s="27">
        <v>1.8404117614580968E-3</v>
      </c>
      <c r="G60" s="28">
        <v>1.5303670738463328E-3</v>
      </c>
    </row>
    <row r="61" spans="1:7" x14ac:dyDescent="0.25">
      <c r="A61" s="17" t="s">
        <v>171</v>
      </c>
      <c r="B61" s="18">
        <v>7009</v>
      </c>
      <c r="C61" s="18">
        <v>7290</v>
      </c>
      <c r="D61" s="19">
        <v>8065</v>
      </c>
      <c r="E61" s="27">
        <v>2.3657714156487222</v>
      </c>
      <c r="F61" s="27">
        <v>2.2361002901715876</v>
      </c>
      <c r="G61" s="28">
        <v>2.4684820901141347</v>
      </c>
    </row>
    <row r="62" spans="1:7" x14ac:dyDescent="0.25">
      <c r="A62" s="17" t="s">
        <v>172</v>
      </c>
      <c r="B62" s="18">
        <v>2103</v>
      </c>
      <c r="C62" s="18">
        <v>1813</v>
      </c>
      <c r="D62" s="19">
        <v>1713</v>
      </c>
      <c r="E62" s="27">
        <v>0.70983268470670036</v>
      </c>
      <c r="F62" s="27">
        <v>0.55611108725392167</v>
      </c>
      <c r="G62" s="28">
        <v>0.52430375949975361</v>
      </c>
    </row>
    <row r="63" spans="1:7" x14ac:dyDescent="0.25">
      <c r="A63" s="17" t="s">
        <v>173</v>
      </c>
      <c r="B63" s="18">
        <v>2813</v>
      </c>
      <c r="C63" s="18">
        <v>2743</v>
      </c>
      <c r="D63" s="19">
        <v>2510</v>
      </c>
      <c r="E63" s="27">
        <v>0.94948137997144466</v>
      </c>
      <c r="F63" s="27">
        <v>0.84137491027992661</v>
      </c>
      <c r="G63" s="28">
        <v>0.76824427107085902</v>
      </c>
    </row>
    <row r="64" spans="1:7" x14ac:dyDescent="0.25">
      <c r="A64" s="17" t="s">
        <v>174</v>
      </c>
      <c r="B64" s="18">
        <v>0</v>
      </c>
      <c r="C64" s="18">
        <v>0</v>
      </c>
      <c r="D64" s="19">
        <v>0</v>
      </c>
      <c r="E64" s="27" t="s">
        <v>156</v>
      </c>
      <c r="F64" s="27" t="s">
        <v>156</v>
      </c>
      <c r="G64" s="28" t="s">
        <v>156</v>
      </c>
    </row>
    <row r="65" spans="1:7" x14ac:dyDescent="0.25">
      <c r="A65" s="17" t="s">
        <v>175</v>
      </c>
      <c r="B65" s="18">
        <v>0</v>
      </c>
      <c r="C65" s="18">
        <v>0</v>
      </c>
      <c r="D65" s="19">
        <v>0</v>
      </c>
      <c r="E65" s="27" t="s">
        <v>156</v>
      </c>
      <c r="F65" s="27" t="s">
        <v>156</v>
      </c>
      <c r="G65" s="28" t="s">
        <v>156</v>
      </c>
    </row>
    <row r="66" spans="1:7" x14ac:dyDescent="0.25">
      <c r="A66" s="17" t="s">
        <v>176</v>
      </c>
      <c r="B66" s="18">
        <v>464</v>
      </c>
      <c r="C66" s="18">
        <v>30589</v>
      </c>
      <c r="D66" s="19">
        <v>30617</v>
      </c>
      <c r="E66" s="27">
        <v>0.15661548535611458</v>
      </c>
      <c r="F66" s="27">
        <v>9.3827258952069545</v>
      </c>
      <c r="G66" s="28">
        <v>9.3710497399906334</v>
      </c>
    </row>
    <row r="67" spans="1:7" x14ac:dyDescent="0.25">
      <c r="A67" s="17" t="s">
        <v>177</v>
      </c>
      <c r="B67" s="18">
        <v>209</v>
      </c>
      <c r="C67" s="18">
        <v>176</v>
      </c>
      <c r="D67" s="19">
        <v>111</v>
      </c>
      <c r="E67" s="27">
        <v>7.0544475084974023E-2</v>
      </c>
      <c r="F67" s="27">
        <v>5.3985411669437509E-2</v>
      </c>
      <c r="G67" s="28">
        <v>3.3974149039388585E-2</v>
      </c>
    </row>
    <row r="68" spans="1:7" x14ac:dyDescent="0.25">
      <c r="A68" s="17" t="s">
        <v>178</v>
      </c>
      <c r="B68" s="18">
        <v>148</v>
      </c>
      <c r="C68" s="18">
        <v>134</v>
      </c>
      <c r="D68" s="19">
        <v>118</v>
      </c>
      <c r="E68" s="27">
        <v>4.9954939294622754E-2</v>
      </c>
      <c r="F68" s="27">
        <v>4.110252933923083E-2</v>
      </c>
      <c r="G68" s="28">
        <v>3.611666294277345E-2</v>
      </c>
    </row>
    <row r="69" spans="1:7" x14ac:dyDescent="0.25">
      <c r="A69" s="17" t="s">
        <v>179</v>
      </c>
      <c r="B69" s="18">
        <v>0</v>
      </c>
      <c r="C69" s="18">
        <v>0</v>
      </c>
      <c r="D69" s="19">
        <v>0</v>
      </c>
      <c r="E69" s="27" t="s">
        <v>156</v>
      </c>
      <c r="F69" s="27" t="s">
        <v>156</v>
      </c>
      <c r="G69" s="28" t="s">
        <v>156</v>
      </c>
    </row>
    <row r="70" spans="1:7" x14ac:dyDescent="0.25">
      <c r="A70" s="17" t="s">
        <v>180</v>
      </c>
      <c r="B70" s="18">
        <v>0</v>
      </c>
      <c r="C70" s="18">
        <v>0</v>
      </c>
      <c r="D70" s="19">
        <v>0</v>
      </c>
      <c r="E70" s="27" t="s">
        <v>156</v>
      </c>
      <c r="F70" s="27" t="s">
        <v>156</v>
      </c>
      <c r="G70" s="28" t="s">
        <v>156</v>
      </c>
    </row>
    <row r="71" spans="1:7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27" t="s">
        <v>5</v>
      </c>
      <c r="F71" s="27" t="s">
        <v>5</v>
      </c>
      <c r="G71" s="28" t="s">
        <v>5</v>
      </c>
    </row>
    <row r="72" spans="1:7" ht="13.8" thickBot="1" x14ac:dyDescent="0.3">
      <c r="A72" s="20" t="s">
        <v>4</v>
      </c>
      <c r="B72" s="21">
        <v>296267</v>
      </c>
      <c r="C72" s="21">
        <v>326014</v>
      </c>
      <c r="D72" s="22">
        <v>326719</v>
      </c>
      <c r="E72" s="23">
        <v>100</v>
      </c>
      <c r="F72" s="23">
        <v>100</v>
      </c>
      <c r="G72" s="47">
        <v>100</v>
      </c>
    </row>
    <row r="73" spans="1:7" x14ac:dyDescent="0.25">
      <c r="A73" s="24"/>
      <c r="B73" s="24"/>
      <c r="C73" s="24"/>
      <c r="D73" s="24"/>
      <c r="E73" s="24"/>
      <c r="F73" s="24"/>
      <c r="G73" s="24"/>
    </row>
    <row r="74" spans="1:7" ht="12.75" customHeight="1" x14ac:dyDescent="0.25">
      <c r="A74" s="26" t="str">
        <f>+Innhold!B53</f>
        <v>Finans Norge / Skadeforsikringsstatistikk</v>
      </c>
      <c r="G74" s="164">
        <f>Innhold!H42</f>
        <v>18</v>
      </c>
    </row>
    <row r="75" spans="1:7" ht="12.75" customHeight="1" x14ac:dyDescent="0.25">
      <c r="A75" s="26" t="str">
        <f>+Innhold!B54</f>
        <v>Premiestatistikk skadeforsikring 3. kvartal 2025</v>
      </c>
      <c r="G75" s="163"/>
    </row>
    <row r="76" spans="1:7" ht="12.75" customHeight="1" x14ac:dyDescent="0.25"/>
    <row r="77" spans="1:7" ht="12.75" customHeight="1" x14ac:dyDescent="0.25"/>
    <row r="80" spans="1:7" ht="12.75" customHeight="1" x14ac:dyDescent="0.25"/>
    <row r="81" ht="12.75" customHeight="1" x14ac:dyDescent="0.25"/>
  </sheetData>
  <mergeCells count="1">
    <mergeCell ref="G74:G75"/>
  </mergeCells>
  <phoneticPr fontId="0" type="noConversion"/>
  <hyperlinks>
    <hyperlink ref="A2" location="Innhold!A43" tooltip="Move to Innhold" display="Tilbake til innholdsfortegnelsen" xr:uid="{00000000-0004-0000-11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3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38.44140625" style="1" customWidth="1"/>
    <col min="2" max="2" width="5.6640625" style="1" customWidth="1"/>
    <col min="3" max="3" width="38.33203125" style="1" customWidth="1"/>
    <col min="4" max="16384" width="11.44140625" style="1"/>
  </cols>
  <sheetData>
    <row r="1" spans="1:3" ht="6" customHeight="1" x14ac:dyDescent="0.25"/>
    <row r="2" spans="1:3" x14ac:dyDescent="0.25">
      <c r="A2" s="70" t="s">
        <v>0</v>
      </c>
      <c r="B2" s="3"/>
      <c r="C2" s="3"/>
    </row>
    <row r="3" spans="1:3" ht="6.75" customHeight="1" x14ac:dyDescent="0.25"/>
    <row r="4" spans="1:3" ht="15.6" x14ac:dyDescent="0.3">
      <c r="A4" s="40" t="s">
        <v>50</v>
      </c>
    </row>
    <row r="6" spans="1:3" ht="15.6" x14ac:dyDescent="0.3">
      <c r="A6" s="40"/>
      <c r="B6" s="31"/>
      <c r="C6" s="31"/>
    </row>
    <row r="7" spans="1:3" ht="15.6" x14ac:dyDescent="0.3">
      <c r="A7" s="31"/>
      <c r="B7" s="31"/>
      <c r="C7" s="31"/>
    </row>
    <row r="8" spans="1:3" ht="15.6" x14ac:dyDescent="0.3">
      <c r="A8" s="31"/>
      <c r="B8" s="31"/>
      <c r="C8" s="31"/>
    </row>
    <row r="9" spans="1:3" ht="15.6" x14ac:dyDescent="0.3">
      <c r="A9" s="31"/>
      <c r="B9" s="31"/>
      <c r="C9" s="31"/>
    </row>
    <row r="10" spans="1:3" ht="15.6" x14ac:dyDescent="0.3">
      <c r="A10" s="31"/>
      <c r="B10" s="31"/>
      <c r="C10" s="31"/>
    </row>
    <row r="11" spans="1:3" ht="15.6" x14ac:dyDescent="0.3">
      <c r="A11" s="31"/>
      <c r="B11" s="31"/>
      <c r="C11" s="31"/>
    </row>
    <row r="12" spans="1:3" ht="15.6" x14ac:dyDescent="0.3">
      <c r="A12" s="31"/>
      <c r="B12" s="31"/>
      <c r="C12" s="52"/>
    </row>
    <row r="13" spans="1:3" ht="15.6" x14ac:dyDescent="0.3">
      <c r="A13" s="40"/>
      <c r="B13" s="31"/>
      <c r="C13" s="31"/>
    </row>
    <row r="14" spans="1:3" ht="15.6" x14ac:dyDescent="0.3">
      <c r="A14" s="31"/>
      <c r="B14" s="31"/>
      <c r="C14" s="31"/>
    </row>
    <row r="15" spans="1:3" ht="15.6" x14ac:dyDescent="0.3">
      <c r="A15" s="31"/>
      <c r="B15" s="31"/>
      <c r="C15" s="31"/>
    </row>
    <row r="16" spans="1:3" ht="15.6" x14ac:dyDescent="0.3">
      <c r="A16" s="31"/>
      <c r="B16" s="31"/>
      <c r="C16" s="52"/>
    </row>
    <row r="17" spans="1:3" ht="15.6" x14ac:dyDescent="0.3">
      <c r="A17" s="31"/>
      <c r="B17" s="31"/>
      <c r="C17" s="31"/>
    </row>
    <row r="18" spans="1:3" ht="15.6" x14ac:dyDescent="0.3">
      <c r="A18" s="31"/>
      <c r="B18" s="31"/>
      <c r="C18" s="31"/>
    </row>
    <row r="19" spans="1:3" ht="15.6" x14ac:dyDescent="0.3">
      <c r="A19" s="31"/>
      <c r="B19" s="31"/>
      <c r="C19" s="31"/>
    </row>
    <row r="20" spans="1:3" ht="15.6" x14ac:dyDescent="0.3">
      <c r="A20" s="31"/>
      <c r="B20" s="31"/>
      <c r="C20" s="31"/>
    </row>
    <row r="21" spans="1:3" ht="15.6" x14ac:dyDescent="0.3">
      <c r="A21" s="31"/>
      <c r="B21" s="31"/>
      <c r="C21" s="31"/>
    </row>
    <row r="22" spans="1:3" ht="15.6" x14ac:dyDescent="0.3">
      <c r="A22" s="31"/>
      <c r="B22" s="31"/>
      <c r="C22" s="31"/>
    </row>
    <row r="23" spans="1:3" ht="15.6" x14ac:dyDescent="0.3">
      <c r="A23" s="31"/>
      <c r="B23" s="31"/>
      <c r="C23" s="31"/>
    </row>
    <row r="24" spans="1:3" ht="15.6" x14ac:dyDescent="0.3">
      <c r="A24" s="31"/>
      <c r="B24" s="31"/>
      <c r="C24" s="31"/>
    </row>
    <row r="25" spans="1:3" ht="15.6" x14ac:dyDescent="0.3">
      <c r="A25" s="31"/>
      <c r="B25" s="31"/>
      <c r="C25" s="31"/>
    </row>
    <row r="26" spans="1:3" ht="15.6" x14ac:dyDescent="0.3">
      <c r="A26" s="31"/>
      <c r="B26" s="31"/>
      <c r="C26" s="31"/>
    </row>
    <row r="27" spans="1:3" ht="15.6" x14ac:dyDescent="0.3">
      <c r="A27" s="31"/>
      <c r="B27" s="31"/>
      <c r="C27" s="31"/>
    </row>
    <row r="28" spans="1:3" ht="15.6" x14ac:dyDescent="0.3">
      <c r="A28" s="31"/>
      <c r="B28" s="31"/>
      <c r="C28" s="31"/>
    </row>
    <row r="29" spans="1:3" ht="15.6" x14ac:dyDescent="0.3">
      <c r="A29" s="31"/>
      <c r="B29" s="31"/>
      <c r="C29" s="31"/>
    </row>
    <row r="30" spans="1:3" ht="15.6" x14ac:dyDescent="0.3">
      <c r="A30" s="31"/>
      <c r="B30" s="31"/>
      <c r="C30" s="31"/>
    </row>
    <row r="31" spans="1:3" ht="15.6" x14ac:dyDescent="0.3">
      <c r="A31" s="31"/>
      <c r="B31" s="31"/>
      <c r="C31" s="31"/>
    </row>
    <row r="32" spans="1:3" ht="15.6" x14ac:dyDescent="0.3">
      <c r="A32" s="31"/>
      <c r="B32" s="31"/>
      <c r="C32" s="52"/>
    </row>
    <row r="33" spans="1:3" ht="15.6" x14ac:dyDescent="0.3">
      <c r="A33" s="31"/>
      <c r="B33" s="31"/>
      <c r="C33" s="31"/>
    </row>
    <row r="34" spans="1:3" ht="15.6" x14ac:dyDescent="0.3">
      <c r="A34" s="31"/>
      <c r="B34" s="31"/>
      <c r="C34" s="31"/>
    </row>
    <row r="35" spans="1:3" ht="15.6" x14ac:dyDescent="0.3">
      <c r="A35" s="31"/>
      <c r="B35" s="31"/>
      <c r="C35" s="31"/>
    </row>
    <row r="36" spans="1:3" ht="15.6" x14ac:dyDescent="0.3">
      <c r="A36" s="31"/>
      <c r="B36" s="31"/>
      <c r="C36" s="31"/>
    </row>
    <row r="37" spans="1:3" ht="15.6" x14ac:dyDescent="0.3">
      <c r="A37" s="31"/>
      <c r="B37" s="31"/>
      <c r="C37" s="31"/>
    </row>
    <row r="38" spans="1:3" ht="15.6" x14ac:dyDescent="0.3">
      <c r="A38" s="31"/>
      <c r="B38" s="31"/>
      <c r="C38" s="31"/>
    </row>
    <row r="39" spans="1:3" ht="15.6" x14ac:dyDescent="0.3">
      <c r="A39" s="31"/>
      <c r="B39" s="31"/>
      <c r="C39" s="31"/>
    </row>
    <row r="40" spans="1:3" ht="15.6" x14ac:dyDescent="0.3">
      <c r="A40" s="31"/>
      <c r="B40" s="31"/>
      <c r="C40" s="31"/>
    </row>
    <row r="41" spans="1:3" ht="15.6" x14ac:dyDescent="0.3">
      <c r="A41" s="40"/>
      <c r="B41" s="31"/>
      <c r="C41" s="31"/>
    </row>
    <row r="42" spans="1:3" ht="15.6" x14ac:dyDescent="0.3">
      <c r="A42" s="52"/>
      <c r="B42" s="31"/>
      <c r="C42" s="31"/>
    </row>
    <row r="43" spans="1:3" ht="15.6" x14ac:dyDescent="0.3">
      <c r="A43" s="31"/>
      <c r="B43" s="31"/>
      <c r="C43" s="31"/>
    </row>
    <row r="44" spans="1:3" ht="15.6" x14ac:dyDescent="0.3">
      <c r="A44" s="31"/>
      <c r="B44" s="31"/>
      <c r="C44" s="31"/>
    </row>
    <row r="45" spans="1:3" ht="15.6" x14ac:dyDescent="0.3">
      <c r="A45" s="31"/>
      <c r="B45" s="31"/>
      <c r="C45" s="31"/>
    </row>
    <row r="46" spans="1:3" ht="15.6" x14ac:dyDescent="0.3">
      <c r="A46" s="31"/>
      <c r="B46" s="31"/>
      <c r="C46" s="31"/>
    </row>
    <row r="47" spans="1:3" ht="15.6" x14ac:dyDescent="0.3">
      <c r="A47" s="31"/>
      <c r="B47" s="31"/>
      <c r="C47" s="31"/>
    </row>
    <row r="48" spans="1:3" ht="15.6" x14ac:dyDescent="0.3">
      <c r="A48" s="31"/>
      <c r="B48" s="31"/>
      <c r="C48" s="31"/>
    </row>
    <row r="49" spans="1:3" ht="15.6" x14ac:dyDescent="0.3">
      <c r="A49" s="31"/>
      <c r="B49" s="31"/>
      <c r="C49" s="31"/>
    </row>
    <row r="50" spans="1:3" ht="15.6" x14ac:dyDescent="0.3">
      <c r="A50" s="31"/>
      <c r="B50" s="31"/>
      <c r="C50" s="31"/>
    </row>
    <row r="51" spans="1:3" ht="15.6" x14ac:dyDescent="0.3">
      <c r="A51" s="53"/>
      <c r="B51" s="53"/>
      <c r="C51" s="53"/>
    </row>
    <row r="52" spans="1:3" x14ac:dyDescent="0.25">
      <c r="A52" s="26" t="str">
        <f>+Innhold!B53</f>
        <v>Finans Norge / Skadeforsikringsstatistikk</v>
      </c>
      <c r="C52" s="164">
        <f>Innhold!H45</f>
        <v>19</v>
      </c>
    </row>
    <row r="53" spans="1:3" x14ac:dyDescent="0.25">
      <c r="A53" s="26" t="str">
        <f>+Innhold!B54</f>
        <v>Premiestatistikk skadeforsikring 3. kvartal 2025</v>
      </c>
      <c r="C53" s="163"/>
    </row>
  </sheetData>
  <mergeCells count="1">
    <mergeCell ref="C52:C53"/>
  </mergeCells>
  <phoneticPr fontId="0" type="noConversion"/>
  <hyperlinks>
    <hyperlink ref="A2" location="Innhold!A46" tooltip="Move to Tab2" display="Tilbake til innholdsfortegnelsen" xr:uid="{00000000-0004-0000-1200-000000000000}"/>
  </hyperlinks>
  <pageMargins left="0.78740157480314965" right="0.78740157480314965" top="0.78740157480314965" bottom="0.19685039370078741" header="3.937007874015748E-2" footer="3.937007874015748E-2"/>
  <pageSetup paperSize="9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showGridLines="0" topLeftCell="A16" zoomScaleNormal="100" workbookViewId="0">
      <selection activeCell="A2" sqref="A2"/>
    </sheetView>
  </sheetViews>
  <sheetFormatPr baseColWidth="10" defaultColWidth="11.44140625" defaultRowHeight="13.2" x14ac:dyDescent="0.25"/>
  <cols>
    <col min="1" max="1" width="11.44140625" style="1" customWidth="1"/>
    <col min="2" max="2" width="27.109375" style="1" customWidth="1"/>
    <col min="3" max="5" width="10.6640625" style="1" customWidth="1"/>
    <col min="6" max="8" width="7.6640625" style="1" customWidth="1"/>
    <col min="9" max="16384" width="11.44140625" style="1"/>
  </cols>
  <sheetData>
    <row r="1" spans="1:8" ht="5.25" customHeight="1" x14ac:dyDescent="0.25"/>
    <row r="2" spans="1:8" x14ac:dyDescent="0.25">
      <c r="B2" s="2"/>
      <c r="C2" s="3"/>
      <c r="D2" s="3"/>
      <c r="E2" s="3"/>
      <c r="F2" s="3"/>
      <c r="G2" s="3"/>
    </row>
    <row r="3" spans="1:8" ht="6" customHeight="1" x14ac:dyDescent="0.25">
      <c r="B3" s="4"/>
      <c r="C3" s="3"/>
      <c r="D3" s="3"/>
      <c r="E3" s="3"/>
      <c r="F3" s="3"/>
      <c r="G3" s="3"/>
    </row>
    <row r="4" spans="1:8" ht="15.6" x14ac:dyDescent="0.3">
      <c r="C4" s="30"/>
      <c r="D4" s="30" t="s">
        <v>6</v>
      </c>
      <c r="E4" s="30"/>
      <c r="F4" s="30"/>
      <c r="G4" s="30"/>
      <c r="H4" s="30"/>
    </row>
    <row r="5" spans="1:8" ht="15.6" x14ac:dyDescent="0.3">
      <c r="B5" s="39"/>
      <c r="C5" s="30"/>
      <c r="D5" s="30"/>
      <c r="E5" s="30"/>
      <c r="F5" s="30"/>
      <c r="G5" s="30"/>
      <c r="H5" s="30"/>
    </row>
    <row r="6" spans="1:8" ht="15.6" x14ac:dyDescent="0.3">
      <c r="B6" s="39"/>
      <c r="C6" s="30"/>
      <c r="D6" s="30"/>
      <c r="E6" s="30"/>
      <c r="F6" s="30"/>
      <c r="G6" s="30"/>
      <c r="H6" s="30"/>
    </row>
    <row r="7" spans="1:8" ht="15.6" x14ac:dyDescent="0.3">
      <c r="B7" s="31"/>
      <c r="C7" s="31"/>
      <c r="D7" s="31"/>
      <c r="E7" s="31"/>
      <c r="F7" s="31"/>
      <c r="G7" s="31"/>
      <c r="H7" s="31"/>
    </row>
    <row r="8" spans="1:8" ht="15.6" x14ac:dyDescent="0.3">
      <c r="B8" s="31"/>
      <c r="C8" s="31"/>
      <c r="D8" s="31"/>
      <c r="E8" s="31"/>
      <c r="F8" s="31"/>
      <c r="G8" s="31"/>
      <c r="H8" s="31"/>
    </row>
    <row r="9" spans="1:8" ht="15.6" x14ac:dyDescent="0.3">
      <c r="A9" s="69" t="s">
        <v>68</v>
      </c>
      <c r="B9" s="31" t="s">
        <v>65</v>
      </c>
      <c r="C9" s="31"/>
      <c r="D9" s="31"/>
      <c r="E9" s="31"/>
      <c r="F9" s="31"/>
      <c r="G9" s="31"/>
      <c r="H9" s="29">
        <v>2</v>
      </c>
    </row>
    <row r="10" spans="1:8" ht="15.6" x14ac:dyDescent="0.3">
      <c r="B10" s="31"/>
      <c r="C10" s="31"/>
      <c r="D10" s="31"/>
      <c r="E10" s="31"/>
      <c r="F10" s="31"/>
      <c r="G10" s="31"/>
      <c r="H10" s="29"/>
    </row>
    <row r="11" spans="1:8" ht="15.6" x14ac:dyDescent="0.3">
      <c r="A11" s="69" t="s">
        <v>69</v>
      </c>
      <c r="B11" s="31" t="s">
        <v>45</v>
      </c>
      <c r="C11" s="31"/>
      <c r="D11" s="31"/>
      <c r="E11" s="31"/>
      <c r="F11" s="31"/>
      <c r="G11" s="31"/>
      <c r="H11" s="29"/>
    </row>
    <row r="12" spans="1:8" ht="15.6" x14ac:dyDescent="0.3">
      <c r="B12" s="31" t="s">
        <v>7</v>
      </c>
      <c r="C12" s="31"/>
      <c r="D12" s="31"/>
      <c r="E12" s="31"/>
      <c r="F12" s="31"/>
      <c r="G12" s="31"/>
      <c r="H12" s="29">
        <v>3</v>
      </c>
    </row>
    <row r="13" spans="1:8" ht="15.6" x14ac:dyDescent="0.3">
      <c r="B13" s="31" t="s">
        <v>8</v>
      </c>
      <c r="C13" s="31"/>
      <c r="D13" s="31"/>
      <c r="E13" s="31"/>
      <c r="F13" s="31"/>
      <c r="G13" s="31"/>
      <c r="H13" s="29">
        <v>3</v>
      </c>
    </row>
    <row r="14" spans="1:8" ht="15.6" x14ac:dyDescent="0.3">
      <c r="B14" s="31" t="s">
        <v>151</v>
      </c>
      <c r="C14" s="31"/>
      <c r="D14" s="31"/>
      <c r="E14" s="31"/>
      <c r="F14" s="31"/>
      <c r="G14" s="31"/>
      <c r="H14" s="29">
        <v>4</v>
      </c>
    </row>
    <row r="15" spans="1:8" ht="15.6" x14ac:dyDescent="0.3">
      <c r="B15" s="31"/>
      <c r="C15" s="31"/>
      <c r="D15" s="31"/>
      <c r="E15" s="31"/>
      <c r="F15" s="31"/>
      <c r="G15" s="31"/>
      <c r="H15" s="29"/>
    </row>
    <row r="16" spans="1:8" ht="15.6" x14ac:dyDescent="0.3">
      <c r="B16" s="31" t="s">
        <v>46</v>
      </c>
      <c r="C16" s="31"/>
      <c r="D16" s="31"/>
      <c r="E16" s="31"/>
      <c r="F16" s="31"/>
      <c r="G16" s="31"/>
      <c r="H16" s="29"/>
    </row>
    <row r="17" spans="1:8" ht="16.2" x14ac:dyDescent="0.35">
      <c r="B17" s="41" t="s">
        <v>22</v>
      </c>
      <c r="C17" s="31"/>
      <c r="D17" s="31"/>
      <c r="E17" s="31"/>
      <c r="F17" s="31"/>
      <c r="G17" s="31"/>
      <c r="H17" s="29"/>
    </row>
    <row r="18" spans="1:8" ht="15.6" x14ac:dyDescent="0.3">
      <c r="A18" s="69" t="s">
        <v>64</v>
      </c>
      <c r="B18" s="31" t="s">
        <v>40</v>
      </c>
      <c r="C18" s="31"/>
      <c r="D18" s="31"/>
      <c r="E18" s="31"/>
      <c r="F18" s="31"/>
      <c r="G18" s="31"/>
      <c r="H18" s="29">
        <v>5</v>
      </c>
    </row>
    <row r="19" spans="1:8" ht="15.6" x14ac:dyDescent="0.3">
      <c r="A19" s="69" t="s">
        <v>70</v>
      </c>
      <c r="B19" s="31" t="s">
        <v>41</v>
      </c>
      <c r="C19" s="31"/>
      <c r="D19" s="31"/>
      <c r="E19" s="31"/>
      <c r="F19" s="31"/>
      <c r="G19" s="31"/>
      <c r="H19" s="29">
        <v>6</v>
      </c>
    </row>
    <row r="20" spans="1:8" ht="16.2" x14ac:dyDescent="0.35">
      <c r="B20" s="41"/>
      <c r="C20" s="31"/>
      <c r="D20" s="31"/>
      <c r="E20" s="31"/>
      <c r="F20" s="31"/>
      <c r="G20" s="31"/>
      <c r="H20" s="29"/>
    </row>
    <row r="21" spans="1:8" ht="16.2" x14ac:dyDescent="0.35">
      <c r="B21" s="41" t="s">
        <v>23</v>
      </c>
      <c r="C21" s="31"/>
      <c r="D21" s="31"/>
      <c r="E21" s="31"/>
      <c r="F21" s="31"/>
      <c r="G21" s="31"/>
      <c r="H21" s="29"/>
    </row>
    <row r="22" spans="1:8" ht="15.6" x14ac:dyDescent="0.3">
      <c r="A22" s="69" t="s">
        <v>71</v>
      </c>
      <c r="B22" s="31" t="s">
        <v>42</v>
      </c>
      <c r="C22" s="31"/>
      <c r="D22" s="31"/>
      <c r="E22" s="31"/>
      <c r="F22" s="31"/>
      <c r="G22" s="31"/>
      <c r="H22" s="29">
        <v>7</v>
      </c>
    </row>
    <row r="23" spans="1:8" ht="15.6" x14ac:dyDescent="0.3">
      <c r="A23" s="69" t="s">
        <v>72</v>
      </c>
      <c r="B23" s="31" t="s">
        <v>43</v>
      </c>
      <c r="C23" s="31"/>
      <c r="D23" s="31"/>
      <c r="E23" s="31"/>
      <c r="F23" s="31"/>
      <c r="G23" s="31"/>
      <c r="H23" s="29">
        <v>8</v>
      </c>
    </row>
    <row r="24" spans="1:8" ht="15.6" x14ac:dyDescent="0.3">
      <c r="A24" s="48"/>
      <c r="B24" s="31" t="s">
        <v>44</v>
      </c>
      <c r="C24" s="31"/>
      <c r="D24" s="31"/>
      <c r="E24" s="31"/>
      <c r="F24" s="31"/>
      <c r="G24" s="31"/>
      <c r="H24" s="29">
        <f>H23</f>
        <v>8</v>
      </c>
    </row>
    <row r="25" spans="1:8" ht="15.6" x14ac:dyDescent="0.3">
      <c r="A25" s="69" t="s">
        <v>144</v>
      </c>
      <c r="B25" s="31" t="s">
        <v>148</v>
      </c>
      <c r="C25" s="31"/>
      <c r="D25" s="31"/>
      <c r="E25" s="31"/>
      <c r="F25" s="31"/>
      <c r="G25" s="31"/>
      <c r="H25" s="29">
        <v>9</v>
      </c>
    </row>
    <row r="26" spans="1:8" ht="15.6" x14ac:dyDescent="0.3">
      <c r="A26" s="71"/>
      <c r="B26" s="31" t="s">
        <v>149</v>
      </c>
      <c r="C26" s="31"/>
      <c r="D26" s="31"/>
      <c r="E26" s="31"/>
      <c r="F26" s="31"/>
      <c r="G26" s="31"/>
      <c r="H26" s="29">
        <f>+H25</f>
        <v>9</v>
      </c>
    </row>
    <row r="27" spans="1:8" ht="15.6" x14ac:dyDescent="0.3">
      <c r="A27" s="69" t="s">
        <v>73</v>
      </c>
      <c r="B27" s="31" t="s">
        <v>126</v>
      </c>
      <c r="C27" s="31"/>
      <c r="D27" s="31"/>
      <c r="E27" s="31"/>
      <c r="F27" s="31"/>
      <c r="G27" s="31"/>
      <c r="H27" s="29">
        <v>10</v>
      </c>
    </row>
    <row r="28" spans="1:8" ht="15.6" x14ac:dyDescent="0.3">
      <c r="A28" s="48"/>
      <c r="B28" s="31" t="s">
        <v>127</v>
      </c>
      <c r="C28" s="31"/>
      <c r="D28" s="31"/>
      <c r="E28" s="31"/>
      <c r="F28" s="31"/>
      <c r="G28" s="31"/>
      <c r="H28" s="29">
        <f>H27</f>
        <v>10</v>
      </c>
    </row>
    <row r="29" spans="1:8" ht="15.6" x14ac:dyDescent="0.3">
      <c r="A29" s="69" t="s">
        <v>143</v>
      </c>
      <c r="B29" s="31" t="s">
        <v>128</v>
      </c>
      <c r="C29" s="31"/>
      <c r="D29" s="31"/>
      <c r="E29" s="31"/>
      <c r="F29" s="31"/>
      <c r="G29" s="31"/>
      <c r="H29" s="29">
        <v>11</v>
      </c>
    </row>
    <row r="30" spans="1:8" ht="15.6" x14ac:dyDescent="0.3">
      <c r="A30" s="71"/>
      <c r="B30" s="31" t="s">
        <v>129</v>
      </c>
      <c r="C30" s="31"/>
      <c r="D30" s="31"/>
      <c r="E30" s="31"/>
      <c r="F30" s="31"/>
      <c r="G30" s="31"/>
      <c r="H30" s="29">
        <f>H29</f>
        <v>11</v>
      </c>
    </row>
    <row r="31" spans="1:8" ht="15.6" x14ac:dyDescent="0.3">
      <c r="A31" s="69" t="s">
        <v>83</v>
      </c>
      <c r="B31" s="31" t="s">
        <v>130</v>
      </c>
      <c r="C31" s="31"/>
      <c r="D31" s="31"/>
      <c r="E31" s="31"/>
      <c r="F31" s="31"/>
      <c r="G31" s="31"/>
      <c r="H31" s="29">
        <v>12</v>
      </c>
    </row>
    <row r="32" spans="1:8" ht="15.6" x14ac:dyDescent="0.3">
      <c r="A32" s="48"/>
      <c r="B32" s="31" t="s">
        <v>131</v>
      </c>
      <c r="C32" s="31"/>
      <c r="D32" s="31"/>
      <c r="E32" s="31"/>
      <c r="F32" s="31"/>
      <c r="G32" s="31"/>
      <c r="H32" s="29">
        <f>+H31</f>
        <v>12</v>
      </c>
    </row>
    <row r="33" spans="1:10" ht="15.6" x14ac:dyDescent="0.3">
      <c r="A33" s="69" t="s">
        <v>74</v>
      </c>
      <c r="B33" s="31" t="s">
        <v>132</v>
      </c>
      <c r="C33" s="31"/>
      <c r="D33" s="31"/>
      <c r="E33" s="31"/>
      <c r="F33" s="31"/>
      <c r="G33" s="31"/>
      <c r="H33" s="29">
        <v>13</v>
      </c>
    </row>
    <row r="34" spans="1:10" ht="15.6" x14ac:dyDescent="0.3">
      <c r="A34" s="48"/>
      <c r="B34" s="31" t="s">
        <v>133</v>
      </c>
      <c r="C34" s="31"/>
      <c r="D34" s="31"/>
      <c r="E34" s="31"/>
      <c r="F34" s="31"/>
      <c r="G34" s="31"/>
      <c r="H34" s="29">
        <f>+H33</f>
        <v>13</v>
      </c>
    </row>
    <row r="35" spans="1:10" ht="15.6" x14ac:dyDescent="0.3">
      <c r="A35" s="69" t="s">
        <v>75</v>
      </c>
      <c r="B35" s="31" t="s">
        <v>134</v>
      </c>
      <c r="C35" s="31"/>
      <c r="D35" s="31"/>
      <c r="E35" s="31"/>
      <c r="F35" s="31"/>
      <c r="G35" s="31"/>
      <c r="H35" s="29">
        <v>14</v>
      </c>
    </row>
    <row r="36" spans="1:10" ht="15.6" x14ac:dyDescent="0.3">
      <c r="A36" s="48"/>
      <c r="B36" s="31" t="s">
        <v>135</v>
      </c>
      <c r="C36" s="31"/>
      <c r="D36" s="31"/>
      <c r="E36" s="31"/>
      <c r="F36" s="31"/>
      <c r="G36" s="31"/>
      <c r="H36" s="29">
        <f>+H35</f>
        <v>14</v>
      </c>
    </row>
    <row r="37" spans="1:10" ht="15.6" x14ac:dyDescent="0.3">
      <c r="A37" s="69" t="s">
        <v>76</v>
      </c>
      <c r="B37" s="31" t="s">
        <v>136</v>
      </c>
      <c r="C37" s="31"/>
      <c r="D37" s="31"/>
      <c r="E37" s="31"/>
      <c r="F37" s="31"/>
      <c r="G37" s="31"/>
      <c r="H37" s="29">
        <v>15</v>
      </c>
    </row>
    <row r="38" spans="1:10" ht="15.6" x14ac:dyDescent="0.3">
      <c r="A38" s="48"/>
      <c r="B38" s="31" t="s">
        <v>137</v>
      </c>
      <c r="C38" s="31"/>
      <c r="D38" s="31"/>
      <c r="E38" s="31"/>
      <c r="F38" s="31"/>
      <c r="G38" s="31"/>
      <c r="H38" s="29">
        <f>+H37</f>
        <v>15</v>
      </c>
    </row>
    <row r="39" spans="1:10" ht="15.6" x14ac:dyDescent="0.3">
      <c r="A39" s="69" t="s">
        <v>77</v>
      </c>
      <c r="B39" s="31" t="s">
        <v>138</v>
      </c>
      <c r="C39" s="31"/>
      <c r="D39" s="31"/>
      <c r="E39" s="31"/>
      <c r="F39" s="31"/>
      <c r="G39" s="31"/>
      <c r="H39" s="29">
        <v>16</v>
      </c>
    </row>
    <row r="40" spans="1:10" ht="15.6" x14ac:dyDescent="0.3">
      <c r="A40" s="48"/>
      <c r="B40" s="31" t="s">
        <v>139</v>
      </c>
      <c r="C40" s="31"/>
      <c r="D40" s="31"/>
      <c r="E40" s="31"/>
      <c r="F40" s="31"/>
      <c r="G40" s="31"/>
      <c r="H40" s="29">
        <f>+H39</f>
        <v>16</v>
      </c>
    </row>
    <row r="41" spans="1:10" ht="15.6" x14ac:dyDescent="0.3">
      <c r="A41" s="69" t="s">
        <v>78</v>
      </c>
      <c r="B41" s="31" t="s">
        <v>140</v>
      </c>
      <c r="C41" s="31"/>
      <c r="D41" s="31"/>
      <c r="E41" s="31"/>
      <c r="F41" s="31"/>
      <c r="G41" s="31"/>
      <c r="H41" s="29">
        <v>17</v>
      </c>
    </row>
    <row r="42" spans="1:10" ht="15.6" x14ac:dyDescent="0.3">
      <c r="A42" s="69" t="s">
        <v>103</v>
      </c>
      <c r="B42" s="31" t="s">
        <v>141</v>
      </c>
      <c r="C42" s="31"/>
      <c r="D42" s="31"/>
      <c r="E42" s="31"/>
      <c r="F42" s="31"/>
      <c r="G42" s="31"/>
      <c r="H42" s="29">
        <v>18</v>
      </c>
      <c r="J42" s="1" t="s">
        <v>5</v>
      </c>
    </row>
    <row r="43" spans="1:10" ht="15.6" x14ac:dyDescent="0.3">
      <c r="B43" s="31" t="s">
        <v>142</v>
      </c>
      <c r="C43" s="31"/>
      <c r="D43" s="31"/>
      <c r="E43" s="31"/>
      <c r="F43" s="31"/>
      <c r="G43" s="31"/>
      <c r="H43" s="29">
        <f>+H42</f>
        <v>18</v>
      </c>
    </row>
    <row r="44" spans="1:10" ht="15.6" x14ac:dyDescent="0.3">
      <c r="A44" s="48"/>
      <c r="B44" s="31"/>
      <c r="C44" s="31"/>
      <c r="D44" s="31"/>
      <c r="E44" s="31"/>
      <c r="F44" s="31"/>
      <c r="G44" s="31"/>
      <c r="H44" s="29"/>
    </row>
    <row r="45" spans="1:10" ht="15.6" x14ac:dyDescent="0.3">
      <c r="A45" s="69" t="s">
        <v>102</v>
      </c>
      <c r="B45" s="31" t="s">
        <v>66</v>
      </c>
      <c r="C45" s="31"/>
      <c r="D45" s="31"/>
      <c r="E45" s="31"/>
      <c r="F45" s="31"/>
      <c r="G45" s="31"/>
      <c r="H45" s="29">
        <v>19</v>
      </c>
    </row>
    <row r="48" spans="1:10" x14ac:dyDescent="0.25">
      <c r="I48" s="1" t="s">
        <v>5</v>
      </c>
    </row>
    <row r="52" spans="1:9" x14ac:dyDescent="0.25">
      <c r="B52" s="24"/>
      <c r="C52" s="24"/>
      <c r="D52" s="24"/>
      <c r="E52" s="24"/>
      <c r="F52" s="24"/>
      <c r="G52" s="24"/>
      <c r="H52" s="24"/>
    </row>
    <row r="53" spans="1:9" x14ac:dyDescent="0.25">
      <c r="B53" s="26" t="str">
        <f>"Finans Norge / Skadeforsikringsstatistikk"</f>
        <v>Finans Norge / Skadeforsikringsstatistikk</v>
      </c>
      <c r="G53" s="25"/>
      <c r="H53" s="163">
        <v>1</v>
      </c>
    </row>
    <row r="54" spans="1:9" x14ac:dyDescent="0.25">
      <c r="B54" s="26" t="str">
        <f>"Premiestatistikk skadeforsikring 3. kvartal 2025"</f>
        <v>Premiestatistikk skadeforsikring 3. kvartal 2025</v>
      </c>
      <c r="G54" s="25"/>
      <c r="H54" s="163"/>
    </row>
    <row r="55" spans="1:9" x14ac:dyDescent="0.25">
      <c r="A55"/>
      <c r="B55"/>
      <c r="C55"/>
      <c r="D55"/>
      <c r="E55"/>
      <c r="F55"/>
      <c r="G55"/>
      <c r="H55"/>
      <c r="I55"/>
    </row>
    <row r="56" spans="1:9" x14ac:dyDescent="0.25">
      <c r="A56"/>
      <c r="B56"/>
      <c r="C56"/>
      <c r="D56"/>
      <c r="E56"/>
      <c r="F56"/>
      <c r="G56"/>
      <c r="H56"/>
      <c r="I56"/>
    </row>
    <row r="57" spans="1:9" x14ac:dyDescent="0.25">
      <c r="A57"/>
      <c r="B57"/>
      <c r="C57"/>
      <c r="D57"/>
      <c r="E57"/>
      <c r="F57"/>
      <c r="G57"/>
      <c r="H57"/>
      <c r="I57"/>
    </row>
    <row r="58" spans="1:9" x14ac:dyDescent="0.25">
      <c r="A58"/>
      <c r="B58"/>
      <c r="C58"/>
      <c r="D58"/>
      <c r="E58"/>
      <c r="F58"/>
      <c r="G58"/>
      <c r="H58"/>
      <c r="I58"/>
    </row>
    <row r="59" spans="1:9" x14ac:dyDescent="0.25">
      <c r="A59"/>
      <c r="B59"/>
      <c r="C59"/>
      <c r="D59"/>
      <c r="E59"/>
      <c r="F59"/>
      <c r="G59"/>
      <c r="H59"/>
      <c r="I59"/>
    </row>
    <row r="60" spans="1:9" x14ac:dyDescent="0.25">
      <c r="A60"/>
      <c r="B60"/>
      <c r="C60"/>
      <c r="D60"/>
      <c r="E60"/>
      <c r="F60"/>
      <c r="G60"/>
      <c r="H60"/>
      <c r="I60"/>
    </row>
    <row r="61" spans="1:9" x14ac:dyDescent="0.25">
      <c r="A61"/>
      <c r="B61"/>
      <c r="C61"/>
      <c r="D61"/>
      <c r="E61"/>
      <c r="F61"/>
      <c r="G61"/>
      <c r="H61"/>
      <c r="I61"/>
    </row>
    <row r="62" spans="1:9" ht="12.75" customHeight="1" x14ac:dyDescent="0.25">
      <c r="A62"/>
      <c r="B62"/>
      <c r="C62"/>
      <c r="D62"/>
      <c r="E62"/>
      <c r="F62"/>
      <c r="G62"/>
      <c r="H62"/>
      <c r="I62"/>
    </row>
    <row r="63" spans="1:9" ht="12.75" customHeight="1" x14ac:dyDescent="0.25">
      <c r="A63"/>
      <c r="B63"/>
      <c r="C63"/>
      <c r="D63"/>
      <c r="E63"/>
      <c r="F63"/>
      <c r="G63"/>
      <c r="H63"/>
      <c r="I63"/>
    </row>
    <row r="64" spans="1:9" x14ac:dyDescent="0.25">
      <c r="A64"/>
      <c r="B64"/>
      <c r="C64"/>
      <c r="D64"/>
      <c r="E64"/>
      <c r="F64"/>
      <c r="G64"/>
      <c r="H64"/>
      <c r="I64"/>
    </row>
    <row r="65" spans="1:9" x14ac:dyDescent="0.25">
      <c r="A65"/>
      <c r="B65"/>
      <c r="C65"/>
      <c r="D65"/>
      <c r="E65"/>
      <c r="F65"/>
      <c r="G65"/>
      <c r="H65"/>
      <c r="I65"/>
    </row>
    <row r="66" spans="1:9" x14ac:dyDescent="0.25">
      <c r="A66"/>
      <c r="B66"/>
      <c r="C66"/>
      <c r="D66"/>
      <c r="E66"/>
      <c r="F66"/>
      <c r="G66"/>
      <c r="H66"/>
      <c r="I66"/>
    </row>
    <row r="67" spans="1:9" x14ac:dyDescent="0.25">
      <c r="A67"/>
      <c r="B67"/>
      <c r="C67"/>
      <c r="D67"/>
      <c r="E67"/>
      <c r="F67"/>
      <c r="G67"/>
      <c r="H67"/>
      <c r="I67"/>
    </row>
    <row r="68" spans="1:9" x14ac:dyDescent="0.25">
      <c r="A68"/>
      <c r="B68"/>
      <c r="C68"/>
      <c r="D68"/>
      <c r="E68"/>
      <c r="F68"/>
      <c r="G68"/>
      <c r="H68"/>
      <c r="I68"/>
    </row>
    <row r="69" spans="1:9" x14ac:dyDescent="0.25">
      <c r="A69"/>
      <c r="B69"/>
      <c r="C69"/>
      <c r="D69"/>
      <c r="E69"/>
      <c r="F69"/>
      <c r="G69"/>
      <c r="H69"/>
      <c r="I69"/>
    </row>
    <row r="70" spans="1:9" x14ac:dyDescent="0.25">
      <c r="A70"/>
      <c r="B70"/>
      <c r="C70"/>
      <c r="D70"/>
      <c r="E70"/>
      <c r="F70"/>
      <c r="G70"/>
      <c r="H70"/>
      <c r="I70"/>
    </row>
    <row r="71" spans="1:9" x14ac:dyDescent="0.25">
      <c r="A71"/>
      <c r="B71"/>
      <c r="C71"/>
      <c r="D71"/>
      <c r="E71"/>
      <c r="F71"/>
      <c r="G71"/>
      <c r="H71"/>
      <c r="I71"/>
    </row>
    <row r="72" spans="1:9" x14ac:dyDescent="0.25">
      <c r="A72"/>
      <c r="B72"/>
      <c r="C72"/>
      <c r="D72"/>
      <c r="E72"/>
      <c r="F72"/>
      <c r="G72"/>
      <c r="H72"/>
      <c r="I72"/>
    </row>
  </sheetData>
  <mergeCells count="1">
    <mergeCell ref="H53:H54"/>
  </mergeCells>
  <phoneticPr fontId="0" type="noConversion"/>
  <hyperlinks>
    <hyperlink ref="A18" location="Tab3!A2" display="Tab3" xr:uid="{00000000-0004-0000-0100-000000000000}"/>
    <hyperlink ref="A19" location="Tab4!A2" display="Tab4" xr:uid="{00000000-0004-0000-0100-000001000000}"/>
    <hyperlink ref="A22" location="Tab5!A2" display="Tab5" xr:uid="{00000000-0004-0000-0100-000002000000}"/>
    <hyperlink ref="A23" location="Tab6!A2" display="Tab6" xr:uid="{00000000-0004-0000-0100-000003000000}"/>
    <hyperlink ref="A27" location="'Tab8'!A2" display="Tab8" xr:uid="{00000000-0004-0000-0100-000004000000}"/>
    <hyperlink ref="A9" location="Tab1!A2" display="Tab1" xr:uid="{00000000-0004-0000-0100-000005000000}"/>
    <hyperlink ref="A11" location="Tab2!A2" display="Tab2" xr:uid="{00000000-0004-0000-0100-000006000000}"/>
    <hyperlink ref="A31" location="'Tab10'!A2" display="Tab10" xr:uid="{00000000-0004-0000-0100-000007000000}"/>
    <hyperlink ref="A33" location="'Tab11'!A2" display="Tab11" xr:uid="{00000000-0004-0000-0100-000008000000}"/>
    <hyperlink ref="A42" location="'Tab16'!A2" display="Tab16" xr:uid="{00000000-0004-0000-0100-000009000000}"/>
    <hyperlink ref="A45" location="'Tab17'!A1" display="Tab17" xr:uid="{00000000-0004-0000-0100-00000A000000}"/>
    <hyperlink ref="A41" location="'Tab15'!A2" display="Tab15" xr:uid="{00000000-0004-0000-0100-00000B000000}"/>
    <hyperlink ref="A35" location="'Tab12'!A2" display="Tab12" xr:uid="{00000000-0004-0000-0100-00000C000000}"/>
    <hyperlink ref="A37" location="'Tab13'!A2" display="Tab13" xr:uid="{00000000-0004-0000-0100-00000D000000}"/>
    <hyperlink ref="A39" location="'Tab14'!A2" display="Tab14" xr:uid="{00000000-0004-0000-0100-00000E000000}"/>
    <hyperlink ref="A29" location="'Tab9'!A2" display="Tab9" xr:uid="{00000000-0004-0000-0100-00000F000000}"/>
    <hyperlink ref="A25" location="'Tab7'!A2" display="Tab7" xr:uid="{00000000-0004-0000-0100-000010000000}"/>
  </hyperlinks>
  <pageMargins left="0.78740157480314965" right="0.78740157480314965" top="0.98425196850393704" bottom="0.19685039370078741" header="3.937007874015748E-2" footer="3.937007874015748E-2"/>
  <pageSetup paperSize="9" scale="92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0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39.44140625" customWidth="1"/>
    <col min="2" max="2" width="5.6640625" customWidth="1"/>
    <col min="3" max="3" width="39.44140625" customWidth="1"/>
  </cols>
  <sheetData>
    <row r="1" spans="1:1" ht="8.25" customHeight="1" x14ac:dyDescent="0.25">
      <c r="A1" s="1"/>
    </row>
    <row r="2" spans="1:1" x14ac:dyDescent="0.25">
      <c r="A2" s="70" t="s">
        <v>0</v>
      </c>
    </row>
    <row r="3" spans="1:1" s="1" customFormat="1" ht="6.75" customHeight="1" x14ac:dyDescent="0.25"/>
    <row r="4" spans="1:1" s="1" customFormat="1" ht="15.6" x14ac:dyDescent="0.3">
      <c r="A4" s="40"/>
    </row>
    <row r="5" spans="1:1" s="1" customFormat="1" ht="15.6" x14ac:dyDescent="0.3">
      <c r="A5" s="40" t="s">
        <v>39</v>
      </c>
    </row>
    <row r="6" spans="1:1" s="1" customFormat="1" x14ac:dyDescent="0.25"/>
    <row r="7" spans="1:1" s="1" customFormat="1" ht="15.6" x14ac:dyDescent="0.3">
      <c r="A7" s="31"/>
    </row>
    <row r="8" spans="1:1" s="1" customFormat="1" ht="15.6" x14ac:dyDescent="0.3">
      <c r="A8" s="31"/>
    </row>
    <row r="9" spans="1:1" s="1" customFormat="1" ht="15.6" x14ac:dyDescent="0.3">
      <c r="A9" s="31"/>
    </row>
    <row r="10" spans="1:1" s="1" customFormat="1" ht="15.6" x14ac:dyDescent="0.3">
      <c r="A10" s="31"/>
    </row>
    <row r="11" spans="1:1" s="1" customFormat="1" ht="15.6" x14ac:dyDescent="0.3">
      <c r="A11" s="31"/>
    </row>
    <row r="12" spans="1:1" s="1" customFormat="1" ht="15.6" x14ac:dyDescent="0.3">
      <c r="A12" s="31"/>
    </row>
    <row r="13" spans="1:1" s="1" customFormat="1" ht="15.6" x14ac:dyDescent="0.3">
      <c r="A13" s="31"/>
    </row>
    <row r="14" spans="1:1" s="1" customFormat="1" ht="15.6" x14ac:dyDescent="0.3">
      <c r="A14" s="31"/>
    </row>
    <row r="15" spans="1:1" s="1" customFormat="1" ht="15.6" x14ac:dyDescent="0.3">
      <c r="A15" s="31"/>
    </row>
    <row r="16" spans="1:1" s="1" customFormat="1" ht="15.6" x14ac:dyDescent="0.3">
      <c r="A16" s="31"/>
    </row>
    <row r="17" spans="1:5" s="1" customFormat="1" ht="15.6" x14ac:dyDescent="0.3">
      <c r="A17" s="40"/>
      <c r="B17" s="31"/>
      <c r="C17" s="31"/>
    </row>
    <row r="18" spans="1:5" s="1" customFormat="1" ht="15.6" x14ac:dyDescent="0.3">
      <c r="A18" s="31"/>
      <c r="B18" s="31"/>
      <c r="C18" s="31"/>
    </row>
    <row r="19" spans="1:5" s="1" customFormat="1" ht="15.6" x14ac:dyDescent="0.3">
      <c r="A19" s="31"/>
      <c r="B19" s="31"/>
      <c r="C19" s="52"/>
      <c r="E19" s="52"/>
    </row>
    <row r="20" spans="1:5" s="1" customFormat="1" ht="15.6" x14ac:dyDescent="0.3">
      <c r="A20" s="31"/>
      <c r="B20" s="31"/>
      <c r="C20" s="31"/>
      <c r="E20" s="31"/>
    </row>
    <row r="21" spans="1:5" s="1" customFormat="1" ht="15.6" x14ac:dyDescent="0.3">
      <c r="A21" s="31"/>
      <c r="B21" s="31"/>
      <c r="C21" s="31"/>
      <c r="E21" s="31"/>
    </row>
    <row r="22" spans="1:5" s="1" customFormat="1" ht="15.6" x14ac:dyDescent="0.3">
      <c r="A22" s="31"/>
      <c r="B22" s="31"/>
      <c r="C22" s="31"/>
      <c r="E22" s="31"/>
    </row>
    <row r="23" spans="1:5" s="1" customFormat="1" ht="15.6" x14ac:dyDescent="0.3">
      <c r="A23" s="31"/>
      <c r="B23" s="31"/>
      <c r="C23" s="31"/>
      <c r="E23" s="31"/>
    </row>
    <row r="24" spans="1:5" s="1" customFormat="1" ht="15.6" x14ac:dyDescent="0.3">
      <c r="B24" s="31"/>
      <c r="C24" s="31"/>
      <c r="E24" s="31"/>
    </row>
    <row r="25" spans="1:5" s="1" customFormat="1" ht="15.6" x14ac:dyDescent="0.3">
      <c r="A25" s="52"/>
      <c r="B25" s="31"/>
      <c r="C25" s="31"/>
      <c r="E25" s="31"/>
    </row>
    <row r="26" spans="1:5" s="1" customFormat="1" ht="15.6" x14ac:dyDescent="0.3">
      <c r="A26" s="31"/>
      <c r="B26" s="31"/>
      <c r="C26" s="31"/>
      <c r="E26" s="31"/>
    </row>
    <row r="27" spans="1:5" s="1" customFormat="1" ht="15.6" x14ac:dyDescent="0.3">
      <c r="A27" s="31"/>
      <c r="B27" s="31"/>
      <c r="C27" s="31"/>
      <c r="E27" s="31"/>
    </row>
    <row r="28" spans="1:5" s="1" customFormat="1" ht="15.6" x14ac:dyDescent="0.3">
      <c r="A28" s="31"/>
      <c r="B28" s="31"/>
      <c r="C28" s="31"/>
      <c r="E28" s="31"/>
    </row>
    <row r="29" spans="1:5" s="1" customFormat="1" ht="15.6" x14ac:dyDescent="0.3">
      <c r="A29" s="52"/>
      <c r="B29" s="31"/>
      <c r="C29" s="31"/>
      <c r="E29" s="31"/>
    </row>
    <row r="30" spans="1:5" s="1" customFormat="1" ht="15.6" x14ac:dyDescent="0.3">
      <c r="A30" s="31"/>
      <c r="B30" s="31"/>
      <c r="C30" s="31"/>
      <c r="E30" s="31"/>
    </row>
    <row r="31" spans="1:5" s="1" customFormat="1" ht="15.6" x14ac:dyDescent="0.3">
      <c r="B31" s="31"/>
      <c r="C31" s="31"/>
      <c r="E31" s="31"/>
    </row>
    <row r="32" spans="1:5" s="1" customFormat="1" ht="15.6" x14ac:dyDescent="0.3">
      <c r="A32" s="52"/>
      <c r="B32" s="31"/>
      <c r="C32" s="31"/>
      <c r="E32" s="31"/>
    </row>
    <row r="33" spans="1:5" s="1" customFormat="1" ht="15.6" x14ac:dyDescent="0.3">
      <c r="A33" s="31"/>
      <c r="B33" s="31"/>
      <c r="C33" s="31"/>
      <c r="E33" s="31"/>
    </row>
    <row r="34" spans="1:5" s="1" customFormat="1" ht="15.6" x14ac:dyDescent="0.3">
      <c r="B34" s="31"/>
      <c r="C34" s="31"/>
      <c r="E34" s="31"/>
    </row>
    <row r="35" spans="1:5" s="1" customFormat="1" ht="15.6" x14ac:dyDescent="0.3">
      <c r="A35" s="52"/>
      <c r="B35" s="31"/>
      <c r="C35" s="31"/>
      <c r="E35" s="31"/>
    </row>
    <row r="36" spans="1:5" s="1" customFormat="1" ht="15.6" x14ac:dyDescent="0.3">
      <c r="A36" s="31"/>
      <c r="B36" s="31"/>
      <c r="C36" s="31"/>
      <c r="E36" s="31"/>
    </row>
    <row r="37" spans="1:5" s="1" customFormat="1" ht="15.6" x14ac:dyDescent="0.3">
      <c r="A37" s="31"/>
      <c r="B37" s="31"/>
      <c r="C37" s="31"/>
      <c r="E37" s="31"/>
    </row>
    <row r="38" spans="1:5" s="1" customFormat="1" ht="15.6" x14ac:dyDescent="0.3">
      <c r="A38" s="31"/>
      <c r="B38" s="31"/>
      <c r="C38" s="31"/>
    </row>
    <row r="39" spans="1:5" s="1" customFormat="1" ht="15.6" x14ac:dyDescent="0.3">
      <c r="A39" s="52"/>
      <c r="B39" s="31"/>
    </row>
    <row r="40" spans="1:5" s="1" customFormat="1" ht="15.6" x14ac:dyDescent="0.3">
      <c r="A40" s="31"/>
      <c r="B40" s="31"/>
    </row>
    <row r="41" spans="1:5" s="1" customFormat="1" ht="15.6" x14ac:dyDescent="0.3">
      <c r="A41" s="31"/>
    </row>
    <row r="42" spans="1:5" s="1" customFormat="1" ht="15.6" x14ac:dyDescent="0.3">
      <c r="A42" s="31"/>
    </row>
    <row r="43" spans="1:5" s="1" customFormat="1" x14ac:dyDescent="0.25"/>
    <row r="44" spans="1:5" s="1" customFormat="1" ht="15.6" x14ac:dyDescent="0.3">
      <c r="C44" s="31"/>
    </row>
    <row r="45" spans="1:5" s="1" customFormat="1" ht="15.6" x14ac:dyDescent="0.3">
      <c r="A45" s="31"/>
      <c r="C45" s="31"/>
    </row>
    <row r="46" spans="1:5" s="1" customFormat="1" ht="15.6" x14ac:dyDescent="0.3">
      <c r="A46" s="31"/>
    </row>
    <row r="47" spans="1:5" s="1" customFormat="1" ht="15.6" x14ac:dyDescent="0.3">
      <c r="A47" s="31"/>
    </row>
    <row r="48" spans="1:5" s="1" customFormat="1" ht="15.6" x14ac:dyDescent="0.3">
      <c r="A48" s="52" t="s">
        <v>67</v>
      </c>
    </row>
    <row r="49" spans="1:3" s="1" customFormat="1" ht="15.6" x14ac:dyDescent="0.3">
      <c r="A49" s="52" t="s">
        <v>106</v>
      </c>
    </row>
    <row r="50" spans="1:3" s="1" customFormat="1" ht="15.6" x14ac:dyDescent="0.3">
      <c r="A50" s="31"/>
    </row>
    <row r="51" spans="1:3" s="1" customFormat="1" ht="15.6" x14ac:dyDescent="0.3">
      <c r="A51" s="31"/>
    </row>
    <row r="52" spans="1:3" s="1" customFormat="1" ht="12.75" customHeight="1" x14ac:dyDescent="0.25">
      <c r="A52" s="58" t="str">
        <f>+Innhold!B53</f>
        <v>Finans Norge / Skadeforsikringsstatistikk</v>
      </c>
      <c r="B52" s="59"/>
      <c r="C52" s="164">
        <f>Innhold!H9</f>
        <v>2</v>
      </c>
    </row>
    <row r="53" spans="1:3" s="1" customFormat="1" ht="12.75" customHeight="1" x14ac:dyDescent="0.25">
      <c r="A53" s="26" t="str">
        <f>+Innhold!B54</f>
        <v>Premiestatistikk skadeforsikring 3. kvartal 2025</v>
      </c>
      <c r="C53" s="163"/>
    </row>
    <row r="54" spans="1:3" s="1" customFormat="1" x14ac:dyDescent="0.25"/>
    <row r="55" spans="1:3" s="1" customFormat="1" x14ac:dyDescent="0.25"/>
    <row r="56" spans="1:3" s="1" customFormat="1" x14ac:dyDescent="0.25"/>
    <row r="57" spans="1:3" s="1" customFormat="1" x14ac:dyDescent="0.25"/>
    <row r="58" spans="1:3" s="1" customFormat="1" x14ac:dyDescent="0.25"/>
    <row r="59" spans="1:3" s="1" customFormat="1" x14ac:dyDescent="0.25"/>
    <row r="60" spans="1:3" s="1" customFormat="1" x14ac:dyDescent="0.25"/>
  </sheetData>
  <mergeCells count="1">
    <mergeCell ref="C52:C53"/>
  </mergeCells>
  <phoneticPr fontId="0" type="noConversion"/>
  <hyperlinks>
    <hyperlink ref="A2" location="Innhold!A9" tooltip="Move to Tab2" display="Tilbake til innholdsfortegnelsen" xr:uid="{00000000-0004-0000-0200-000000000000}"/>
  </hyperlinks>
  <pageMargins left="0.78740157480314965" right="0.78740157480314965" top="0.98425196850393704" bottom="0.19685039370078741" header="3.937007874015748E-2" footer="3.937007874015748E-2"/>
  <pageSetup paperSize="9" scale="9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0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9.6640625" style="1" customWidth="1"/>
    <col min="2" max="2" width="13" style="1" customWidth="1"/>
    <col min="3" max="5" width="14.109375" style="1" customWidth="1"/>
    <col min="6" max="6" width="2.44140625" style="1" customWidth="1"/>
    <col min="7" max="7" width="29.6640625" style="1" customWidth="1"/>
    <col min="8" max="8" width="13" style="1" customWidth="1"/>
    <col min="9" max="11" width="14.109375" style="1" customWidth="1"/>
    <col min="12" max="16384" width="11.44140625" style="1"/>
  </cols>
  <sheetData>
    <row r="1" spans="1:12" ht="5.25" customHeight="1" x14ac:dyDescent="0.25"/>
    <row r="2" spans="1:12" x14ac:dyDescent="0.25">
      <c r="A2" s="70" t="s">
        <v>0</v>
      </c>
    </row>
    <row r="3" spans="1:12" ht="6" customHeight="1" x14ac:dyDescent="0.25">
      <c r="A3" s="4"/>
    </row>
    <row r="4" spans="1:12" ht="15.6" x14ac:dyDescent="0.3">
      <c r="A4" s="40" t="s">
        <v>45</v>
      </c>
      <c r="G4" s="5"/>
      <c r="H4"/>
      <c r="I4"/>
      <c r="J4"/>
      <c r="K4"/>
      <c r="L4"/>
    </row>
    <row r="5" spans="1:12" ht="15.6" x14ac:dyDescent="0.3">
      <c r="A5" s="5"/>
      <c r="G5" s="5"/>
      <c r="H5"/>
      <c r="I5"/>
      <c r="J5"/>
      <c r="K5"/>
      <c r="L5"/>
    </row>
    <row r="6" spans="1:12" ht="15.6" x14ac:dyDescent="0.3">
      <c r="A6" s="5" t="s">
        <v>80</v>
      </c>
      <c r="G6" s="5" t="s">
        <v>150</v>
      </c>
      <c r="H6"/>
      <c r="I6"/>
      <c r="J6"/>
      <c r="K6"/>
      <c r="L6"/>
    </row>
    <row r="7" spans="1:12" x14ac:dyDescent="0.25">
      <c r="G7"/>
      <c r="H7"/>
      <c r="I7"/>
      <c r="J7"/>
      <c r="K7"/>
      <c r="L7"/>
    </row>
    <row r="8" spans="1:12" x14ac:dyDescent="0.25">
      <c r="G8"/>
      <c r="H8"/>
      <c r="I8"/>
      <c r="J8"/>
      <c r="K8"/>
      <c r="L8"/>
    </row>
    <row r="9" spans="1:12" x14ac:dyDescent="0.25">
      <c r="G9"/>
      <c r="H9"/>
      <c r="I9"/>
      <c r="J9"/>
      <c r="K9"/>
      <c r="L9"/>
    </row>
    <row r="10" spans="1:12" x14ac:dyDescent="0.25">
      <c r="G10"/>
      <c r="H10"/>
      <c r="I10"/>
      <c r="J10"/>
      <c r="K10"/>
      <c r="L10"/>
    </row>
    <row r="11" spans="1:12" x14ac:dyDescent="0.25">
      <c r="G11"/>
      <c r="H11"/>
      <c r="I11"/>
      <c r="J11"/>
      <c r="K11"/>
      <c r="L11"/>
    </row>
    <row r="12" spans="1:12" x14ac:dyDescent="0.25">
      <c r="E12" s="25"/>
      <c r="G12"/>
      <c r="H12"/>
      <c r="I12"/>
      <c r="J12"/>
      <c r="K12"/>
      <c r="L12"/>
    </row>
    <row r="13" spans="1:12" x14ac:dyDescent="0.25">
      <c r="G13"/>
      <c r="H13"/>
      <c r="I13"/>
      <c r="J13"/>
      <c r="K13"/>
      <c r="L13"/>
    </row>
    <row r="14" spans="1:12" x14ac:dyDescent="0.25">
      <c r="G14"/>
      <c r="H14"/>
      <c r="I14"/>
      <c r="J14"/>
      <c r="K14"/>
      <c r="L14"/>
    </row>
    <row r="15" spans="1:12" x14ac:dyDescent="0.25">
      <c r="E15" s="25"/>
      <c r="G15"/>
      <c r="H15"/>
      <c r="I15"/>
      <c r="J15"/>
      <c r="K15"/>
      <c r="L15"/>
    </row>
    <row r="16" spans="1:12" x14ac:dyDescent="0.25">
      <c r="G16"/>
      <c r="H16"/>
      <c r="I16"/>
      <c r="J16"/>
      <c r="K16"/>
      <c r="L16"/>
    </row>
    <row r="17" spans="1:12" x14ac:dyDescent="0.25">
      <c r="G17"/>
      <c r="H17"/>
      <c r="I17"/>
      <c r="J17"/>
      <c r="K17"/>
      <c r="L17"/>
    </row>
    <row r="18" spans="1:12" x14ac:dyDescent="0.25">
      <c r="E18" s="25"/>
      <c r="G18"/>
      <c r="H18"/>
      <c r="I18"/>
      <c r="J18"/>
      <c r="K18"/>
      <c r="L18"/>
    </row>
    <row r="19" spans="1:12" x14ac:dyDescent="0.25">
      <c r="J19"/>
      <c r="K19"/>
      <c r="L19"/>
    </row>
    <row r="20" spans="1:12" x14ac:dyDescent="0.25">
      <c r="J20"/>
      <c r="K20"/>
      <c r="L20"/>
    </row>
    <row r="21" spans="1:12" x14ac:dyDescent="0.25">
      <c r="J21"/>
      <c r="K21"/>
      <c r="L21"/>
    </row>
    <row r="22" spans="1:12" x14ac:dyDescent="0.25">
      <c r="J22"/>
      <c r="K22"/>
      <c r="L22"/>
    </row>
    <row r="23" spans="1:12" x14ac:dyDescent="0.25">
      <c r="J23"/>
      <c r="K23"/>
      <c r="L23"/>
    </row>
    <row r="24" spans="1:12" x14ac:dyDescent="0.25">
      <c r="E24" s="25"/>
      <c r="G24"/>
      <c r="H24"/>
      <c r="I24"/>
      <c r="J24"/>
      <c r="K24"/>
      <c r="L24"/>
    </row>
    <row r="25" spans="1:12" x14ac:dyDescent="0.25">
      <c r="G25"/>
      <c r="H25"/>
      <c r="I25"/>
      <c r="J25"/>
      <c r="K25"/>
      <c r="L25"/>
    </row>
    <row r="26" spans="1:12" x14ac:dyDescent="0.25">
      <c r="G26"/>
      <c r="H26"/>
      <c r="I26"/>
      <c r="J26"/>
      <c r="K26"/>
      <c r="L26"/>
    </row>
    <row r="27" spans="1:12" x14ac:dyDescent="0.25">
      <c r="E27" s="25"/>
      <c r="G27"/>
      <c r="H27"/>
      <c r="I27"/>
      <c r="J27"/>
      <c r="K27"/>
      <c r="L27"/>
    </row>
    <row r="28" spans="1:12" x14ac:dyDescent="0.25">
      <c r="G28"/>
      <c r="H28"/>
      <c r="I28"/>
      <c r="J28"/>
      <c r="K28"/>
      <c r="L28"/>
    </row>
    <row r="29" spans="1:12" x14ac:dyDescent="0.25">
      <c r="I29"/>
      <c r="J29"/>
      <c r="K29"/>
      <c r="L29"/>
    </row>
    <row r="30" spans="1:12" x14ac:dyDescent="0.25">
      <c r="I30"/>
      <c r="J30"/>
      <c r="K30"/>
      <c r="L30"/>
    </row>
    <row r="31" spans="1:12" ht="15.6" x14ac:dyDescent="0.3">
      <c r="A31" s="5" t="s">
        <v>63</v>
      </c>
      <c r="G31" s="5"/>
      <c r="K31"/>
      <c r="L31"/>
    </row>
    <row r="32" spans="1:12" x14ac:dyDescent="0.25">
      <c r="K32"/>
      <c r="L32"/>
    </row>
    <row r="33" spans="5:12" x14ac:dyDescent="0.25">
      <c r="K33"/>
      <c r="L33"/>
    </row>
    <row r="34" spans="5:12" x14ac:dyDescent="0.25">
      <c r="G34"/>
      <c r="K34"/>
      <c r="L34"/>
    </row>
    <row r="35" spans="5:12" x14ac:dyDescent="0.25">
      <c r="G35"/>
      <c r="K35"/>
      <c r="L35"/>
    </row>
    <row r="36" spans="5:12" x14ac:dyDescent="0.25">
      <c r="E36" s="25"/>
      <c r="G36"/>
      <c r="K36"/>
      <c r="L36"/>
    </row>
    <row r="37" spans="5:12" x14ac:dyDescent="0.25">
      <c r="G37"/>
      <c r="K37"/>
      <c r="L37"/>
    </row>
    <row r="38" spans="5:12" x14ac:dyDescent="0.25">
      <c r="G38"/>
      <c r="K38"/>
      <c r="L38"/>
    </row>
    <row r="39" spans="5:12" x14ac:dyDescent="0.25">
      <c r="E39" s="25"/>
      <c r="G39"/>
      <c r="K39"/>
      <c r="L39"/>
    </row>
    <row r="40" spans="5:12" x14ac:dyDescent="0.25">
      <c r="G40"/>
      <c r="K40"/>
      <c r="L40"/>
    </row>
    <row r="41" spans="5:12" x14ac:dyDescent="0.25">
      <c r="K41"/>
    </row>
    <row r="42" spans="5:12" x14ac:dyDescent="0.25">
      <c r="E42" s="25"/>
      <c r="K42"/>
    </row>
    <row r="45" spans="5:12" x14ac:dyDescent="0.25">
      <c r="E45" s="25"/>
    </row>
    <row r="48" spans="5:12" x14ac:dyDescent="0.25">
      <c r="E48" s="25"/>
    </row>
    <row r="51" spans="1:11" x14ac:dyDescent="0.25">
      <c r="E51" s="25"/>
    </row>
    <row r="54" spans="1:11" x14ac:dyDescent="0.25">
      <c r="E54" s="25"/>
    </row>
    <row r="61" spans="1:11" ht="9" customHeight="1" x14ac:dyDescent="0.25">
      <c r="E61" s="25"/>
    </row>
    <row r="62" spans="1:11" x14ac:dyDescent="0.25">
      <c r="E62" s="25"/>
    </row>
    <row r="63" spans="1:11" x14ac:dyDescent="0.25">
      <c r="A63" s="24"/>
      <c r="B63" s="24"/>
      <c r="C63" s="24"/>
      <c r="D63" s="24"/>
      <c r="E63" s="24"/>
      <c r="G63" s="24"/>
      <c r="H63" s="24"/>
      <c r="I63" s="24"/>
      <c r="J63" s="24"/>
      <c r="K63" s="24"/>
    </row>
    <row r="64" spans="1:11" x14ac:dyDescent="0.25">
      <c r="A64" s="26" t="str">
        <f>+Innhold!B53</f>
        <v>Finans Norge / Skadeforsikringsstatistikk</v>
      </c>
      <c r="E64" s="164">
        <f>Innhold!H12</f>
        <v>3</v>
      </c>
      <c r="G64" s="26" t="str">
        <f>+Innhold!B53</f>
        <v>Finans Norge / Skadeforsikringsstatistikk</v>
      </c>
      <c r="K64" s="164">
        <f>+Innhold!H14</f>
        <v>4</v>
      </c>
    </row>
    <row r="65" spans="1:11" x14ac:dyDescent="0.25">
      <c r="A65" s="26" t="str">
        <f>+Innhold!B54</f>
        <v>Premiestatistikk skadeforsikring 3. kvartal 2025</v>
      </c>
      <c r="E65" s="163"/>
      <c r="G65" s="26" t="str">
        <f>+Innhold!B54</f>
        <v>Premiestatistikk skadeforsikring 3. kvartal 2025</v>
      </c>
      <c r="K65" s="163"/>
    </row>
    <row r="69" spans="1:11" x14ac:dyDescent="0.25">
      <c r="A69" s="178"/>
      <c r="B69" s="179"/>
      <c r="C69" s="180"/>
      <c r="D69" s="180"/>
      <c r="E69" s="180"/>
      <c r="F69" s="180"/>
      <c r="G69" s="180"/>
      <c r="H69" s="180"/>
      <c r="I69" s="180"/>
    </row>
    <row r="70" spans="1:11" x14ac:dyDescent="0.25">
      <c r="A70" s="180"/>
      <c r="B70" s="180"/>
      <c r="C70" s="180"/>
      <c r="D70" s="180"/>
      <c r="E70" s="180"/>
      <c r="F70" s="180"/>
      <c r="G70" s="180"/>
      <c r="H70" s="180"/>
      <c r="I70" s="180"/>
    </row>
    <row r="71" spans="1:11" x14ac:dyDescent="0.25">
      <c r="A71" s="178"/>
      <c r="B71" s="179"/>
      <c r="C71" s="180"/>
      <c r="D71" s="180"/>
      <c r="E71" s="180"/>
      <c r="F71" s="180"/>
      <c r="G71" s="180"/>
      <c r="H71" s="180"/>
      <c r="I71" s="180"/>
    </row>
    <row r="72" spans="1:11" x14ac:dyDescent="0.25">
      <c r="A72" s="180"/>
      <c r="B72" s="180"/>
      <c r="C72" s="180"/>
      <c r="D72" s="180"/>
      <c r="E72" s="180"/>
      <c r="F72" s="180"/>
      <c r="G72" s="180"/>
      <c r="H72" s="180"/>
      <c r="I72" s="180"/>
    </row>
    <row r="73" spans="1:11" x14ac:dyDescent="0.25">
      <c r="A73" s="181" t="s">
        <v>59</v>
      </c>
      <c r="B73" s="180"/>
      <c r="C73" s="180"/>
      <c r="D73" s="180"/>
      <c r="E73" s="180"/>
      <c r="F73" s="180"/>
      <c r="G73" s="180"/>
      <c r="H73" s="180"/>
      <c r="I73" s="180"/>
    </row>
    <row r="74" spans="1:11" x14ac:dyDescent="0.25">
      <c r="A74" s="178" t="s">
        <v>82</v>
      </c>
      <c r="B74" s="179">
        <f>+VLOOKUP(A74,'Tab5'!$A$7:$U$36,7,FALSE)/100</f>
        <v>0.26252620088776135</v>
      </c>
      <c r="C74" s="178">
        <v>1</v>
      </c>
      <c r="D74" s="178">
        <v>0</v>
      </c>
      <c r="E74" s="178">
        <v>0</v>
      </c>
      <c r="F74" s="178">
        <v>0</v>
      </c>
      <c r="G74" s="178"/>
      <c r="H74" s="178"/>
      <c r="I74" s="178">
        <v>0</v>
      </c>
    </row>
    <row r="75" spans="1:11" x14ac:dyDescent="0.25">
      <c r="A75" s="178" t="s">
        <v>81</v>
      </c>
      <c r="B75" s="179">
        <f>+VLOOKUP(A75,'Tab5'!$A$7:$U$36,7,FALSE)/100</f>
        <v>0.2061322245258079</v>
      </c>
      <c r="C75" s="178">
        <v>1</v>
      </c>
      <c r="D75" s="178">
        <v>0</v>
      </c>
      <c r="E75" s="178">
        <v>0</v>
      </c>
      <c r="F75" s="178">
        <v>0</v>
      </c>
      <c r="G75" s="178"/>
      <c r="H75" s="178"/>
      <c r="I75" s="178">
        <v>0</v>
      </c>
    </row>
    <row r="76" spans="1:11" x14ac:dyDescent="0.25">
      <c r="A76" s="178" t="s">
        <v>84</v>
      </c>
      <c r="B76" s="179">
        <f>+VLOOKUP(A76,'Tab5'!$A$7:$U$36,7,FALSE)/100</f>
        <v>0.12537437543436919</v>
      </c>
      <c r="C76" s="178">
        <v>1</v>
      </c>
      <c r="D76" s="178">
        <v>0</v>
      </c>
      <c r="E76" s="178">
        <v>0</v>
      </c>
      <c r="F76" s="178">
        <v>0</v>
      </c>
      <c r="G76" s="178"/>
      <c r="H76" s="178"/>
      <c r="I76" s="178">
        <v>0</v>
      </c>
    </row>
    <row r="77" spans="1:11" x14ac:dyDescent="0.25">
      <c r="A77" s="178" t="s">
        <v>152</v>
      </c>
      <c r="B77" s="179">
        <f>+VLOOKUP(A77,'Tab5'!$A$7:$U$36,7,FALSE)/100</f>
        <v>0.18608970825156707</v>
      </c>
      <c r="C77" s="178">
        <v>1</v>
      </c>
      <c r="D77" s="178">
        <v>0</v>
      </c>
      <c r="E77" s="178">
        <v>0</v>
      </c>
      <c r="F77" s="178">
        <v>0</v>
      </c>
      <c r="G77" s="178"/>
      <c r="H77" s="178"/>
      <c r="I77" s="178">
        <v>0</v>
      </c>
    </row>
    <row r="78" spans="1:11" x14ac:dyDescent="0.25">
      <c r="A78" s="178" t="s">
        <v>21</v>
      </c>
      <c r="B78" s="179">
        <f>1-SUM(B74:B77)</f>
        <v>0.21987749090049435</v>
      </c>
      <c r="C78" s="178">
        <v>1</v>
      </c>
      <c r="D78" s="178">
        <v>0</v>
      </c>
      <c r="E78" s="178">
        <v>0</v>
      </c>
      <c r="F78" s="178">
        <v>0</v>
      </c>
      <c r="G78" s="178"/>
      <c r="H78" s="178"/>
      <c r="I78" s="178">
        <v>0</v>
      </c>
    </row>
    <row r="79" spans="1:11" x14ac:dyDescent="0.25">
      <c r="A79" s="180"/>
      <c r="B79" s="180"/>
      <c r="C79" s="180"/>
      <c r="D79" s="180"/>
      <c r="E79" s="180"/>
      <c r="F79" s="180"/>
      <c r="G79" s="180"/>
      <c r="H79" s="180"/>
      <c r="I79" s="180"/>
    </row>
    <row r="80" spans="1:11" x14ac:dyDescent="0.25">
      <c r="A80" s="180"/>
      <c r="B80" s="180"/>
      <c r="C80" s="180"/>
      <c r="D80" s="180"/>
      <c r="E80" s="180"/>
      <c r="F80" s="180"/>
      <c r="G80" s="180"/>
      <c r="H80" s="180"/>
      <c r="I80" s="180"/>
    </row>
    <row r="81" spans="1:17" x14ac:dyDescent="0.25">
      <c r="A81" s="181" t="s">
        <v>62</v>
      </c>
      <c r="B81" s="180"/>
      <c r="C81" s="180"/>
      <c r="D81" s="180"/>
      <c r="E81" s="180"/>
      <c r="F81" s="180"/>
      <c r="G81" s="180"/>
      <c r="H81" s="180"/>
      <c r="I81" s="180"/>
    </row>
    <row r="82" spans="1:17" x14ac:dyDescent="0.25">
      <c r="A82" s="178" t="s">
        <v>51</v>
      </c>
      <c r="B82" s="178">
        <f>+'Tab3'!F26/1000</f>
        <v>17354.725999999999</v>
      </c>
      <c r="C82" s="178">
        <f>+'Tab3'!G26/1000</f>
        <v>20004.100999999999</v>
      </c>
      <c r="D82" s="180"/>
      <c r="E82" s="180"/>
      <c r="F82" s="180"/>
      <c r="G82" s="180"/>
      <c r="H82" s="180"/>
      <c r="I82" s="180"/>
    </row>
    <row r="83" spans="1:17" x14ac:dyDescent="0.25">
      <c r="A83" s="178"/>
      <c r="B83" s="182" t="str">
        <f>Dato_1årsiden</f>
        <v>30.09.2024</v>
      </c>
      <c r="C83" s="182" t="str">
        <f>Dato_nå</f>
        <v>30.09.2025</v>
      </c>
      <c r="D83" s="180"/>
      <c r="E83" s="180"/>
      <c r="F83" s="180"/>
      <c r="G83" s="180"/>
      <c r="H83" s="180"/>
      <c r="I83" s="180"/>
    </row>
    <row r="84" spans="1:17" x14ac:dyDescent="0.25">
      <c r="A84" s="178" t="s">
        <v>18</v>
      </c>
      <c r="B84" s="183">
        <f>+'Tab3'!F22/1000</f>
        <v>3423.9450000000002</v>
      </c>
      <c r="C84" s="183">
        <f>+'Tab3'!G22/1000</f>
        <v>3779.723</v>
      </c>
      <c r="D84" s="180"/>
      <c r="E84" s="180"/>
      <c r="F84" s="180"/>
      <c r="G84" s="180"/>
      <c r="H84" s="180"/>
      <c r="I84" s="180"/>
    </row>
    <row r="85" spans="1:17" x14ac:dyDescent="0.25">
      <c r="A85" s="178" t="s">
        <v>54</v>
      </c>
      <c r="B85" s="183">
        <f>+'Tab3'!F23/1000</f>
        <v>11350.093000000001</v>
      </c>
      <c r="C85" s="183">
        <f>+'Tab3'!G23/1000</f>
        <v>13329.42</v>
      </c>
      <c r="D85" s="180"/>
      <c r="E85" s="180"/>
      <c r="F85" s="180"/>
      <c r="G85" s="180"/>
      <c r="H85" s="180"/>
      <c r="I85" s="180"/>
    </row>
    <row r="86" spans="1:17" x14ac:dyDescent="0.25">
      <c r="A86" s="178" t="s">
        <v>55</v>
      </c>
      <c r="B86" s="183">
        <f>'Tab3'!F26/1000-B84-B85</f>
        <v>2580.6879999999983</v>
      </c>
      <c r="C86" s="183">
        <f>'Tab3'!G26/1000-C84-C85</f>
        <v>2894.9579999999987</v>
      </c>
      <c r="D86" s="180"/>
      <c r="E86" s="180"/>
      <c r="F86" s="180"/>
      <c r="G86" s="180"/>
      <c r="H86" s="180"/>
      <c r="I86" s="180"/>
    </row>
    <row r="87" spans="1:17" x14ac:dyDescent="0.25">
      <c r="A87" s="178" t="s">
        <v>85</v>
      </c>
      <c r="B87" s="183">
        <f>+'Tab3'!J26/1000</f>
        <v>13499.509</v>
      </c>
      <c r="C87" s="183">
        <f>+'Tab3'!K26/1000</f>
        <v>14699.239</v>
      </c>
      <c r="D87" s="180"/>
      <c r="E87" s="180"/>
      <c r="F87" s="180"/>
      <c r="G87" s="180"/>
      <c r="H87" s="180"/>
      <c r="I87" s="180"/>
    </row>
    <row r="88" spans="1:17" x14ac:dyDescent="0.25">
      <c r="A88" s="178" t="s">
        <v>52</v>
      </c>
      <c r="B88" s="183">
        <f>'Tab3'!F30/1000+'Tab3'!J30/1000</f>
        <v>1565.87</v>
      </c>
      <c r="C88" s="183">
        <f>'Tab3'!G30/1000+'Tab3'!K30/1000</f>
        <v>1717.011</v>
      </c>
      <c r="D88" s="180"/>
      <c r="E88" s="180"/>
      <c r="F88" s="180"/>
      <c r="G88" s="180"/>
      <c r="H88" s="180"/>
      <c r="I88" s="180"/>
    </row>
    <row r="89" spans="1:17" x14ac:dyDescent="0.25">
      <c r="A89" s="178" t="s">
        <v>53</v>
      </c>
      <c r="B89" s="183">
        <f>+'Tab3'!J31/1000</f>
        <v>2922.7939999999999</v>
      </c>
      <c r="C89" s="183">
        <f>+'Tab3'!K31/1000</f>
        <v>3055.95</v>
      </c>
      <c r="D89" s="180"/>
      <c r="E89" s="180"/>
      <c r="F89" s="180"/>
      <c r="G89" s="180"/>
      <c r="H89" s="180"/>
      <c r="I89" s="180"/>
    </row>
    <row r="90" spans="1:17" x14ac:dyDescent="0.25">
      <c r="A90" s="178" t="s">
        <v>25</v>
      </c>
      <c r="B90" s="183">
        <f>+'Tab3'!F41/1000</f>
        <v>4729.3620000000001</v>
      </c>
      <c r="C90" s="183">
        <f>+'Tab3'!G41/1000</f>
        <v>5304.0129999999999</v>
      </c>
      <c r="D90" s="180"/>
      <c r="E90" s="180"/>
      <c r="F90" s="180"/>
      <c r="G90" s="180"/>
      <c r="H90" s="180"/>
      <c r="I90" s="180"/>
    </row>
    <row r="91" spans="1:17" x14ac:dyDescent="0.25">
      <c r="A91" s="178" t="s">
        <v>26</v>
      </c>
      <c r="B91" s="183">
        <f>+'Tab3'!J42/1000</f>
        <v>3250.319</v>
      </c>
      <c r="C91" s="183">
        <f>+'Tab3'!K42/1000</f>
        <v>3488.127</v>
      </c>
      <c r="D91" s="180"/>
      <c r="E91" s="180"/>
      <c r="F91" s="180"/>
      <c r="G91" s="180"/>
      <c r="H91" s="180"/>
      <c r="I91" s="180"/>
    </row>
    <row r="92" spans="1:17" x14ac:dyDescent="0.25">
      <c r="A92" s="180"/>
      <c r="B92" s="180"/>
      <c r="C92" s="180"/>
      <c r="D92" s="180"/>
      <c r="E92" s="180"/>
      <c r="F92" s="180"/>
      <c r="G92" s="180"/>
      <c r="H92" s="180"/>
      <c r="I92" s="180"/>
    </row>
    <row r="93" spans="1:17" x14ac:dyDescent="0.25">
      <c r="A93" s="180"/>
      <c r="B93" s="180"/>
      <c r="C93" s="180"/>
      <c r="D93" s="180"/>
      <c r="E93" s="180"/>
      <c r="F93" s="180"/>
      <c r="G93" s="180"/>
      <c r="H93" s="180"/>
      <c r="I93" s="180"/>
    </row>
    <row r="94" spans="1:17" x14ac:dyDescent="0.25">
      <c r="A94" s="180"/>
      <c r="B94" s="180"/>
      <c r="C94" s="180"/>
      <c r="D94" s="180"/>
      <c r="E94" s="180"/>
      <c r="F94" s="180"/>
      <c r="G94" s="180"/>
      <c r="H94" s="180"/>
      <c r="I94" s="180"/>
    </row>
    <row r="95" spans="1:17" x14ac:dyDescent="0.25">
      <c r="A95" s="181" t="s">
        <v>61</v>
      </c>
      <c r="B95" s="180"/>
      <c r="C95" s="180"/>
      <c r="D95" s="180"/>
      <c r="E95" s="180"/>
      <c r="F95" s="180"/>
      <c r="G95" s="184" t="s">
        <v>79</v>
      </c>
      <c r="H95" s="180"/>
      <c r="I95" s="180"/>
    </row>
    <row r="96" spans="1:17" x14ac:dyDescent="0.25">
      <c r="A96" s="178"/>
      <c r="B96" s="185">
        <v>42004</v>
      </c>
      <c r="C96" s="185">
        <v>42369</v>
      </c>
      <c r="D96" s="185">
        <v>42735</v>
      </c>
      <c r="E96" s="185" t="str">
        <f>G96</f>
        <v>30.09.2025</v>
      </c>
      <c r="F96" s="185"/>
      <c r="G96" s="185" t="str">
        <f>C83</f>
        <v>30.09.2025</v>
      </c>
      <c r="H96" s="185"/>
      <c r="I96" s="185"/>
      <c r="J96" s="66"/>
      <c r="K96" s="63"/>
      <c r="L96" s="63"/>
      <c r="M96" s="63"/>
      <c r="N96" s="63"/>
      <c r="O96" s="63"/>
      <c r="P96" s="63"/>
      <c r="Q96" s="63"/>
    </row>
    <row r="97" spans="1:17" x14ac:dyDescent="0.25">
      <c r="A97" s="178"/>
      <c r="B97" s="179">
        <f>B98/B101</f>
        <v>0.38367106973506798</v>
      </c>
      <c r="C97" s="179">
        <f>C98/C101</f>
        <v>0.38262458117320863</v>
      </c>
      <c r="D97" s="179">
        <f>D98/D101</f>
        <v>0.37475650653602993</v>
      </c>
      <c r="E97" s="179">
        <f>E98/E101</f>
        <v>0.29558383439288249</v>
      </c>
      <c r="F97" s="179"/>
      <c r="G97" s="179">
        <f>G98/G101</f>
        <v>0.29558383439288249</v>
      </c>
      <c r="H97" s="179"/>
      <c r="I97" s="179"/>
      <c r="J97" s="65"/>
      <c r="K97" s="65"/>
      <c r="L97" s="65"/>
      <c r="M97" s="65"/>
      <c r="N97" s="65"/>
      <c r="O97" s="65"/>
      <c r="P97" s="65"/>
      <c r="Q97" s="65"/>
    </row>
    <row r="98" spans="1:17" x14ac:dyDescent="0.25">
      <c r="A98" s="178" t="s">
        <v>58</v>
      </c>
      <c r="B98" s="186">
        <v>7884.6679999999997</v>
      </c>
      <c r="C98" s="186">
        <v>7875.8249999999998</v>
      </c>
      <c r="D98" s="186">
        <v>7750.8190000000004</v>
      </c>
      <c r="E98" s="186">
        <f>G98</f>
        <v>11892.64</v>
      </c>
      <c r="F98" s="178"/>
      <c r="G98" s="178">
        <f>('Tab3'!G19+'Tab3'!K19)/1000</f>
        <v>11892.64</v>
      </c>
      <c r="H98" s="178"/>
      <c r="I98" s="178"/>
      <c r="J98"/>
      <c r="K98"/>
      <c r="L98"/>
      <c r="M98"/>
      <c r="N98"/>
      <c r="O98"/>
      <c r="P98"/>
      <c r="Q98"/>
    </row>
    <row r="99" spans="1:17" x14ac:dyDescent="0.25">
      <c r="A99" s="178" t="s">
        <v>57</v>
      </c>
      <c r="B99" s="186">
        <f>B101-B98</f>
        <v>12665.925000000001</v>
      </c>
      <c r="C99" s="186">
        <f>C101-C98</f>
        <v>12707.862999999998</v>
      </c>
      <c r="D99" s="186">
        <f>D101-D98</f>
        <v>12931.460999999999</v>
      </c>
      <c r="E99" s="186">
        <f>E101-E98</f>
        <v>28341.766000000003</v>
      </c>
      <c r="F99" s="178"/>
      <c r="G99" s="178">
        <f>G101-G98</f>
        <v>28341.766000000003</v>
      </c>
      <c r="H99" s="178"/>
      <c r="I99" s="178"/>
      <c r="J99"/>
      <c r="K99"/>
      <c r="L99"/>
      <c r="M99"/>
      <c r="N99"/>
      <c r="O99"/>
      <c r="P99"/>
      <c r="Q99"/>
    </row>
    <row r="100" spans="1:17" x14ac:dyDescent="0.25">
      <c r="A100" s="178"/>
      <c r="B100" s="186"/>
      <c r="C100" s="186"/>
      <c r="D100" s="186"/>
      <c r="E100" s="186"/>
      <c r="F100" s="178"/>
      <c r="G100" s="178"/>
      <c r="H100" s="178"/>
      <c r="I100" s="178"/>
      <c r="J100"/>
      <c r="K100"/>
      <c r="L100"/>
    </row>
    <row r="101" spans="1:17" x14ac:dyDescent="0.25">
      <c r="A101" s="178" t="s">
        <v>56</v>
      </c>
      <c r="B101" s="186">
        <v>20550.593000000001</v>
      </c>
      <c r="C101" s="186">
        <v>20583.687999999998</v>
      </c>
      <c r="D101" s="186">
        <v>20682.28</v>
      </c>
      <c r="E101" s="186">
        <f>G101</f>
        <v>40234.406000000003</v>
      </c>
      <c r="F101" s="178"/>
      <c r="G101" s="178">
        <f>('Tab3'!G12+'Tab3'!K12)/1000</f>
        <v>40234.406000000003</v>
      </c>
      <c r="H101" s="178"/>
      <c r="I101" s="178"/>
      <c r="J101"/>
      <c r="K101"/>
      <c r="L101"/>
      <c r="M101"/>
      <c r="N101"/>
      <c r="O101"/>
      <c r="P101"/>
      <c r="Q101"/>
    </row>
    <row r="102" spans="1:17" x14ac:dyDescent="0.25">
      <c r="A102" s="180"/>
      <c r="B102" s="180"/>
      <c r="C102" s="180"/>
      <c r="D102" s="180"/>
      <c r="E102" s="180"/>
      <c r="F102" s="180"/>
      <c r="G102" s="180"/>
      <c r="H102" s="180"/>
      <c r="I102" s="180"/>
    </row>
    <row r="103" spans="1:17" x14ac:dyDescent="0.25">
      <c r="A103" s="180"/>
      <c r="B103" s="180"/>
      <c r="C103" s="180"/>
      <c r="D103" s="180"/>
      <c r="E103" s="180"/>
      <c r="F103" s="180"/>
      <c r="G103" s="180"/>
      <c r="H103" s="180"/>
      <c r="I103" s="180"/>
    </row>
    <row r="104" spans="1:17" x14ac:dyDescent="0.25">
      <c r="A104" s="180"/>
      <c r="B104" s="180"/>
      <c r="C104" s="180"/>
      <c r="D104" s="180"/>
      <c r="E104" s="180"/>
      <c r="F104" s="180"/>
      <c r="G104" s="180"/>
      <c r="H104" s="180"/>
      <c r="I104" s="180"/>
    </row>
    <row r="105" spans="1:17" x14ac:dyDescent="0.25">
      <c r="A105" s="181" t="s">
        <v>60</v>
      </c>
      <c r="B105" s="180"/>
      <c r="C105" s="180"/>
      <c r="D105" s="180"/>
      <c r="E105" s="180"/>
      <c r="F105" s="180"/>
      <c r="G105" s="180"/>
      <c r="H105" s="180"/>
      <c r="I105" s="180"/>
    </row>
    <row r="106" spans="1:17" x14ac:dyDescent="0.25">
      <c r="A106" s="180" t="s">
        <v>51</v>
      </c>
      <c r="B106" s="187">
        <f>'Tab3'!G48</f>
        <v>66659729</v>
      </c>
      <c r="C106" s="180"/>
      <c r="D106" s="180"/>
      <c r="E106" s="180"/>
      <c r="F106" s="180"/>
      <c r="G106" s="180"/>
      <c r="H106" s="180"/>
      <c r="I106" s="180"/>
    </row>
    <row r="107" spans="1:17" x14ac:dyDescent="0.25">
      <c r="A107" s="180" t="s">
        <v>85</v>
      </c>
      <c r="B107" s="187">
        <f>'Tab3'!K48</f>
        <v>38576209</v>
      </c>
      <c r="C107" s="180"/>
      <c r="D107" s="180"/>
      <c r="E107" s="180"/>
      <c r="F107" s="180"/>
      <c r="G107" s="180"/>
      <c r="H107" s="180"/>
      <c r="I107" s="180"/>
    </row>
    <row r="108" spans="1:17" x14ac:dyDescent="0.25">
      <c r="A108" s="180"/>
      <c r="B108" s="180"/>
      <c r="C108" s="180"/>
      <c r="D108" s="180"/>
      <c r="E108" s="180"/>
      <c r="F108" s="180"/>
      <c r="G108" s="180"/>
      <c r="H108" s="180"/>
      <c r="I108" s="180"/>
    </row>
    <row r="109" spans="1:17" x14ac:dyDescent="0.25">
      <c r="A109" s="180"/>
      <c r="B109" s="180"/>
      <c r="C109" s="180"/>
      <c r="D109" s="180"/>
      <c r="E109" s="180"/>
      <c r="F109" s="180"/>
      <c r="G109" s="180"/>
      <c r="H109" s="180"/>
      <c r="I109" s="180"/>
    </row>
    <row r="110" spans="1:17" x14ac:dyDescent="0.25">
      <c r="A110" s="180"/>
      <c r="B110" s="180"/>
      <c r="C110" s="180"/>
      <c r="D110" s="180"/>
      <c r="E110" s="180"/>
      <c r="F110" s="180"/>
      <c r="G110" s="180"/>
      <c r="H110" s="180"/>
      <c r="I110" s="180"/>
    </row>
    <row r="111" spans="1:17" x14ac:dyDescent="0.25">
      <c r="A111" s="180"/>
      <c r="B111" s="180"/>
      <c r="C111" s="180"/>
      <c r="D111" s="180"/>
      <c r="E111" s="180"/>
      <c r="F111" s="180"/>
      <c r="G111" s="180"/>
      <c r="H111" s="180"/>
      <c r="I111" s="180"/>
    </row>
    <row r="112" spans="1:17" x14ac:dyDescent="0.25">
      <c r="A112" s="188"/>
      <c r="B112" s="178"/>
      <c r="C112" s="180"/>
      <c r="D112" s="180"/>
      <c r="E112" s="180"/>
      <c r="F112" s="180"/>
      <c r="G112" s="180"/>
      <c r="H112" s="180"/>
      <c r="I112" s="180"/>
    </row>
    <row r="113" spans="1:9" x14ac:dyDescent="0.25">
      <c r="A113" s="188"/>
      <c r="B113" s="178"/>
      <c r="C113" s="180"/>
      <c r="D113" s="180"/>
      <c r="E113" s="180"/>
      <c r="F113" s="180"/>
      <c r="G113" s="180"/>
      <c r="H113" s="180"/>
      <c r="I113" s="180"/>
    </row>
    <row r="114" spans="1:9" x14ac:dyDescent="0.25">
      <c r="A114" s="64"/>
      <c r="B114"/>
    </row>
    <row r="115" spans="1:9" x14ac:dyDescent="0.25">
      <c r="A115" s="64"/>
      <c r="B115"/>
    </row>
    <row r="116" spans="1:9" x14ac:dyDescent="0.25">
      <c r="A116" s="64"/>
      <c r="B116"/>
    </row>
    <row r="117" spans="1:9" x14ac:dyDescent="0.25">
      <c r="A117" s="64"/>
      <c r="B117"/>
    </row>
    <row r="118" spans="1:9" x14ac:dyDescent="0.25">
      <c r="A118" s="64"/>
      <c r="B118"/>
    </row>
    <row r="119" spans="1:9" x14ac:dyDescent="0.25">
      <c r="A119" s="64"/>
      <c r="B119"/>
    </row>
    <row r="120" spans="1:9" x14ac:dyDescent="0.25">
      <c r="A120" s="64"/>
      <c r="B120"/>
    </row>
    <row r="121" spans="1:9" x14ac:dyDescent="0.25">
      <c r="A121" s="64"/>
      <c r="B121"/>
    </row>
    <row r="122" spans="1:9" x14ac:dyDescent="0.25">
      <c r="A122" s="64"/>
      <c r="B122"/>
    </row>
    <row r="123" spans="1:9" x14ac:dyDescent="0.25">
      <c r="A123" s="64"/>
      <c r="B123"/>
    </row>
    <row r="124" spans="1:9" x14ac:dyDescent="0.25">
      <c r="A124" s="64"/>
      <c r="B124"/>
    </row>
    <row r="125" spans="1:9" x14ac:dyDescent="0.25">
      <c r="A125" s="64"/>
      <c r="B125"/>
    </row>
    <row r="126" spans="1:9" x14ac:dyDescent="0.25">
      <c r="A126" s="64"/>
      <c r="B126"/>
    </row>
    <row r="127" spans="1:9" x14ac:dyDescent="0.25">
      <c r="A127" s="64"/>
      <c r="B127"/>
    </row>
    <row r="128" spans="1:9" x14ac:dyDescent="0.25">
      <c r="A128" s="64"/>
      <c r="B128"/>
    </row>
    <row r="129" spans="1:2" x14ac:dyDescent="0.25">
      <c r="A129" s="64"/>
      <c r="B129"/>
    </row>
    <row r="130" spans="1:2" x14ac:dyDescent="0.25">
      <c r="A130" s="64"/>
      <c r="B130"/>
    </row>
    <row r="131" spans="1:2" x14ac:dyDescent="0.25">
      <c r="A131" s="64"/>
      <c r="B131"/>
    </row>
    <row r="132" spans="1:2" x14ac:dyDescent="0.25">
      <c r="A132" s="64"/>
      <c r="B132"/>
    </row>
    <row r="133" spans="1:2" x14ac:dyDescent="0.25">
      <c r="A133" s="64"/>
      <c r="B133"/>
    </row>
    <row r="134" spans="1:2" x14ac:dyDescent="0.25">
      <c r="A134" s="64"/>
      <c r="B134"/>
    </row>
    <row r="135" spans="1:2" x14ac:dyDescent="0.25">
      <c r="A135" s="64"/>
      <c r="B135"/>
    </row>
    <row r="136" spans="1:2" x14ac:dyDescent="0.25">
      <c r="A136" s="64"/>
      <c r="B136"/>
    </row>
    <row r="137" spans="1:2" x14ac:dyDescent="0.25">
      <c r="A137" s="64"/>
      <c r="B137"/>
    </row>
    <row r="138" spans="1:2" x14ac:dyDescent="0.25">
      <c r="A138" s="64"/>
      <c r="B138"/>
    </row>
    <row r="139" spans="1:2" x14ac:dyDescent="0.25">
      <c r="A139" s="64"/>
      <c r="B139"/>
    </row>
    <row r="140" spans="1:2" x14ac:dyDescent="0.25">
      <c r="A140" s="64"/>
      <c r="B140"/>
    </row>
    <row r="141" spans="1:2" x14ac:dyDescent="0.25">
      <c r="A141" s="64"/>
      <c r="B141"/>
    </row>
    <row r="142" spans="1:2" x14ac:dyDescent="0.25">
      <c r="A142" s="64"/>
      <c r="B142"/>
    </row>
    <row r="143" spans="1:2" x14ac:dyDescent="0.25">
      <c r="A143" s="64"/>
      <c r="B143"/>
    </row>
    <row r="144" spans="1:2" x14ac:dyDescent="0.25">
      <c r="A144" s="64"/>
      <c r="B144"/>
    </row>
    <row r="145" spans="1:2" x14ac:dyDescent="0.25">
      <c r="A145" s="64"/>
      <c r="B145"/>
    </row>
    <row r="146" spans="1:2" x14ac:dyDescent="0.25">
      <c r="A146" s="64"/>
      <c r="B146"/>
    </row>
    <row r="147" spans="1:2" x14ac:dyDescent="0.25">
      <c r="A147" s="64"/>
      <c r="B147"/>
    </row>
    <row r="148" spans="1:2" x14ac:dyDescent="0.25">
      <c r="A148" s="64"/>
      <c r="B148"/>
    </row>
    <row r="149" spans="1:2" x14ac:dyDescent="0.25">
      <c r="A149" s="64"/>
      <c r="B149"/>
    </row>
    <row r="150" spans="1:2" x14ac:dyDescent="0.25">
      <c r="A150" s="64"/>
      <c r="B150"/>
    </row>
    <row r="151" spans="1:2" x14ac:dyDescent="0.25">
      <c r="A151" s="64"/>
      <c r="B151"/>
    </row>
    <row r="152" spans="1:2" x14ac:dyDescent="0.25">
      <c r="A152" s="64"/>
      <c r="B152"/>
    </row>
    <row r="153" spans="1:2" x14ac:dyDescent="0.25">
      <c r="A153" s="64"/>
      <c r="B153"/>
    </row>
    <row r="154" spans="1:2" x14ac:dyDescent="0.25">
      <c r="A154" s="64"/>
      <c r="B154"/>
    </row>
    <row r="155" spans="1:2" x14ac:dyDescent="0.25">
      <c r="A155" s="64"/>
      <c r="B155"/>
    </row>
    <row r="156" spans="1:2" x14ac:dyDescent="0.25">
      <c r="A156" s="68"/>
      <c r="B156"/>
    </row>
    <row r="157" spans="1:2" x14ac:dyDescent="0.25">
      <c r="A157" s="64"/>
      <c r="B157"/>
    </row>
    <row r="158" spans="1:2" x14ac:dyDescent="0.25">
      <c r="A158" s="68"/>
      <c r="B158"/>
    </row>
    <row r="159" spans="1:2" x14ac:dyDescent="0.25">
      <c r="A159" s="68"/>
      <c r="B159"/>
    </row>
    <row r="160" spans="1:2" x14ac:dyDescent="0.25">
      <c r="A160" s="68"/>
      <c r="B160"/>
    </row>
    <row r="161" spans="1:2" x14ac:dyDescent="0.25">
      <c r="A161" s="68"/>
      <c r="B161"/>
    </row>
    <row r="162" spans="1:2" x14ac:dyDescent="0.25">
      <c r="A162" s="68"/>
      <c r="B162"/>
    </row>
    <row r="163" spans="1:2" x14ac:dyDescent="0.25">
      <c r="A163" s="72"/>
      <c r="B163"/>
    </row>
    <row r="164" spans="1:2" x14ac:dyDescent="0.25">
      <c r="A164" s="72"/>
      <c r="B164"/>
    </row>
    <row r="165" spans="1:2" x14ac:dyDescent="0.25">
      <c r="A165" s="72"/>
      <c r="B165"/>
    </row>
    <row r="166" spans="1:2" x14ac:dyDescent="0.25">
      <c r="A166" s="72"/>
      <c r="B166"/>
    </row>
    <row r="167" spans="1:2" x14ac:dyDescent="0.25">
      <c r="A167" s="72"/>
      <c r="B167"/>
    </row>
    <row r="168" spans="1:2" x14ac:dyDescent="0.25">
      <c r="A168" s="72"/>
      <c r="B168"/>
    </row>
    <row r="169" spans="1:2" x14ac:dyDescent="0.25">
      <c r="A169" s="72"/>
      <c r="B169"/>
    </row>
    <row r="170" spans="1:2" x14ac:dyDescent="0.25">
      <c r="A170" s="72"/>
      <c r="B170"/>
    </row>
    <row r="171" spans="1:2" x14ac:dyDescent="0.25">
      <c r="A171" s="72"/>
      <c r="B171"/>
    </row>
    <row r="172" spans="1:2" x14ac:dyDescent="0.25">
      <c r="A172" s="72"/>
      <c r="B172"/>
    </row>
    <row r="173" spans="1:2" x14ac:dyDescent="0.25">
      <c r="A173" s="72"/>
      <c r="B173"/>
    </row>
    <row r="174" spans="1:2" x14ac:dyDescent="0.25">
      <c r="A174" s="72"/>
      <c r="B174"/>
    </row>
    <row r="175" spans="1:2" x14ac:dyDescent="0.25">
      <c r="A175" s="72"/>
      <c r="B175"/>
    </row>
    <row r="176" spans="1:2" x14ac:dyDescent="0.25">
      <c r="A176" s="72"/>
      <c r="B176"/>
    </row>
    <row r="177" spans="1:3" x14ac:dyDescent="0.25">
      <c r="A177" s="72"/>
      <c r="B177"/>
    </row>
    <row r="178" spans="1:3" x14ac:dyDescent="0.25">
      <c r="A178" s="72"/>
      <c r="B178"/>
    </row>
    <row r="179" spans="1:3" x14ac:dyDescent="0.25">
      <c r="A179" s="72"/>
      <c r="B179"/>
    </row>
    <row r="180" spans="1:3" x14ac:dyDescent="0.25">
      <c r="A180" s="72"/>
      <c r="B180"/>
    </row>
    <row r="181" spans="1:3" x14ac:dyDescent="0.25">
      <c r="A181" s="72"/>
      <c r="B181"/>
      <c r="C181"/>
    </row>
    <row r="182" spans="1:3" x14ac:dyDescent="0.25">
      <c r="A182" s="72"/>
      <c r="B182"/>
    </row>
    <row r="183" spans="1:3" x14ac:dyDescent="0.25">
      <c r="A183" s="72"/>
      <c r="B183"/>
    </row>
    <row r="184" spans="1:3" x14ac:dyDescent="0.25">
      <c r="A184" s="72"/>
      <c r="B184"/>
    </row>
    <row r="185" spans="1:3" x14ac:dyDescent="0.25">
      <c r="A185" s="72"/>
      <c r="B185"/>
    </row>
    <row r="186" spans="1:3" x14ac:dyDescent="0.25">
      <c r="A186" s="72"/>
      <c r="B186"/>
    </row>
    <row r="187" spans="1:3" x14ac:dyDescent="0.25">
      <c r="A187" s="72"/>
      <c r="B187"/>
    </row>
    <row r="188" spans="1:3" x14ac:dyDescent="0.25">
      <c r="A188" s="72"/>
      <c r="B188"/>
    </row>
    <row r="189" spans="1:3" x14ac:dyDescent="0.25">
      <c r="A189" s="72"/>
      <c r="B189"/>
    </row>
    <row r="190" spans="1:3" x14ac:dyDescent="0.25">
      <c r="A190" s="72"/>
      <c r="B190"/>
    </row>
  </sheetData>
  <mergeCells count="2">
    <mergeCell ref="K64:K65"/>
    <mergeCell ref="E64:E65"/>
  </mergeCells>
  <phoneticPr fontId="0" type="noConversion"/>
  <hyperlinks>
    <hyperlink ref="A2" location="Innhold!A11" tooltip="Move to Tab2" display="Tilbake til innholdsfortegnelsen" xr:uid="{00000000-0004-0000-0300-000000000000}"/>
    <hyperlink ref="A1" location="Innhold!A1" tooltip="Move to Tab2" display="Tilbake til innholdsfortegnelsen" xr:uid="{00000000-0004-0000-0300-000001000000}"/>
  </hyperlinks>
  <pageMargins left="0.78740157480314965" right="0.78740157480314965" top="0.98425196850393704" bottom="0.19685039370078741" header="3.937007874015748E-2" footer="3.937007874015748E-2"/>
  <pageSetup paperSize="9" scale="94" orientation="portrait" horizontalDpi="300" verticalDpi="300" r:id="rId1"/>
  <headerFooter alignWithMargins="0"/>
  <rowBreaks count="1" manualBreakCount="1">
    <brk id="65" max="16383" man="1"/>
  </rowBreaks>
  <ignoredErrors>
    <ignoredError sqref="E9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6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38.6640625" style="1" customWidth="1"/>
    <col min="2" max="4" width="14.109375" style="1" customWidth="1"/>
    <col min="5" max="5" width="6.6640625" style="1" customWidth="1"/>
    <col min="6" max="8" width="14.109375" style="1" customWidth="1"/>
    <col min="9" max="9" width="6.6640625" style="1" customWidth="1"/>
    <col min="10" max="12" width="14.109375" style="1" customWidth="1"/>
    <col min="16" max="16384" width="11.44140625" style="1"/>
  </cols>
  <sheetData>
    <row r="1" spans="1:12" ht="5.25" customHeight="1" x14ac:dyDescent="0.25"/>
    <row r="2" spans="1:12" x14ac:dyDescent="0.25">
      <c r="A2" s="70" t="s">
        <v>0</v>
      </c>
      <c r="B2" s="3"/>
      <c r="C2" s="3"/>
      <c r="F2" s="3"/>
      <c r="G2" s="3"/>
      <c r="J2" s="3"/>
      <c r="K2" s="3"/>
    </row>
    <row r="3" spans="1:12" ht="6" customHeight="1" x14ac:dyDescent="0.25">
      <c r="A3" s="4"/>
      <c r="B3" s="3"/>
      <c r="C3" s="3"/>
      <c r="F3" s="3"/>
      <c r="G3" s="3"/>
      <c r="J3" s="3"/>
      <c r="K3" s="3"/>
    </row>
    <row r="4" spans="1:12" ht="16.2" thickBot="1" x14ac:dyDescent="0.35">
      <c r="A4" s="5" t="s">
        <v>47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 x14ac:dyDescent="0.25">
      <c r="A5" s="7"/>
      <c r="B5" s="167" t="s">
        <v>1</v>
      </c>
      <c r="C5" s="166"/>
      <c r="D5" s="35" t="s">
        <v>10</v>
      </c>
      <c r="F5" s="165" t="s">
        <v>1</v>
      </c>
      <c r="G5" s="166"/>
      <c r="H5" s="35" t="s">
        <v>10</v>
      </c>
      <c r="J5" s="165" t="s">
        <v>1</v>
      </c>
      <c r="K5" s="166"/>
      <c r="L5" s="35" t="s">
        <v>10</v>
      </c>
    </row>
    <row r="6" spans="1:12" ht="13.8" thickBot="1" x14ac:dyDescent="0.3">
      <c r="A6" s="32" t="s">
        <v>9</v>
      </c>
      <c r="B6" s="33" t="s">
        <v>153</v>
      </c>
      <c r="C6" s="61" t="s">
        <v>154</v>
      </c>
      <c r="D6" s="36" t="s">
        <v>11</v>
      </c>
      <c r="F6" s="90" t="s">
        <v>153</v>
      </c>
      <c r="G6" s="61" t="s">
        <v>154</v>
      </c>
      <c r="H6" s="36" t="s">
        <v>11</v>
      </c>
      <c r="J6" s="90" t="s">
        <v>153</v>
      </c>
      <c r="K6" s="61" t="s">
        <v>154</v>
      </c>
      <c r="L6" s="36" t="s">
        <v>11</v>
      </c>
    </row>
    <row r="7" spans="1:12" x14ac:dyDescent="0.25">
      <c r="A7" s="44" t="s">
        <v>12</v>
      </c>
      <c r="B7" s="54"/>
      <c r="C7" s="27"/>
      <c r="D7" s="34"/>
      <c r="F7" s="89"/>
      <c r="G7" s="27"/>
      <c r="H7" s="34"/>
      <c r="J7" s="89"/>
      <c r="K7" s="27"/>
      <c r="L7" s="34"/>
    </row>
    <row r="8" spans="1:12" x14ac:dyDescent="0.25">
      <c r="A8" s="46" t="s">
        <v>13</v>
      </c>
      <c r="B8" s="55">
        <v>28759998</v>
      </c>
      <c r="C8" s="55">
        <v>33524069</v>
      </c>
      <c r="D8" s="76">
        <v>16.56492117975808</v>
      </c>
      <c r="F8" s="86">
        <v>24617617</v>
      </c>
      <c r="G8" s="55">
        <v>28923624</v>
      </c>
      <c r="H8" s="76">
        <v>17.49156711634599</v>
      </c>
      <c r="J8" s="86">
        <v>4142381</v>
      </c>
      <c r="K8" s="55">
        <v>4600445</v>
      </c>
      <c r="L8" s="76">
        <v>11.057988147396388</v>
      </c>
    </row>
    <row r="9" spans="1:12" x14ac:dyDescent="0.25">
      <c r="A9" s="46" t="s">
        <v>14</v>
      </c>
      <c r="B9" s="55">
        <v>1841037</v>
      </c>
      <c r="C9" s="55">
        <v>2141817</v>
      </c>
      <c r="D9" s="76">
        <v>16.337531510773548</v>
      </c>
      <c r="F9" s="86">
        <v>18726</v>
      </c>
      <c r="G9" s="55">
        <v>24127</v>
      </c>
      <c r="H9" s="76">
        <v>28.84225141514472</v>
      </c>
      <c r="J9" s="86">
        <v>1822311</v>
      </c>
      <c r="K9" s="55">
        <v>2117690</v>
      </c>
      <c r="L9" s="76">
        <v>16.209033474527676</v>
      </c>
    </row>
    <row r="10" spans="1:12" x14ac:dyDescent="0.25">
      <c r="A10" s="46" t="s">
        <v>15</v>
      </c>
      <c r="B10" s="55">
        <v>868239</v>
      </c>
      <c r="C10" s="55">
        <v>978664</v>
      </c>
      <c r="D10" s="76">
        <v>12.718272272957101</v>
      </c>
      <c r="F10" s="86">
        <v>837303</v>
      </c>
      <c r="G10" s="55">
        <v>940123</v>
      </c>
      <c r="H10" s="76">
        <v>12.27990345191645</v>
      </c>
      <c r="J10" s="86">
        <v>30936</v>
      </c>
      <c r="K10" s="55">
        <v>38541</v>
      </c>
      <c r="L10" s="76">
        <v>24.58301008533747</v>
      </c>
    </row>
    <row r="11" spans="1:12" x14ac:dyDescent="0.25">
      <c r="A11" s="46" t="s">
        <v>16</v>
      </c>
      <c r="B11" s="55">
        <v>1980303</v>
      </c>
      <c r="C11" s="55">
        <v>2190797</v>
      </c>
      <c r="D11" s="76">
        <v>10.629383483234637</v>
      </c>
      <c r="F11" s="86">
        <v>187446</v>
      </c>
      <c r="G11" s="55">
        <v>209824</v>
      </c>
      <c r="H11" s="76">
        <v>11.938371584349627</v>
      </c>
      <c r="J11" s="86">
        <v>1792857</v>
      </c>
      <c r="K11" s="55">
        <v>1980973</v>
      </c>
      <c r="L11" s="76">
        <v>10.49252673247225</v>
      </c>
    </row>
    <row r="12" spans="1:12" x14ac:dyDescent="0.25">
      <c r="A12" s="45" t="s">
        <v>105</v>
      </c>
      <c r="B12" s="56">
        <v>34725332</v>
      </c>
      <c r="C12" s="56">
        <v>40234406</v>
      </c>
      <c r="D12" s="77">
        <v>15.864712250987262</v>
      </c>
      <c r="F12" s="87">
        <v>26466774</v>
      </c>
      <c r="G12" s="56">
        <v>31016515</v>
      </c>
      <c r="H12" s="77">
        <v>17.190387464675521</v>
      </c>
      <c r="J12" s="87">
        <v>8258558</v>
      </c>
      <c r="K12" s="56">
        <v>9217891</v>
      </c>
      <c r="L12" s="77">
        <v>11.616228886447246</v>
      </c>
    </row>
    <row r="13" spans="1:12" x14ac:dyDescent="0.25">
      <c r="A13" s="46"/>
      <c r="B13" s="56"/>
      <c r="C13" s="38"/>
      <c r="D13" s="37"/>
      <c r="F13" s="87"/>
      <c r="G13" s="38"/>
      <c r="H13" s="37"/>
      <c r="J13" s="87"/>
      <c r="K13" s="38"/>
      <c r="L13" s="37"/>
    </row>
    <row r="14" spans="1:12" x14ac:dyDescent="0.25">
      <c r="A14" s="95" t="s">
        <v>17</v>
      </c>
      <c r="B14" s="56"/>
      <c r="C14" s="38"/>
      <c r="D14" s="37"/>
      <c r="F14" s="87"/>
      <c r="G14" s="38"/>
      <c r="H14" s="37"/>
      <c r="J14" s="87"/>
      <c r="K14" s="38"/>
      <c r="L14" s="37"/>
    </row>
    <row r="15" spans="1:12" x14ac:dyDescent="0.25">
      <c r="A15" s="46" t="s">
        <v>13</v>
      </c>
      <c r="B15" s="55">
        <v>8918292</v>
      </c>
      <c r="C15" s="55">
        <v>9934759</v>
      </c>
      <c r="D15" s="76">
        <v>11.397552356437757</v>
      </c>
      <c r="F15" s="86">
        <v>7522883</v>
      </c>
      <c r="G15" s="55">
        <v>8461512</v>
      </c>
      <c r="H15" s="76">
        <v>12.476985219629229</v>
      </c>
      <c r="J15" s="86">
        <v>1395409</v>
      </c>
      <c r="K15" s="55">
        <v>1473247</v>
      </c>
      <c r="L15" s="76">
        <v>5.5781494887878749</v>
      </c>
    </row>
    <row r="16" spans="1:12" x14ac:dyDescent="0.25">
      <c r="A16" s="46" t="s">
        <v>14</v>
      </c>
      <c r="B16" s="55">
        <v>622499</v>
      </c>
      <c r="C16" s="55">
        <v>743652</v>
      </c>
      <c r="D16" s="76">
        <v>19.462360582105354</v>
      </c>
      <c r="F16" s="86">
        <v>6748</v>
      </c>
      <c r="G16" s="55">
        <v>7397</v>
      </c>
      <c r="H16" s="76">
        <v>9.617664493183165</v>
      </c>
      <c r="J16" s="86">
        <v>615751</v>
      </c>
      <c r="K16" s="55">
        <v>736255</v>
      </c>
      <c r="L16" s="76">
        <v>19.570248363380653</v>
      </c>
    </row>
    <row r="17" spans="1:12" x14ac:dyDescent="0.25">
      <c r="A17" s="46" t="s">
        <v>15</v>
      </c>
      <c r="B17" s="55">
        <v>356816</v>
      </c>
      <c r="C17" s="55">
        <v>399194</v>
      </c>
      <c r="D17" s="76">
        <v>11.876709564593517</v>
      </c>
      <c r="F17" s="86">
        <v>345826</v>
      </c>
      <c r="G17" s="55">
        <v>386515</v>
      </c>
      <c r="H17" s="76">
        <v>11.76574346636748</v>
      </c>
      <c r="J17" s="86">
        <v>10990</v>
      </c>
      <c r="K17" s="55">
        <v>12679</v>
      </c>
      <c r="L17" s="76">
        <v>15.368516833484986</v>
      </c>
    </row>
    <row r="18" spans="1:12" x14ac:dyDescent="0.25">
      <c r="A18" s="46" t="s">
        <v>16</v>
      </c>
      <c r="B18" s="55">
        <v>490705</v>
      </c>
      <c r="C18" s="55">
        <v>556668</v>
      </c>
      <c r="D18" s="76">
        <v>13.442496000652122</v>
      </c>
      <c r="F18" s="86">
        <v>72078</v>
      </c>
      <c r="G18" s="55">
        <v>80360</v>
      </c>
      <c r="H18" s="76">
        <v>11.490329920364051</v>
      </c>
      <c r="J18" s="86">
        <v>418627</v>
      </c>
      <c r="K18" s="55">
        <v>476308</v>
      </c>
      <c r="L18" s="76">
        <v>13.778614375088086</v>
      </c>
    </row>
    <row r="19" spans="1:12" x14ac:dyDescent="0.25">
      <c r="A19" s="45" t="s">
        <v>4</v>
      </c>
      <c r="B19" s="56">
        <v>10611758</v>
      </c>
      <c r="C19" s="56">
        <v>11892640</v>
      </c>
      <c r="D19" s="77">
        <v>12.070403414778211</v>
      </c>
      <c r="F19" s="87">
        <v>8108292</v>
      </c>
      <c r="G19" s="56">
        <v>9128681</v>
      </c>
      <c r="H19" s="77">
        <v>12.584512249928839</v>
      </c>
      <c r="J19" s="87">
        <v>2503466</v>
      </c>
      <c r="K19" s="56">
        <v>2763959</v>
      </c>
      <c r="L19" s="77">
        <v>10.4052941002594</v>
      </c>
    </row>
    <row r="20" spans="1:12" x14ac:dyDescent="0.25">
      <c r="A20" s="45"/>
      <c r="B20" s="55"/>
      <c r="C20" s="27"/>
      <c r="D20" s="34"/>
      <c r="F20" s="86"/>
      <c r="G20" s="27"/>
      <c r="H20" s="34"/>
      <c r="J20" s="86"/>
      <c r="K20" s="27"/>
      <c r="L20" s="34"/>
    </row>
    <row r="21" spans="1:12" x14ac:dyDescent="0.25">
      <c r="A21" s="45" t="s">
        <v>93</v>
      </c>
      <c r="B21" s="56"/>
      <c r="C21" s="38"/>
      <c r="D21" s="37"/>
      <c r="F21" s="87"/>
      <c r="G21" s="38"/>
      <c r="H21" s="37"/>
      <c r="J21" s="87"/>
      <c r="K21" s="38"/>
      <c r="L21" s="37"/>
    </row>
    <row r="22" spans="1:12" x14ac:dyDescent="0.25">
      <c r="A22" s="46" t="s">
        <v>18</v>
      </c>
      <c r="B22" s="55">
        <v>3423945</v>
      </c>
      <c r="C22" s="55">
        <v>3779723</v>
      </c>
      <c r="D22" s="76">
        <v>10.390879526394261</v>
      </c>
      <c r="F22" s="86">
        <v>3423945</v>
      </c>
      <c r="G22" s="55">
        <v>3779723</v>
      </c>
      <c r="H22" s="76">
        <v>10.390879526394261</v>
      </c>
      <c r="J22" s="86"/>
      <c r="K22" s="55"/>
      <c r="L22" s="76"/>
    </row>
    <row r="23" spans="1:12" x14ac:dyDescent="0.25">
      <c r="A23" s="46" t="s">
        <v>19</v>
      </c>
      <c r="B23" s="55">
        <v>11350093</v>
      </c>
      <c r="C23" s="55">
        <v>13329420</v>
      </c>
      <c r="D23" s="76">
        <v>17.438861514174377</v>
      </c>
      <c r="F23" s="86">
        <v>11350093</v>
      </c>
      <c r="G23" s="55">
        <v>13329420</v>
      </c>
      <c r="H23" s="76">
        <v>17.438861514174377</v>
      </c>
      <c r="J23" s="86"/>
      <c r="K23" s="55"/>
      <c r="L23" s="76"/>
    </row>
    <row r="24" spans="1:12" x14ac:dyDescent="0.25">
      <c r="A24" s="46" t="s">
        <v>20</v>
      </c>
      <c r="B24" s="55">
        <v>2090542</v>
      </c>
      <c r="C24" s="55">
        <v>2352851</v>
      </c>
      <c r="D24" s="76">
        <v>12.547415933284286</v>
      </c>
      <c r="F24" s="86">
        <v>2090542</v>
      </c>
      <c r="G24" s="55">
        <v>2352851</v>
      </c>
      <c r="H24" s="76">
        <v>12.547415933284286</v>
      </c>
      <c r="J24" s="86"/>
      <c r="K24" s="55"/>
      <c r="L24" s="76"/>
    </row>
    <row r="25" spans="1:12" x14ac:dyDescent="0.25">
      <c r="A25" s="46" t="s">
        <v>95</v>
      </c>
      <c r="B25" s="55">
        <v>0</v>
      </c>
      <c r="C25" s="55">
        <v>0</v>
      </c>
      <c r="D25" s="76">
        <v>0</v>
      </c>
      <c r="F25" s="86"/>
      <c r="G25" s="55"/>
      <c r="H25" s="76"/>
      <c r="J25" s="86">
        <v>0</v>
      </c>
      <c r="K25" s="55">
        <v>0</v>
      </c>
      <c r="L25" s="76">
        <v>0</v>
      </c>
    </row>
    <row r="26" spans="1:12" x14ac:dyDescent="0.25">
      <c r="A26" s="45" t="s">
        <v>101</v>
      </c>
      <c r="B26" s="56">
        <v>30854235</v>
      </c>
      <c r="C26" s="56">
        <v>34703340</v>
      </c>
      <c r="D26" s="77">
        <v>12.475126996342642</v>
      </c>
      <c r="F26" s="87">
        <v>17354726</v>
      </c>
      <c r="G26" s="56">
        <v>20004101</v>
      </c>
      <c r="H26" s="77">
        <v>15.266014571477532</v>
      </c>
      <c r="J26" s="87">
        <v>13499509</v>
      </c>
      <c r="K26" s="56">
        <v>14699239</v>
      </c>
      <c r="L26" s="77">
        <v>8.8872121200852572</v>
      </c>
    </row>
    <row r="27" spans="1:12" x14ac:dyDescent="0.25">
      <c r="A27" s="45"/>
      <c r="B27" s="55"/>
      <c r="C27" s="27"/>
      <c r="D27" s="34"/>
      <c r="F27" s="86"/>
      <c r="G27" s="27"/>
      <c r="H27" s="34"/>
      <c r="J27" s="86"/>
      <c r="K27" s="27"/>
      <c r="L27" s="34"/>
    </row>
    <row r="28" spans="1:12" x14ac:dyDescent="0.25">
      <c r="A28" s="45" t="s">
        <v>99</v>
      </c>
      <c r="B28" s="56"/>
      <c r="C28" s="38"/>
      <c r="D28" s="37"/>
      <c r="F28" s="87"/>
      <c r="G28" s="38"/>
      <c r="H28" s="37"/>
      <c r="J28" s="87"/>
      <c r="K28" s="38"/>
      <c r="L28" s="37"/>
    </row>
    <row r="29" spans="1:12" x14ac:dyDescent="0.25">
      <c r="A29" s="46" t="s">
        <v>96</v>
      </c>
      <c r="B29" s="55">
        <v>2418830</v>
      </c>
      <c r="C29" s="55">
        <v>2803213</v>
      </c>
      <c r="D29" s="76">
        <v>15.891278014577296</v>
      </c>
      <c r="F29" s="86">
        <v>2385142</v>
      </c>
      <c r="G29" s="55">
        <v>2765466</v>
      </c>
      <c r="H29" s="76">
        <v>15.945549573149103</v>
      </c>
      <c r="J29" s="86">
        <v>33688</v>
      </c>
      <c r="K29" s="55">
        <v>37747</v>
      </c>
      <c r="L29" s="76">
        <v>12.04880075991451</v>
      </c>
    </row>
    <row r="30" spans="1:12" x14ac:dyDescent="0.25">
      <c r="A30" s="46" t="s">
        <v>52</v>
      </c>
      <c r="B30" s="55">
        <v>1565870</v>
      </c>
      <c r="C30" s="55">
        <v>1717011</v>
      </c>
      <c r="D30" s="76">
        <v>9.6522061218364232</v>
      </c>
      <c r="F30" s="86">
        <v>1040317</v>
      </c>
      <c r="G30" s="55">
        <v>1142460</v>
      </c>
      <c r="H30" s="76">
        <v>9.818449568737222</v>
      </c>
      <c r="J30" s="86">
        <v>525553</v>
      </c>
      <c r="K30" s="55">
        <v>574551</v>
      </c>
      <c r="L30" s="76">
        <v>9.3231320152296728</v>
      </c>
    </row>
    <row r="31" spans="1:12" x14ac:dyDescent="0.25">
      <c r="A31" s="46" t="s">
        <v>53</v>
      </c>
      <c r="B31" s="55">
        <v>2922794</v>
      </c>
      <c r="C31" s="55">
        <v>3055950</v>
      </c>
      <c r="D31" s="76">
        <v>4.5557777934401127</v>
      </c>
      <c r="F31" s="86"/>
      <c r="G31" s="55"/>
      <c r="H31" s="76"/>
      <c r="J31" s="86">
        <v>2922794</v>
      </c>
      <c r="K31" s="55">
        <v>3055950</v>
      </c>
      <c r="L31" s="76">
        <v>4.5557777934401127</v>
      </c>
    </row>
    <row r="32" spans="1:12" x14ac:dyDescent="0.25">
      <c r="A32" s="46" t="s">
        <v>97</v>
      </c>
      <c r="B32" s="55">
        <v>3381489</v>
      </c>
      <c r="C32" s="55">
        <v>3942462</v>
      </c>
      <c r="D32" s="76">
        <v>16.58952609338667</v>
      </c>
      <c r="F32" s="86">
        <v>526321</v>
      </c>
      <c r="G32" s="55">
        <v>614566</v>
      </c>
      <c r="H32" s="76">
        <v>16.766384012798273</v>
      </c>
      <c r="J32" s="86">
        <v>2855168</v>
      </c>
      <c r="K32" s="55">
        <v>3327896</v>
      </c>
      <c r="L32" s="76">
        <v>16.556924145969695</v>
      </c>
    </row>
    <row r="33" spans="1:12" x14ac:dyDescent="0.25">
      <c r="A33" s="46" t="s">
        <v>98</v>
      </c>
      <c r="B33" s="55">
        <v>1605537</v>
      </c>
      <c r="C33" s="55">
        <v>1792703</v>
      </c>
      <c r="D33" s="76">
        <v>11.657532651069394</v>
      </c>
      <c r="F33" s="86">
        <v>1501861</v>
      </c>
      <c r="G33" s="55">
        <v>1694757</v>
      </c>
      <c r="H33" s="76">
        <v>12.843798460709746</v>
      </c>
      <c r="J33" s="86">
        <v>103676</v>
      </c>
      <c r="K33" s="55">
        <v>97946</v>
      </c>
      <c r="L33" s="76">
        <v>-5.5268335969751918</v>
      </c>
    </row>
    <row r="34" spans="1:12" x14ac:dyDescent="0.25">
      <c r="A34" s="46" t="s">
        <v>89</v>
      </c>
      <c r="B34" s="55">
        <v>2820301</v>
      </c>
      <c r="C34" s="55">
        <v>2902245</v>
      </c>
      <c r="D34" s="76">
        <v>2.9055054761885346</v>
      </c>
      <c r="F34" s="86">
        <v>111851</v>
      </c>
      <c r="G34" s="55">
        <v>114398</v>
      </c>
      <c r="H34" s="76">
        <v>2.2771365477286749</v>
      </c>
      <c r="J34" s="86">
        <v>2708450</v>
      </c>
      <c r="K34" s="55">
        <v>2787847</v>
      </c>
      <c r="L34" s="76">
        <v>2.9314552603887831</v>
      </c>
    </row>
    <row r="35" spans="1:12" x14ac:dyDescent="0.25">
      <c r="A35" s="45" t="s">
        <v>87</v>
      </c>
      <c r="B35" s="56">
        <v>14714821</v>
      </c>
      <c r="C35" s="56">
        <v>16213584</v>
      </c>
      <c r="D35" s="77">
        <v>10.185397430250765</v>
      </c>
      <c r="F35" s="87">
        <v>5565492</v>
      </c>
      <c r="G35" s="56">
        <v>6331647</v>
      </c>
      <c r="H35" s="77">
        <v>13.766168381878906</v>
      </c>
      <c r="J35" s="87">
        <v>9149329</v>
      </c>
      <c r="K35" s="56">
        <v>9881937</v>
      </c>
      <c r="L35" s="77">
        <v>8.0072320057569257</v>
      </c>
    </row>
    <row r="36" spans="1:12" x14ac:dyDescent="0.25">
      <c r="A36" s="45"/>
      <c r="B36" s="56"/>
      <c r="C36" s="38"/>
      <c r="D36" s="37"/>
      <c r="F36" s="87"/>
      <c r="G36" s="38"/>
      <c r="H36" s="37"/>
      <c r="J36" s="87"/>
      <c r="K36" s="38"/>
      <c r="L36" s="37"/>
    </row>
    <row r="37" spans="1:12" x14ac:dyDescent="0.25">
      <c r="A37" s="45" t="s">
        <v>100</v>
      </c>
      <c r="B37" s="56"/>
      <c r="C37" s="38"/>
      <c r="D37" s="37"/>
      <c r="F37" s="87"/>
      <c r="G37" s="38"/>
      <c r="H37" s="37"/>
      <c r="J37" s="87"/>
      <c r="K37" s="38"/>
      <c r="L37" s="37"/>
    </row>
    <row r="38" spans="1:12" x14ac:dyDescent="0.25">
      <c r="A38" s="46" t="s">
        <v>24</v>
      </c>
      <c r="B38" s="55">
        <v>1188635</v>
      </c>
      <c r="C38" s="55">
        <v>1289670</v>
      </c>
      <c r="D38" s="76">
        <v>8.5000862333685276</v>
      </c>
      <c r="F38" s="86">
        <v>1188635</v>
      </c>
      <c r="G38" s="55">
        <v>1289670</v>
      </c>
      <c r="H38" s="76">
        <v>8.5000862333685276</v>
      </c>
      <c r="J38" s="86"/>
      <c r="K38" s="55"/>
      <c r="L38" s="76"/>
    </row>
    <row r="39" spans="1:12" x14ac:dyDescent="0.25">
      <c r="A39" s="46" t="s">
        <v>94</v>
      </c>
      <c r="B39" s="55">
        <v>1818197</v>
      </c>
      <c r="C39" s="55">
        <v>2029421</v>
      </c>
      <c r="D39" s="76">
        <v>11.617222996187982</v>
      </c>
      <c r="F39" s="86">
        <v>1519427</v>
      </c>
      <c r="G39" s="55">
        <v>1694832</v>
      </c>
      <c r="H39" s="76">
        <v>11.544154474022115</v>
      </c>
      <c r="J39" s="86">
        <v>298770</v>
      </c>
      <c r="K39" s="55">
        <v>334589</v>
      </c>
      <c r="L39" s="76">
        <v>11.988820832078186</v>
      </c>
    </row>
    <row r="40" spans="1:12" x14ac:dyDescent="0.25">
      <c r="A40" s="46" t="s">
        <v>90</v>
      </c>
      <c r="B40" s="55">
        <v>452403</v>
      </c>
      <c r="C40" s="55">
        <v>1015263</v>
      </c>
      <c r="D40" s="76">
        <v>124.41562058607039</v>
      </c>
      <c r="F40" s="86">
        <v>452403</v>
      </c>
      <c r="G40" s="55">
        <v>1015263</v>
      </c>
      <c r="H40" s="76">
        <v>124.41562058607039</v>
      </c>
      <c r="J40" s="86"/>
      <c r="K40" s="55"/>
      <c r="L40" s="76"/>
    </row>
    <row r="41" spans="1:12" x14ac:dyDescent="0.25">
      <c r="A41" s="46" t="s">
        <v>25</v>
      </c>
      <c r="B41" s="55">
        <v>4729362</v>
      </c>
      <c r="C41" s="55">
        <v>5304013</v>
      </c>
      <c r="D41" s="76">
        <v>12.150708700243289</v>
      </c>
      <c r="F41" s="86">
        <v>4729362</v>
      </c>
      <c r="G41" s="55">
        <v>5304013</v>
      </c>
      <c r="H41" s="76">
        <v>12.150708700243289</v>
      </c>
      <c r="J41" s="86"/>
      <c r="K41" s="55"/>
      <c r="L41" s="76"/>
    </row>
    <row r="42" spans="1:12" x14ac:dyDescent="0.25">
      <c r="A42" s="46" t="s">
        <v>26</v>
      </c>
      <c r="B42" s="55">
        <v>3250319</v>
      </c>
      <c r="C42" s="55">
        <v>3488127</v>
      </c>
      <c r="D42" s="76">
        <v>7.316451092954261</v>
      </c>
      <c r="F42" s="86"/>
      <c r="G42" s="55"/>
      <c r="H42" s="76"/>
      <c r="J42" s="86">
        <v>3250319</v>
      </c>
      <c r="K42" s="55">
        <v>3488127</v>
      </c>
      <c r="L42" s="76">
        <v>7.316451092954261</v>
      </c>
    </row>
    <row r="43" spans="1:12" x14ac:dyDescent="0.25">
      <c r="A43" s="46" t="s">
        <v>86</v>
      </c>
      <c r="B43" s="55">
        <v>417732</v>
      </c>
      <c r="C43" s="55">
        <v>414460</v>
      </c>
      <c r="D43" s="76">
        <v>-0.78327731655702704</v>
      </c>
      <c r="F43" s="86"/>
      <c r="G43" s="55"/>
      <c r="H43" s="76"/>
      <c r="J43" s="86">
        <v>417732</v>
      </c>
      <c r="K43" s="55">
        <v>414460</v>
      </c>
      <c r="L43" s="76">
        <v>-0.78327731655702704</v>
      </c>
    </row>
    <row r="44" spans="1:12" x14ac:dyDescent="0.25">
      <c r="A44" s="46" t="s">
        <v>27</v>
      </c>
      <c r="B44" s="55">
        <v>395957</v>
      </c>
      <c r="C44" s="55">
        <v>425000</v>
      </c>
      <c r="D44" s="76">
        <v>7.3348873741340599</v>
      </c>
      <c r="F44" s="86"/>
      <c r="G44" s="55"/>
      <c r="H44" s="76"/>
      <c r="J44" s="86">
        <v>395957</v>
      </c>
      <c r="K44" s="55">
        <v>425000</v>
      </c>
      <c r="L44" s="76">
        <v>7.3348873741340599</v>
      </c>
    </row>
    <row r="45" spans="1:12" x14ac:dyDescent="0.25">
      <c r="A45" s="46" t="s">
        <v>28</v>
      </c>
      <c r="B45" s="55">
        <v>106994</v>
      </c>
      <c r="C45" s="55">
        <v>118654</v>
      </c>
      <c r="D45" s="76">
        <v>10.897807353683383</v>
      </c>
      <c r="F45" s="86">
        <v>2870</v>
      </c>
      <c r="G45" s="55">
        <v>3688</v>
      </c>
      <c r="H45" s="76">
        <v>28.501742160278745</v>
      </c>
      <c r="J45" s="86">
        <v>104124</v>
      </c>
      <c r="K45" s="55">
        <v>114966</v>
      </c>
      <c r="L45" s="76">
        <v>10.412584994813876</v>
      </c>
    </row>
    <row r="46" spans="1:12" x14ac:dyDescent="0.25">
      <c r="A46" s="45" t="s">
        <v>34</v>
      </c>
      <c r="B46" s="56">
        <v>12359599</v>
      </c>
      <c r="C46" s="56">
        <v>14084608</v>
      </c>
      <c r="D46" s="77">
        <v>13.95683630188973</v>
      </c>
      <c r="F46" s="87">
        <v>7892697</v>
      </c>
      <c r="G46" s="56">
        <v>9307466</v>
      </c>
      <c r="H46" s="77">
        <v>17.925038804859732</v>
      </c>
      <c r="J46" s="87">
        <v>4466902</v>
      </c>
      <c r="K46" s="56">
        <v>4777142</v>
      </c>
      <c r="L46" s="77">
        <v>6.9453057174748851</v>
      </c>
    </row>
    <row r="47" spans="1:12" x14ac:dyDescent="0.25">
      <c r="A47" s="60"/>
      <c r="B47" s="55"/>
      <c r="C47" s="55"/>
      <c r="D47" s="34"/>
      <c r="F47" s="86"/>
      <c r="G47" s="55"/>
      <c r="H47" s="34"/>
      <c r="J47" s="86"/>
      <c r="K47" s="55"/>
      <c r="L47" s="34"/>
    </row>
    <row r="48" spans="1:12" ht="13.8" thickBot="1" x14ac:dyDescent="0.3">
      <c r="A48" s="74" t="s">
        <v>35</v>
      </c>
      <c r="B48" s="57">
        <v>92653987</v>
      </c>
      <c r="C48" s="57">
        <v>105235938</v>
      </c>
      <c r="D48" s="84">
        <v>13.579503060132749</v>
      </c>
      <c r="F48" s="88">
        <v>57279689</v>
      </c>
      <c r="G48" s="57">
        <v>66659729</v>
      </c>
      <c r="H48" s="84">
        <v>16.375857068637366</v>
      </c>
      <c r="J48" s="88">
        <v>35374298</v>
      </c>
      <c r="K48" s="57">
        <v>38576209</v>
      </c>
      <c r="L48" s="84">
        <v>9.0515181389606649</v>
      </c>
    </row>
    <row r="54" spans="1:1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2.75" customHeight="1" x14ac:dyDescent="0.25">
      <c r="A55" s="26" t="str">
        <f>+Innhold!B53</f>
        <v>Finans Norge / Skadeforsikringsstatistikk</v>
      </c>
      <c r="L55" s="164">
        <f>Innhold!H18</f>
        <v>5</v>
      </c>
    </row>
    <row r="56" spans="1:12" ht="12.75" customHeight="1" x14ac:dyDescent="0.25">
      <c r="A56" s="26" t="str">
        <f>+Innhold!B54</f>
        <v>Premiestatistikk skadeforsikring 3. kvartal 2025</v>
      </c>
      <c r="L56" s="163"/>
    </row>
  </sheetData>
  <mergeCells count="4">
    <mergeCell ref="J5:K5"/>
    <mergeCell ref="F5:G5"/>
    <mergeCell ref="L55:L56"/>
    <mergeCell ref="B5:C5"/>
  </mergeCells>
  <phoneticPr fontId="0" type="noConversion"/>
  <hyperlinks>
    <hyperlink ref="A2" location="Innhold!A19" tooltip="Move to Tab2" display="Tilbake til innholdsfortegnelsen" xr:uid="{00000000-0004-0000-0400-000000000000}"/>
  </hyperlinks>
  <pageMargins left="0.78740157480314965" right="0.78740157480314965" top="0.78740157480314965" bottom="0.19685039370078741" header="3.937007874015748E-2" footer="3.937007874015748E-2"/>
  <pageSetup paperSize="9" scale="7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4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38.6640625" style="1" customWidth="1"/>
    <col min="2" max="3" width="12" style="1" bestFit="1" customWidth="1"/>
    <col min="4" max="4" width="11.44140625" style="1"/>
    <col min="5" max="5" width="6.6640625" style="1" customWidth="1"/>
    <col min="6" max="8" width="14.109375" style="1" customWidth="1"/>
    <col min="9" max="9" width="6.6640625" style="1" customWidth="1"/>
    <col min="10" max="11" width="12" style="1" bestFit="1" customWidth="1"/>
    <col min="12" max="12" width="11.44140625" style="1"/>
    <col min="16" max="16384" width="11.44140625" style="1"/>
  </cols>
  <sheetData>
    <row r="1" spans="1:12" ht="5.25" customHeight="1" x14ac:dyDescent="0.25"/>
    <row r="2" spans="1:12" x14ac:dyDescent="0.25">
      <c r="A2" s="70" t="s">
        <v>0</v>
      </c>
      <c r="F2" s="3"/>
      <c r="G2" s="3"/>
    </row>
    <row r="3" spans="1:12" ht="6" customHeight="1" x14ac:dyDescent="0.25">
      <c r="A3" s="4"/>
      <c r="F3" s="3"/>
      <c r="G3" s="3"/>
    </row>
    <row r="4" spans="1:12" ht="16.2" thickBot="1" x14ac:dyDescent="0.35">
      <c r="A4" s="5" t="s">
        <v>48</v>
      </c>
      <c r="B4" s="23"/>
      <c r="C4" s="23" t="s">
        <v>104</v>
      </c>
      <c r="F4" s="23"/>
      <c r="G4" s="23" t="s">
        <v>91</v>
      </c>
      <c r="J4" s="23"/>
      <c r="K4" s="23" t="s">
        <v>92</v>
      </c>
    </row>
    <row r="5" spans="1:12" x14ac:dyDescent="0.25">
      <c r="A5" s="7"/>
      <c r="B5" s="167" t="s">
        <v>49</v>
      </c>
      <c r="C5" s="166"/>
      <c r="D5" s="35" t="s">
        <v>10</v>
      </c>
      <c r="F5" s="165" t="s">
        <v>49</v>
      </c>
      <c r="G5" s="166"/>
      <c r="H5" s="35" t="s">
        <v>10</v>
      </c>
      <c r="J5" s="165" t="s">
        <v>49</v>
      </c>
      <c r="K5" s="166"/>
      <c r="L5" s="35" t="s">
        <v>10</v>
      </c>
    </row>
    <row r="6" spans="1:12" ht="13.8" thickBot="1" x14ac:dyDescent="0.3">
      <c r="A6" s="32" t="s">
        <v>9</v>
      </c>
      <c r="B6" s="33" t="s">
        <v>153</v>
      </c>
      <c r="C6" s="61" t="s">
        <v>154</v>
      </c>
      <c r="D6" s="36" t="s">
        <v>11</v>
      </c>
      <c r="F6" s="90" t="s">
        <v>153</v>
      </c>
      <c r="G6" s="96" t="s">
        <v>154</v>
      </c>
      <c r="H6" s="36" t="s">
        <v>11</v>
      </c>
      <c r="J6" s="90" t="s">
        <v>153</v>
      </c>
      <c r="K6" s="61" t="s">
        <v>154</v>
      </c>
      <c r="L6" s="36" t="s">
        <v>11</v>
      </c>
    </row>
    <row r="7" spans="1:12" x14ac:dyDescent="0.25">
      <c r="A7" s="44" t="s">
        <v>12</v>
      </c>
      <c r="B7" s="172" t="s">
        <v>29</v>
      </c>
      <c r="C7" s="171"/>
      <c r="D7" s="34"/>
      <c r="F7" s="168" t="s">
        <v>29</v>
      </c>
      <c r="G7" s="169"/>
      <c r="H7" s="34"/>
      <c r="J7" s="170" t="s">
        <v>29</v>
      </c>
      <c r="K7" s="171"/>
      <c r="L7" s="34"/>
    </row>
    <row r="8" spans="1:12" x14ac:dyDescent="0.25">
      <c r="A8" s="46" t="s">
        <v>13</v>
      </c>
      <c r="B8" s="55">
        <v>3313191</v>
      </c>
      <c r="C8" s="55">
        <v>3335083</v>
      </c>
      <c r="D8" s="76">
        <v>0.66075273052474182</v>
      </c>
      <c r="F8" s="86">
        <v>2877321</v>
      </c>
      <c r="G8" s="55">
        <v>2914854</v>
      </c>
      <c r="H8" s="76">
        <v>1.3044425700156499</v>
      </c>
      <c r="J8" s="86">
        <v>435870</v>
      </c>
      <c r="K8" s="55">
        <v>420229</v>
      </c>
      <c r="L8" s="76">
        <v>-3.5884552733613235</v>
      </c>
    </row>
    <row r="9" spans="1:12" x14ac:dyDescent="0.25">
      <c r="A9" s="46" t="s">
        <v>14</v>
      </c>
      <c r="B9" s="55">
        <v>96140</v>
      </c>
      <c r="C9" s="55">
        <v>112295</v>
      </c>
      <c r="D9" s="76">
        <v>16.803619721239858</v>
      </c>
      <c r="F9" s="86">
        <v>6202</v>
      </c>
      <c r="G9" s="55">
        <v>11602</v>
      </c>
      <c r="H9" s="76">
        <v>87.068687520154782</v>
      </c>
      <c r="J9" s="86">
        <v>89938</v>
      </c>
      <c r="K9" s="55">
        <v>100693</v>
      </c>
      <c r="L9" s="76">
        <v>11.958237897218083</v>
      </c>
    </row>
    <row r="10" spans="1:12" x14ac:dyDescent="0.25">
      <c r="A10" s="46" t="s">
        <v>15</v>
      </c>
      <c r="B10" s="55">
        <v>335927</v>
      </c>
      <c r="C10" s="55">
        <v>345840</v>
      </c>
      <c r="D10" s="76">
        <v>2.9509387456203284</v>
      </c>
      <c r="F10" s="86">
        <v>326770</v>
      </c>
      <c r="G10" s="55">
        <v>337228</v>
      </c>
      <c r="H10" s="76">
        <v>3.2004161948771306</v>
      </c>
      <c r="J10" s="86">
        <v>9157</v>
      </c>
      <c r="K10" s="55">
        <v>8612</v>
      </c>
      <c r="L10" s="76">
        <v>-5.9517309162389429</v>
      </c>
    </row>
    <row r="11" spans="1:12" x14ac:dyDescent="0.25">
      <c r="A11" s="46" t="s">
        <v>16</v>
      </c>
      <c r="B11" s="55">
        <v>517849</v>
      </c>
      <c r="C11" s="55">
        <v>529697</v>
      </c>
      <c r="D11" s="76">
        <v>2.2879256308306091</v>
      </c>
      <c r="F11" s="86">
        <v>132714</v>
      </c>
      <c r="G11" s="55">
        <v>137425</v>
      </c>
      <c r="H11" s="76">
        <v>3.5497385354973852</v>
      </c>
      <c r="J11" s="86">
        <v>385135</v>
      </c>
      <c r="K11" s="55">
        <v>392272</v>
      </c>
      <c r="L11" s="76">
        <v>1.8531164396899789</v>
      </c>
    </row>
    <row r="12" spans="1:12" x14ac:dyDescent="0.25">
      <c r="A12" s="45" t="s">
        <v>4</v>
      </c>
      <c r="B12" s="56">
        <v>4942248</v>
      </c>
      <c r="C12" s="56">
        <v>5003769</v>
      </c>
      <c r="D12" s="77">
        <v>1.2447979138238308</v>
      </c>
      <c r="F12" s="87">
        <v>3915457</v>
      </c>
      <c r="G12" s="56">
        <v>3976089</v>
      </c>
      <c r="H12" s="77">
        <v>1.5485293287603465</v>
      </c>
      <c r="J12" s="87">
        <v>1026791</v>
      </c>
      <c r="K12" s="56">
        <v>1027680</v>
      </c>
      <c r="L12" s="77">
        <v>8.6580423864252798E-2</v>
      </c>
    </row>
    <row r="13" spans="1:12" x14ac:dyDescent="0.25">
      <c r="A13" s="46"/>
      <c r="B13" s="56"/>
      <c r="C13" s="38"/>
      <c r="D13" s="37"/>
      <c r="F13" s="87"/>
      <c r="G13" s="97"/>
      <c r="H13" s="75"/>
      <c r="J13" s="87"/>
      <c r="K13" s="38"/>
      <c r="L13" s="37"/>
    </row>
    <row r="14" spans="1:12" x14ac:dyDescent="0.25">
      <c r="A14" s="45" t="s">
        <v>17</v>
      </c>
      <c r="B14" s="56"/>
      <c r="C14" s="38"/>
      <c r="D14" s="37"/>
      <c r="F14" s="87"/>
      <c r="G14" s="97"/>
      <c r="H14" s="75"/>
      <c r="J14" s="87"/>
      <c r="K14" s="38"/>
      <c r="L14" s="37"/>
    </row>
    <row r="15" spans="1:12" x14ac:dyDescent="0.25">
      <c r="A15" s="46" t="s">
        <v>13</v>
      </c>
      <c r="B15" s="55">
        <v>3273341</v>
      </c>
      <c r="C15" s="55">
        <v>3291028</v>
      </c>
      <c r="D15" s="76">
        <v>0.54033478332993723</v>
      </c>
      <c r="F15" s="86">
        <v>2842841</v>
      </c>
      <c r="G15" s="55">
        <v>2880138</v>
      </c>
      <c r="H15" s="76">
        <v>1.3119622237050894</v>
      </c>
      <c r="J15" s="86">
        <v>430500</v>
      </c>
      <c r="K15" s="55">
        <v>410890</v>
      </c>
      <c r="L15" s="76">
        <v>-4.5551684088269457</v>
      </c>
    </row>
    <row r="16" spans="1:12" x14ac:dyDescent="0.25">
      <c r="A16" s="46" t="s">
        <v>14</v>
      </c>
      <c r="B16" s="55">
        <v>76032</v>
      </c>
      <c r="C16" s="55">
        <v>85288</v>
      </c>
      <c r="D16" s="76">
        <v>12.173821548821548</v>
      </c>
      <c r="F16" s="86">
        <v>2385</v>
      </c>
      <c r="G16" s="55">
        <v>2219</v>
      </c>
      <c r="H16" s="76">
        <v>-6.9601677148846957</v>
      </c>
      <c r="J16" s="86">
        <v>73647</v>
      </c>
      <c r="K16" s="55">
        <v>83069</v>
      </c>
      <c r="L16" s="76">
        <v>12.793460697652314</v>
      </c>
    </row>
    <row r="17" spans="1:12" x14ac:dyDescent="0.25">
      <c r="A17" s="46" t="s">
        <v>15</v>
      </c>
      <c r="B17" s="55">
        <v>321458</v>
      </c>
      <c r="C17" s="55">
        <v>320807</v>
      </c>
      <c r="D17" s="76">
        <v>-0.20251479197904548</v>
      </c>
      <c r="F17" s="86">
        <v>312565</v>
      </c>
      <c r="G17" s="55">
        <v>312422</v>
      </c>
      <c r="H17" s="76">
        <v>-4.5750483899348937E-2</v>
      </c>
      <c r="J17" s="86">
        <v>8893</v>
      </c>
      <c r="K17" s="55">
        <v>8385</v>
      </c>
      <c r="L17" s="76">
        <v>-5.7123580344090854</v>
      </c>
    </row>
    <row r="18" spans="1:12" x14ac:dyDescent="0.25">
      <c r="A18" s="46" t="s">
        <v>16</v>
      </c>
      <c r="B18" s="55">
        <v>482023</v>
      </c>
      <c r="C18" s="55">
        <v>494395</v>
      </c>
      <c r="D18" s="76">
        <v>2.5666825027021534</v>
      </c>
      <c r="F18" s="86">
        <v>129363</v>
      </c>
      <c r="G18" s="55">
        <v>133937</v>
      </c>
      <c r="H18" s="76">
        <v>3.5357868942433308</v>
      </c>
      <c r="J18" s="86">
        <v>352660</v>
      </c>
      <c r="K18" s="55">
        <v>360458</v>
      </c>
      <c r="L18" s="76">
        <v>2.2111949186184994</v>
      </c>
    </row>
    <row r="19" spans="1:12" x14ac:dyDescent="0.25">
      <c r="A19" s="45" t="s">
        <v>4</v>
      </c>
      <c r="B19" s="56">
        <v>4472588</v>
      </c>
      <c r="C19" s="56">
        <v>4522283</v>
      </c>
      <c r="D19" s="77">
        <v>1.1111016708894268</v>
      </c>
      <c r="F19" s="87">
        <v>3557014</v>
      </c>
      <c r="G19" s="56">
        <v>3611485</v>
      </c>
      <c r="H19" s="77">
        <v>1.5313687266904206</v>
      </c>
      <c r="J19" s="87">
        <v>915574</v>
      </c>
      <c r="K19" s="56">
        <v>910798</v>
      </c>
      <c r="L19" s="77">
        <v>-0.52163997667037287</v>
      </c>
    </row>
    <row r="20" spans="1:12" x14ac:dyDescent="0.25">
      <c r="A20" s="45"/>
      <c r="B20" s="55"/>
      <c r="C20" s="27"/>
      <c r="D20" s="34"/>
      <c r="F20" s="87"/>
      <c r="G20" s="97"/>
      <c r="H20" s="75"/>
      <c r="J20" s="86"/>
      <c r="K20" s="27"/>
      <c r="L20" s="34"/>
    </row>
    <row r="21" spans="1:12" x14ac:dyDescent="0.25">
      <c r="A21" s="45" t="s">
        <v>93</v>
      </c>
      <c r="B21" s="56"/>
      <c r="C21" s="38"/>
      <c r="D21" s="37"/>
      <c r="F21" s="87"/>
      <c r="G21" s="97"/>
      <c r="H21" s="75"/>
      <c r="J21" s="168" t="s">
        <v>30</v>
      </c>
      <c r="K21" s="169"/>
      <c r="L21" s="37"/>
    </row>
    <row r="22" spans="1:12" x14ac:dyDescent="0.25">
      <c r="A22" s="46" t="s">
        <v>18</v>
      </c>
      <c r="B22" s="55"/>
      <c r="C22" s="55"/>
      <c r="D22" s="76"/>
      <c r="F22" s="86">
        <v>2560253</v>
      </c>
      <c r="G22" s="55">
        <v>2592499</v>
      </c>
      <c r="H22" s="76">
        <v>1.2594849024686232</v>
      </c>
      <c r="J22" s="86"/>
      <c r="K22" s="55"/>
      <c r="L22" s="76"/>
    </row>
    <row r="23" spans="1:12" x14ac:dyDescent="0.25">
      <c r="A23" s="46" t="s">
        <v>19</v>
      </c>
      <c r="B23" s="55"/>
      <c r="C23" s="55"/>
      <c r="D23" s="76"/>
      <c r="F23" s="86">
        <v>1399121</v>
      </c>
      <c r="G23" s="55">
        <v>1417320</v>
      </c>
      <c r="H23" s="76">
        <v>1.3007452536270987</v>
      </c>
      <c r="J23" s="86"/>
      <c r="K23" s="55"/>
      <c r="L23" s="76"/>
    </row>
    <row r="24" spans="1:12" x14ac:dyDescent="0.25">
      <c r="A24" s="46" t="s">
        <v>20</v>
      </c>
      <c r="B24" s="55"/>
      <c r="C24" s="55"/>
      <c r="D24" s="76"/>
      <c r="F24" s="86">
        <v>653844</v>
      </c>
      <c r="G24" s="55">
        <v>659859</v>
      </c>
      <c r="H24" s="76">
        <v>0.91994420687503442</v>
      </c>
      <c r="J24" s="86"/>
      <c r="K24" s="55"/>
      <c r="L24" s="76"/>
    </row>
    <row r="25" spans="1:12" x14ac:dyDescent="0.25">
      <c r="A25" s="46" t="s">
        <v>95</v>
      </c>
      <c r="B25" s="55"/>
      <c r="C25" s="55"/>
      <c r="D25" s="76"/>
      <c r="F25" s="86"/>
      <c r="G25" s="55"/>
      <c r="H25" s="76"/>
      <c r="J25" s="86">
        <v>0</v>
      </c>
      <c r="K25" s="55">
        <v>0</v>
      </c>
      <c r="L25" s="76">
        <v>0</v>
      </c>
    </row>
    <row r="26" spans="1:12" x14ac:dyDescent="0.25">
      <c r="A26" s="45" t="s">
        <v>101</v>
      </c>
      <c r="B26" s="56"/>
      <c r="C26" s="56"/>
      <c r="D26" s="77"/>
      <c r="F26" s="87">
        <v>4613218</v>
      </c>
      <c r="G26" s="56">
        <v>4669678</v>
      </c>
      <c r="H26" s="77">
        <v>1.2238745274990257</v>
      </c>
      <c r="J26" s="87">
        <v>16642460</v>
      </c>
      <c r="K26" s="56">
        <v>16610526</v>
      </c>
      <c r="L26" s="77">
        <v>-0.19188269041956538</v>
      </c>
    </row>
    <row r="27" spans="1:12" x14ac:dyDescent="0.25">
      <c r="A27" s="45"/>
      <c r="B27" s="55"/>
      <c r="C27" s="27"/>
      <c r="D27" s="34"/>
      <c r="F27" s="87"/>
      <c r="G27" s="97"/>
      <c r="H27" s="37"/>
      <c r="J27" s="86"/>
      <c r="K27" s="27"/>
      <c r="L27" s="34"/>
    </row>
    <row r="28" spans="1:12" x14ac:dyDescent="0.25">
      <c r="A28" s="45" t="s">
        <v>99</v>
      </c>
      <c r="B28" s="173" t="s">
        <v>31</v>
      </c>
      <c r="C28" s="169"/>
      <c r="D28" s="37"/>
      <c r="F28" s="168" t="s">
        <v>31</v>
      </c>
      <c r="G28" s="169"/>
      <c r="H28" s="37"/>
      <c r="J28" s="168" t="s">
        <v>31</v>
      </c>
      <c r="K28" s="169"/>
      <c r="L28" s="37"/>
    </row>
    <row r="29" spans="1:12" x14ac:dyDescent="0.25">
      <c r="A29" s="46" t="s">
        <v>96</v>
      </c>
      <c r="B29" s="55">
        <v>647143</v>
      </c>
      <c r="C29" s="55">
        <v>648210</v>
      </c>
      <c r="D29" s="76">
        <v>0.16487855079943692</v>
      </c>
      <c r="F29" s="86">
        <v>633636</v>
      </c>
      <c r="G29" s="55">
        <v>634505</v>
      </c>
      <c r="H29" s="76">
        <v>0.13714498544905909</v>
      </c>
      <c r="J29" s="86">
        <v>13507</v>
      </c>
      <c r="K29" s="55">
        <v>13705</v>
      </c>
      <c r="L29" s="76">
        <v>1.4659065669652773</v>
      </c>
    </row>
    <row r="30" spans="1:12" x14ac:dyDescent="0.25">
      <c r="A30" s="46" t="s">
        <v>52</v>
      </c>
      <c r="B30" s="55">
        <v>6084122</v>
      </c>
      <c r="C30" s="55">
        <v>5457773</v>
      </c>
      <c r="D30" s="76">
        <v>-10.294813286124111</v>
      </c>
      <c r="F30" s="86">
        <v>1424537</v>
      </c>
      <c r="G30" s="55">
        <v>1503078</v>
      </c>
      <c r="H30" s="76">
        <v>5.51344050733677</v>
      </c>
      <c r="J30" s="86">
        <v>4659585</v>
      </c>
      <c r="K30" s="55">
        <v>3954695</v>
      </c>
      <c r="L30" s="76">
        <v>-15.127742062866114</v>
      </c>
    </row>
    <row r="31" spans="1:12" x14ac:dyDescent="0.25">
      <c r="A31" s="46" t="s">
        <v>53</v>
      </c>
      <c r="B31" s="55">
        <v>2265422</v>
      </c>
      <c r="C31" s="55">
        <v>2295721</v>
      </c>
      <c r="D31" s="76">
        <v>1.3374550083825443</v>
      </c>
      <c r="F31" s="86"/>
      <c r="G31" s="55"/>
      <c r="H31" s="76"/>
      <c r="J31" s="86">
        <v>2265422</v>
      </c>
      <c r="K31" s="55">
        <v>2295721</v>
      </c>
      <c r="L31" s="76">
        <v>1.3374550083825443</v>
      </c>
    </row>
    <row r="32" spans="1:12" x14ac:dyDescent="0.25">
      <c r="A32" s="46" t="s">
        <v>97</v>
      </c>
      <c r="B32" s="55">
        <v>854515</v>
      </c>
      <c r="C32" s="55">
        <v>880541</v>
      </c>
      <c r="D32" s="76">
        <v>3.0457042883975118</v>
      </c>
      <c r="F32" s="86">
        <v>99858</v>
      </c>
      <c r="G32" s="55">
        <v>108593</v>
      </c>
      <c r="H32" s="76">
        <v>8.747421338300386</v>
      </c>
      <c r="J32" s="86">
        <v>754657</v>
      </c>
      <c r="K32" s="55">
        <v>771948</v>
      </c>
      <c r="L32" s="76">
        <v>2.2912395962669132</v>
      </c>
    </row>
    <row r="33" spans="1:12" x14ac:dyDescent="0.25">
      <c r="A33" s="46" t="s">
        <v>98</v>
      </c>
      <c r="B33" s="55">
        <v>586320</v>
      </c>
      <c r="C33" s="55">
        <v>623246</v>
      </c>
      <c r="D33" s="76">
        <v>6.2979260472097147</v>
      </c>
      <c r="F33" s="86">
        <v>497960</v>
      </c>
      <c r="G33" s="55">
        <v>546815</v>
      </c>
      <c r="H33" s="76">
        <v>9.8110289983131178</v>
      </c>
      <c r="J33" s="86">
        <v>88360</v>
      </c>
      <c r="K33" s="55">
        <v>76431</v>
      </c>
      <c r="L33" s="76">
        <v>-13.500452693526482</v>
      </c>
    </row>
    <row r="34" spans="1:12" x14ac:dyDescent="0.25">
      <c r="A34" s="46" t="s">
        <v>89</v>
      </c>
      <c r="B34" s="55">
        <v>3210559</v>
      </c>
      <c r="C34" s="55">
        <v>3211694</v>
      </c>
      <c r="D34" s="76">
        <v>3.5352099120433543E-2</v>
      </c>
      <c r="F34" s="86">
        <v>20714</v>
      </c>
      <c r="G34" s="55">
        <v>22463</v>
      </c>
      <c r="H34" s="76">
        <v>8.4435647388239836</v>
      </c>
      <c r="J34" s="86">
        <v>3189845</v>
      </c>
      <c r="K34" s="55">
        <v>3189231</v>
      </c>
      <c r="L34" s="76">
        <v>-1.9248584178855086E-2</v>
      </c>
    </row>
    <row r="35" spans="1:12" x14ac:dyDescent="0.25">
      <c r="A35" s="45" t="s">
        <v>87</v>
      </c>
      <c r="B35" s="56">
        <v>13648081</v>
      </c>
      <c r="C35" s="56">
        <v>13117185</v>
      </c>
      <c r="D35" s="77">
        <v>-3.8898948504188979</v>
      </c>
      <c r="F35" s="87">
        <v>2676705</v>
      </c>
      <c r="G35" s="56">
        <v>2815454</v>
      </c>
      <c r="H35" s="77">
        <v>5.1835745814350105</v>
      </c>
      <c r="J35" s="87">
        <v>10971376</v>
      </c>
      <c r="K35" s="56">
        <v>10301731</v>
      </c>
      <c r="L35" s="77">
        <v>-6.1035644024960956</v>
      </c>
    </row>
    <row r="36" spans="1:12" x14ac:dyDescent="0.25">
      <c r="A36" s="45"/>
      <c r="B36" s="56"/>
      <c r="C36" s="38"/>
      <c r="D36" s="37"/>
      <c r="F36" s="87"/>
      <c r="G36" s="97"/>
      <c r="H36" s="37"/>
      <c r="J36" s="87"/>
      <c r="K36" s="38"/>
      <c r="L36" s="37"/>
    </row>
    <row r="37" spans="1:12" x14ac:dyDescent="0.25">
      <c r="A37" s="45" t="s">
        <v>100</v>
      </c>
      <c r="B37" s="173" t="s">
        <v>88</v>
      </c>
      <c r="C37" s="169"/>
      <c r="D37" s="37"/>
      <c r="F37" s="168" t="s">
        <v>88</v>
      </c>
      <c r="G37" s="169"/>
      <c r="H37" s="37"/>
      <c r="J37" s="168" t="s">
        <v>88</v>
      </c>
      <c r="K37" s="169"/>
      <c r="L37" s="37"/>
    </row>
    <row r="38" spans="1:12" x14ac:dyDescent="0.25">
      <c r="A38" s="46" t="s">
        <v>24</v>
      </c>
      <c r="B38" s="55">
        <v>330826</v>
      </c>
      <c r="C38" s="55">
        <v>325310</v>
      </c>
      <c r="D38" s="76">
        <v>-1.6673417446029031</v>
      </c>
      <c r="F38" s="86">
        <v>330826</v>
      </c>
      <c r="G38" s="55">
        <v>325310</v>
      </c>
      <c r="H38" s="76">
        <v>-1.6673417446029031</v>
      </c>
      <c r="J38" s="86"/>
      <c r="K38" s="55"/>
      <c r="L38" s="76"/>
    </row>
    <row r="39" spans="1:12" x14ac:dyDescent="0.25">
      <c r="A39" s="46" t="s">
        <v>94</v>
      </c>
      <c r="B39" s="55">
        <v>344861</v>
      </c>
      <c r="C39" s="55">
        <v>349466</v>
      </c>
      <c r="D39" s="76">
        <v>1.3353206074331396</v>
      </c>
      <c r="F39" s="86">
        <v>320949</v>
      </c>
      <c r="G39" s="55">
        <v>326280</v>
      </c>
      <c r="H39" s="76">
        <v>1.6610115625847097</v>
      </c>
      <c r="J39" s="86">
        <v>23912</v>
      </c>
      <c r="K39" s="55">
        <v>23186</v>
      </c>
      <c r="L39" s="76">
        <v>-3.0361324857811978</v>
      </c>
    </row>
    <row r="40" spans="1:12" x14ac:dyDescent="0.25">
      <c r="A40" s="46" t="s">
        <v>90</v>
      </c>
      <c r="B40" s="55">
        <v>0</v>
      </c>
      <c r="C40" s="55">
        <v>0</v>
      </c>
      <c r="D40" s="76">
        <v>0</v>
      </c>
      <c r="F40" s="86">
        <v>0</v>
      </c>
      <c r="G40" s="55">
        <v>0</v>
      </c>
      <c r="H40" s="76">
        <v>0</v>
      </c>
      <c r="J40" s="86"/>
      <c r="K40" s="55"/>
      <c r="L40" s="76"/>
    </row>
    <row r="41" spans="1:12" x14ac:dyDescent="0.25">
      <c r="A41" s="46" t="s">
        <v>25</v>
      </c>
      <c r="B41" s="55">
        <v>4519349</v>
      </c>
      <c r="C41" s="55">
        <v>3973371</v>
      </c>
      <c r="D41" s="76">
        <v>-12.080899262261003</v>
      </c>
      <c r="F41" s="86">
        <v>4519349</v>
      </c>
      <c r="G41" s="55">
        <v>3973371</v>
      </c>
      <c r="H41" s="76">
        <v>-12.080899262261003</v>
      </c>
      <c r="J41" s="86"/>
      <c r="K41" s="55"/>
      <c r="L41" s="76"/>
    </row>
    <row r="42" spans="1:12" x14ac:dyDescent="0.25">
      <c r="A42" s="46" t="s">
        <v>26</v>
      </c>
      <c r="B42" s="55">
        <v>326014</v>
      </c>
      <c r="C42" s="55">
        <v>326719</v>
      </c>
      <c r="D42" s="76">
        <v>0.2162483819713264</v>
      </c>
      <c r="F42" s="86"/>
      <c r="G42" s="55"/>
      <c r="H42" s="76"/>
      <c r="J42" s="86">
        <v>326014</v>
      </c>
      <c r="K42" s="55">
        <v>326719</v>
      </c>
      <c r="L42" s="76">
        <v>0.2162483819713264</v>
      </c>
    </row>
    <row r="43" spans="1:12" x14ac:dyDescent="0.25">
      <c r="A43" s="46" t="s">
        <v>86</v>
      </c>
      <c r="B43" s="55">
        <v>540</v>
      </c>
      <c r="C43" s="55">
        <v>493</v>
      </c>
      <c r="D43" s="76">
        <v>-8.7037037037037042</v>
      </c>
      <c r="F43" s="86"/>
      <c r="G43" s="55"/>
      <c r="H43" s="34"/>
      <c r="J43" s="86">
        <v>540</v>
      </c>
      <c r="K43" s="55">
        <v>493</v>
      </c>
      <c r="L43" s="76">
        <v>-8.7037037037037042</v>
      </c>
    </row>
    <row r="44" spans="1:12" x14ac:dyDescent="0.25">
      <c r="A44" s="46" t="s">
        <v>27</v>
      </c>
      <c r="B44" s="55"/>
      <c r="C44" s="55"/>
      <c r="D44" s="76"/>
      <c r="F44" s="86"/>
      <c r="G44" s="55"/>
      <c r="H44" s="34"/>
      <c r="J44" s="86"/>
      <c r="K44" s="55"/>
      <c r="L44" s="76"/>
    </row>
    <row r="45" spans="1:12" x14ac:dyDescent="0.25">
      <c r="A45" s="46" t="s">
        <v>28</v>
      </c>
      <c r="B45" s="55"/>
      <c r="C45" s="55"/>
      <c r="D45" s="76"/>
      <c r="F45" s="86"/>
      <c r="G45" s="98"/>
      <c r="H45" s="34"/>
      <c r="J45" s="86"/>
      <c r="K45" s="55"/>
      <c r="L45" s="76"/>
    </row>
    <row r="46" spans="1:12" ht="13.8" thickBot="1" x14ac:dyDescent="0.3">
      <c r="A46" s="74" t="s">
        <v>34</v>
      </c>
      <c r="B46" s="57">
        <v>5521590</v>
      </c>
      <c r="C46" s="57">
        <v>4975359</v>
      </c>
      <c r="D46" s="84">
        <v>-9.8926396201094242</v>
      </c>
      <c r="F46" s="88">
        <v>5171124</v>
      </c>
      <c r="G46" s="57">
        <v>4624961</v>
      </c>
      <c r="H46" s="83">
        <v>-10.561785020045933</v>
      </c>
      <c r="J46" s="88">
        <v>350466</v>
      </c>
      <c r="K46" s="57">
        <v>350398</v>
      </c>
      <c r="L46" s="83">
        <v>-1.9402738068742761E-2</v>
      </c>
    </row>
    <row r="48" spans="1:12" x14ac:dyDescent="0.25">
      <c r="H48" s="25"/>
    </row>
    <row r="49" spans="1:12" x14ac:dyDescent="0.25">
      <c r="H49" s="25"/>
    </row>
    <row r="50" spans="1:12" x14ac:dyDescent="0.25">
      <c r="H50" s="25"/>
    </row>
    <row r="51" spans="1:12" x14ac:dyDescent="0.25">
      <c r="H51" s="25"/>
    </row>
    <row r="52" spans="1:12" x14ac:dyDescent="0.25">
      <c r="H52" s="25"/>
    </row>
    <row r="53" spans="1:12" x14ac:dyDescent="0.25">
      <c r="H53" s="25"/>
    </row>
    <row r="54" spans="1:12" ht="12.75" customHeight="1" x14ac:dyDescent="0.25">
      <c r="A54" s="24"/>
      <c r="F54" s="24"/>
      <c r="G54" s="24"/>
      <c r="H54" s="24"/>
      <c r="I54" s="24"/>
      <c r="J54" s="24"/>
      <c r="K54" s="24"/>
      <c r="L54" s="24"/>
    </row>
    <row r="55" spans="1:12" ht="12.75" customHeight="1" x14ac:dyDescent="0.25">
      <c r="A55" s="58" t="str">
        <f>+Innhold!B53</f>
        <v>Finans Norge / Skadeforsikringsstatistikk</v>
      </c>
      <c r="B55" s="59"/>
      <c r="C55" s="59"/>
      <c r="D55" s="59"/>
      <c r="E55" s="59"/>
      <c r="L55" s="164">
        <f>Innhold!H19</f>
        <v>6</v>
      </c>
    </row>
    <row r="56" spans="1:12" ht="12.75" customHeight="1" x14ac:dyDescent="0.25">
      <c r="A56" s="26" t="str">
        <f>+Innhold!B54</f>
        <v>Premiestatistikk skadeforsikring 3. kvartal 2025</v>
      </c>
      <c r="L56" s="163"/>
    </row>
    <row r="63" spans="1:12" ht="12.75" customHeight="1" x14ac:dyDescent="0.25"/>
    <row r="64" spans="1:12" ht="12.75" customHeight="1" x14ac:dyDescent="0.25"/>
  </sheetData>
  <mergeCells count="14">
    <mergeCell ref="L55:L56"/>
    <mergeCell ref="F37:G37"/>
    <mergeCell ref="F28:G28"/>
    <mergeCell ref="F5:G5"/>
    <mergeCell ref="F7:G7"/>
    <mergeCell ref="B5:C5"/>
    <mergeCell ref="J37:K37"/>
    <mergeCell ref="J28:K28"/>
    <mergeCell ref="J21:K21"/>
    <mergeCell ref="J7:K7"/>
    <mergeCell ref="B7:C7"/>
    <mergeCell ref="B37:C37"/>
    <mergeCell ref="B28:C28"/>
    <mergeCell ref="J5:K5"/>
  </mergeCells>
  <phoneticPr fontId="0" type="noConversion"/>
  <hyperlinks>
    <hyperlink ref="A2" location="Innhold!A20" tooltip="Move to Tab2" display="Tilbake til innholdsfortegnelsen" xr:uid="{00000000-0004-0000-0500-000000000000}"/>
  </hyperlinks>
  <pageMargins left="0.78740157480314965" right="0.78740157480314965" top="0.78740157480314965" bottom="0.19685039370078741" header="3.937007874015748E-2" footer="3.937007874015748E-2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3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7.1093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32</v>
      </c>
      <c r="B4" s="23"/>
      <c r="C4" s="23"/>
      <c r="D4" s="174" t="s">
        <v>104</v>
      </c>
      <c r="E4" s="174"/>
      <c r="F4" s="23"/>
      <c r="G4" s="23"/>
      <c r="I4" s="174" t="s">
        <v>91</v>
      </c>
      <c r="J4" s="174"/>
      <c r="K4" s="174"/>
      <c r="L4" s="174"/>
      <c r="M4" s="174"/>
      <c r="N4" s="174"/>
      <c r="P4" s="174" t="s">
        <v>92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18008627</v>
      </c>
      <c r="C7" s="18">
        <v>19298564</v>
      </c>
      <c r="D7" s="18">
        <v>21692518</v>
      </c>
      <c r="E7" s="80">
        <v>21.502187366627172</v>
      </c>
      <c r="F7" s="78">
        <v>20.828638491293418</v>
      </c>
      <c r="G7" s="79">
        <v>20.613222452580789</v>
      </c>
      <c r="I7" s="93">
        <v>9697635</v>
      </c>
      <c r="J7" s="18">
        <v>10574813</v>
      </c>
      <c r="K7" s="18">
        <v>12227674</v>
      </c>
      <c r="L7" s="80">
        <v>18.906474855489087</v>
      </c>
      <c r="M7" s="78">
        <v>18.461715111616616</v>
      </c>
      <c r="N7" s="79">
        <v>18.343419907992725</v>
      </c>
      <c r="P7" s="93">
        <v>8310992</v>
      </c>
      <c r="Q7" s="18">
        <v>8723751</v>
      </c>
      <c r="R7" s="18">
        <v>9464844</v>
      </c>
      <c r="S7" s="80">
        <v>25.603898771125664</v>
      </c>
      <c r="T7" s="78">
        <v>24.6612696031452</v>
      </c>
      <c r="U7" s="79">
        <v>24.535443594262983</v>
      </c>
    </row>
    <row r="8" spans="1:21" x14ac:dyDescent="0.25">
      <c r="A8" s="17" t="s">
        <v>157</v>
      </c>
      <c r="B8" s="18">
        <v>4342546</v>
      </c>
      <c r="C8" s="18">
        <v>4660158</v>
      </c>
      <c r="D8" s="18">
        <v>5991487</v>
      </c>
      <c r="E8" s="80">
        <v>5.1849726100827871</v>
      </c>
      <c r="F8" s="78">
        <v>5.0296356917700695</v>
      </c>
      <c r="G8" s="79">
        <v>5.6933848967070544</v>
      </c>
      <c r="I8" s="93">
        <v>3374058</v>
      </c>
      <c r="J8" s="18">
        <v>3967324</v>
      </c>
      <c r="K8" s="18">
        <v>5138475</v>
      </c>
      <c r="L8" s="80">
        <v>6.5780515288481984</v>
      </c>
      <c r="M8" s="78">
        <v>6.9262317398406266</v>
      </c>
      <c r="N8" s="79">
        <v>7.7085146865808589</v>
      </c>
      <c r="P8" s="93">
        <v>968488</v>
      </c>
      <c r="Q8" s="18">
        <v>692834</v>
      </c>
      <c r="R8" s="18">
        <v>853012</v>
      </c>
      <c r="S8" s="80">
        <v>2.9836472845900888</v>
      </c>
      <c r="T8" s="78">
        <v>1.9585802098461431</v>
      </c>
      <c r="U8" s="79">
        <v>2.2112385382399808</v>
      </c>
    </row>
    <row r="9" spans="1:21" x14ac:dyDescent="0.25">
      <c r="A9" s="17" t="s">
        <v>181</v>
      </c>
      <c r="B9" s="18">
        <v>0</v>
      </c>
      <c r="C9" s="18">
        <v>616650</v>
      </c>
      <c r="D9" s="18">
        <v>634655</v>
      </c>
      <c r="E9" s="80" t="s">
        <v>156</v>
      </c>
      <c r="F9" s="78">
        <v>0.66554070684513555</v>
      </c>
      <c r="G9" s="79">
        <v>0.60307819938850171</v>
      </c>
      <c r="I9" s="93">
        <v>0</v>
      </c>
      <c r="J9" s="18">
        <v>123542</v>
      </c>
      <c r="K9" s="18">
        <v>128040</v>
      </c>
      <c r="L9" s="80" t="s">
        <v>156</v>
      </c>
      <c r="M9" s="78">
        <v>0.21568203696078028</v>
      </c>
      <c r="N9" s="79">
        <v>0.1920799888040349</v>
      </c>
      <c r="P9" s="93">
        <v>0</v>
      </c>
      <c r="Q9" s="18">
        <v>493108</v>
      </c>
      <c r="R9" s="18">
        <v>506615</v>
      </c>
      <c r="S9" s="80" t="s">
        <v>156</v>
      </c>
      <c r="T9" s="78">
        <v>1.3939725390451565</v>
      </c>
      <c r="U9" s="79">
        <v>1.3132835318265721</v>
      </c>
    </row>
    <row r="10" spans="1:21" x14ac:dyDescent="0.25">
      <c r="A10" s="17" t="s">
        <v>82</v>
      </c>
      <c r="B10" s="18">
        <v>22081895</v>
      </c>
      <c r="C10" s="18">
        <v>24453990</v>
      </c>
      <c r="D10" s="18">
        <v>27627191</v>
      </c>
      <c r="E10" s="80">
        <v>26.365643738425351</v>
      </c>
      <c r="F10" s="78">
        <v>26.392809194492624</v>
      </c>
      <c r="G10" s="79">
        <v>26.252620088776137</v>
      </c>
      <c r="I10" s="93">
        <v>12134918</v>
      </c>
      <c r="J10" s="18">
        <v>13440467</v>
      </c>
      <c r="K10" s="18">
        <v>15699561</v>
      </c>
      <c r="L10" s="80">
        <v>23.658193161572065</v>
      </c>
      <c r="M10" s="78">
        <v>23.464629844620838</v>
      </c>
      <c r="N10" s="79">
        <v>23.551792417277905</v>
      </c>
      <c r="P10" s="93">
        <v>9946977</v>
      </c>
      <c r="Q10" s="18">
        <v>11013523</v>
      </c>
      <c r="R10" s="18">
        <v>11927630</v>
      </c>
      <c r="S10" s="80">
        <v>30.643922192045814</v>
      </c>
      <c r="T10" s="78">
        <v>31.134251766635764</v>
      </c>
      <c r="U10" s="79">
        <v>30.919653094994377</v>
      </c>
    </row>
    <row r="11" spans="1:21" x14ac:dyDescent="0.25">
      <c r="A11" s="17" t="s">
        <v>84</v>
      </c>
      <c r="B11" s="18">
        <v>11283956</v>
      </c>
      <c r="C11" s="18">
        <v>11966537</v>
      </c>
      <c r="D11" s="18">
        <v>13193890</v>
      </c>
      <c r="E11" s="80">
        <v>13.472972489728221</v>
      </c>
      <c r="F11" s="78">
        <v>12.915296348769104</v>
      </c>
      <c r="G11" s="79">
        <v>12.537437543436919</v>
      </c>
      <c r="I11" s="93">
        <v>7449046</v>
      </c>
      <c r="J11" s="18">
        <v>8222761</v>
      </c>
      <c r="K11" s="18">
        <v>9198338</v>
      </c>
      <c r="L11" s="80">
        <v>14.52263370361759</v>
      </c>
      <c r="M11" s="78">
        <v>14.355456783293638</v>
      </c>
      <c r="N11" s="79">
        <v>13.798942987001942</v>
      </c>
      <c r="P11" s="93">
        <v>3834910</v>
      </c>
      <c r="Q11" s="18">
        <v>3743776</v>
      </c>
      <c r="R11" s="18">
        <v>3995552</v>
      </c>
      <c r="S11" s="80">
        <v>11.814311388625752</v>
      </c>
      <c r="T11" s="78">
        <v>10.583322388475384</v>
      </c>
      <c r="U11" s="79">
        <v>10.35755483386146</v>
      </c>
    </row>
    <row r="12" spans="1:21" x14ac:dyDescent="0.25">
      <c r="A12" s="17" t="s">
        <v>152</v>
      </c>
      <c r="B12" s="18">
        <v>12357872</v>
      </c>
      <c r="C12" s="18">
        <v>13654441</v>
      </c>
      <c r="D12" s="18">
        <v>19583325</v>
      </c>
      <c r="E12" s="80">
        <v>14.755221438968981</v>
      </c>
      <c r="F12" s="78">
        <v>14.737024754261249</v>
      </c>
      <c r="G12" s="79">
        <v>18.608970825156707</v>
      </c>
      <c r="I12" s="93">
        <v>10520255</v>
      </c>
      <c r="J12" s="18">
        <v>11628451</v>
      </c>
      <c r="K12" s="18">
        <v>16109007</v>
      </c>
      <c r="L12" s="80">
        <v>20.510251894491116</v>
      </c>
      <c r="M12" s="78">
        <v>20.301176914560411</v>
      </c>
      <c r="N12" s="79">
        <v>24.166025337426738</v>
      </c>
      <c r="P12" s="93">
        <v>1837617</v>
      </c>
      <c r="Q12" s="18">
        <v>2025990</v>
      </c>
      <c r="R12" s="18">
        <v>3474318</v>
      </c>
      <c r="S12" s="80">
        <v>5.6611965994071021</v>
      </c>
      <c r="T12" s="78">
        <v>5.7272938674288323</v>
      </c>
      <c r="U12" s="79">
        <v>9.0063748876930863</v>
      </c>
    </row>
    <row r="13" spans="1:21" x14ac:dyDescent="0.25">
      <c r="A13" s="17" t="s">
        <v>158</v>
      </c>
      <c r="B13" s="18">
        <v>1196131</v>
      </c>
      <c r="C13" s="18">
        <v>1395399</v>
      </c>
      <c r="D13" s="18">
        <v>1641362</v>
      </c>
      <c r="E13" s="80">
        <v>1.42817289052803</v>
      </c>
      <c r="F13" s="78">
        <v>1.5060323308051493</v>
      </c>
      <c r="G13" s="79">
        <v>1.5596972205445634</v>
      </c>
      <c r="I13" s="93">
        <v>1175568</v>
      </c>
      <c r="J13" s="18">
        <v>1373417</v>
      </c>
      <c r="K13" s="18">
        <v>1618553</v>
      </c>
      <c r="L13" s="80">
        <v>2.2918832099700182</v>
      </c>
      <c r="M13" s="78">
        <v>2.397738227943242</v>
      </c>
      <c r="N13" s="79">
        <v>2.4280821783718922</v>
      </c>
      <c r="P13" s="93">
        <v>20563</v>
      </c>
      <c r="Q13" s="18">
        <v>21982</v>
      </c>
      <c r="R13" s="18">
        <v>22809</v>
      </c>
      <c r="S13" s="80">
        <v>6.3348992566790704E-2</v>
      </c>
      <c r="T13" s="78">
        <v>6.214116249034822E-2</v>
      </c>
      <c r="U13" s="79">
        <v>5.9127116404828685E-2</v>
      </c>
    </row>
    <row r="14" spans="1:21" x14ac:dyDescent="0.25">
      <c r="A14" s="17" t="s">
        <v>159</v>
      </c>
      <c r="B14" s="18">
        <v>1407701</v>
      </c>
      <c r="C14" s="18">
        <v>1737736</v>
      </c>
      <c r="D14" s="18">
        <v>2016216</v>
      </c>
      <c r="E14" s="80">
        <v>1.6807861397866941</v>
      </c>
      <c r="F14" s="78">
        <v>1.8755113042248253</v>
      </c>
      <c r="G14" s="79">
        <v>1.9159006308282251</v>
      </c>
      <c r="I14" s="93">
        <v>391</v>
      </c>
      <c r="J14" s="18">
        <v>0</v>
      </c>
      <c r="K14" s="18">
        <v>0</v>
      </c>
      <c r="L14" s="80">
        <v>7.6229221542120662E-4</v>
      </c>
      <c r="M14" s="78" t="s">
        <v>156</v>
      </c>
      <c r="N14" s="79" t="s">
        <v>156</v>
      </c>
      <c r="P14" s="93">
        <v>1407310</v>
      </c>
      <c r="Q14" s="18">
        <v>1737736</v>
      </c>
      <c r="R14" s="18">
        <v>2016216</v>
      </c>
      <c r="S14" s="80">
        <v>4.3355381378772666</v>
      </c>
      <c r="T14" s="78">
        <v>4.9124253999330252</v>
      </c>
      <c r="U14" s="79">
        <v>5.2265788999639646</v>
      </c>
    </row>
    <row r="15" spans="1:21" x14ac:dyDescent="0.25">
      <c r="A15" s="17" t="s">
        <v>160</v>
      </c>
      <c r="B15" s="18">
        <v>2150220</v>
      </c>
      <c r="C15" s="18">
        <v>2314101</v>
      </c>
      <c r="D15" s="18">
        <v>2625959</v>
      </c>
      <c r="E15" s="80">
        <v>2.5673491554613839</v>
      </c>
      <c r="F15" s="78">
        <v>2.4975730402189815</v>
      </c>
      <c r="G15" s="79">
        <v>2.4953063087630767</v>
      </c>
      <c r="I15" s="93">
        <v>969756</v>
      </c>
      <c r="J15" s="18">
        <v>1093835</v>
      </c>
      <c r="K15" s="18">
        <v>1260346</v>
      </c>
      <c r="L15" s="80">
        <v>1.890632863575467</v>
      </c>
      <c r="M15" s="78">
        <v>1.9096385107817189</v>
      </c>
      <c r="N15" s="79">
        <v>1.8907157573352871</v>
      </c>
      <c r="P15" s="93">
        <v>1180464</v>
      </c>
      <c r="Q15" s="18">
        <v>1220266</v>
      </c>
      <c r="R15" s="18">
        <v>1365613</v>
      </c>
      <c r="S15" s="80">
        <v>3.6366875048078597</v>
      </c>
      <c r="T15" s="78">
        <v>3.4495836496882566</v>
      </c>
      <c r="U15" s="79">
        <v>3.5400394061531553</v>
      </c>
    </row>
    <row r="16" spans="1:21" x14ac:dyDescent="0.25">
      <c r="A16" s="17" t="s">
        <v>161</v>
      </c>
      <c r="B16" s="18">
        <v>1128013</v>
      </c>
      <c r="C16" s="18">
        <v>1376441</v>
      </c>
      <c r="D16" s="18">
        <v>1550705</v>
      </c>
      <c r="E16" s="80">
        <v>1.3468404269793146</v>
      </c>
      <c r="F16" s="78">
        <v>1.4855712577160873</v>
      </c>
      <c r="G16" s="79">
        <v>1.4735507940262764</v>
      </c>
      <c r="I16" s="93">
        <v>0</v>
      </c>
      <c r="J16" s="18">
        <v>0</v>
      </c>
      <c r="K16" s="18">
        <v>0</v>
      </c>
      <c r="L16" s="80" t="s">
        <v>156</v>
      </c>
      <c r="M16" s="78" t="s">
        <v>156</v>
      </c>
      <c r="N16" s="79" t="s">
        <v>156</v>
      </c>
      <c r="P16" s="93">
        <v>1128013</v>
      </c>
      <c r="Q16" s="18">
        <v>1376441</v>
      </c>
      <c r="R16" s="18">
        <v>1550705</v>
      </c>
      <c r="S16" s="80">
        <v>3.4751002846006558</v>
      </c>
      <c r="T16" s="78">
        <v>3.8910765098433897</v>
      </c>
      <c r="U16" s="79">
        <v>4.0198480882349017</v>
      </c>
    </row>
    <row r="17" spans="1:21" x14ac:dyDescent="0.25">
      <c r="A17" s="17" t="s">
        <v>162</v>
      </c>
      <c r="B17" s="18">
        <v>245436</v>
      </c>
      <c r="C17" s="18">
        <v>264996</v>
      </c>
      <c r="D17" s="18">
        <v>287907</v>
      </c>
      <c r="E17" s="80">
        <v>0.29304904024696088</v>
      </c>
      <c r="F17" s="78">
        <v>0.28600604094889087</v>
      </c>
      <c r="G17" s="79">
        <v>0.27358239539804358</v>
      </c>
      <c r="I17" s="93">
        <v>245436</v>
      </c>
      <c r="J17" s="18">
        <v>264996</v>
      </c>
      <c r="K17" s="18">
        <v>287907</v>
      </c>
      <c r="L17" s="80">
        <v>0.47850115648112346</v>
      </c>
      <c r="M17" s="78">
        <v>0.46263519342781345</v>
      </c>
      <c r="N17" s="79">
        <v>0.431905446240263</v>
      </c>
      <c r="P17" s="93">
        <v>0</v>
      </c>
      <c r="Q17" s="18">
        <v>0</v>
      </c>
      <c r="R17" s="18">
        <v>0</v>
      </c>
      <c r="S17" s="80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59809</v>
      </c>
      <c r="C18" s="18">
        <v>0</v>
      </c>
      <c r="D18" s="18">
        <v>0</v>
      </c>
      <c r="E18" s="80">
        <v>7.1411569810991393E-2</v>
      </c>
      <c r="F18" s="78" t="s">
        <v>156</v>
      </c>
      <c r="G18" s="79" t="s">
        <v>156</v>
      </c>
      <c r="I18" s="93">
        <v>0</v>
      </c>
      <c r="J18" s="18">
        <v>0</v>
      </c>
      <c r="K18" s="18">
        <v>0</v>
      </c>
      <c r="L18" s="80" t="s">
        <v>156</v>
      </c>
      <c r="M18" s="78" t="s">
        <v>156</v>
      </c>
      <c r="N18" s="79" t="s">
        <v>156</v>
      </c>
      <c r="P18" s="93">
        <v>59809</v>
      </c>
      <c r="Q18" s="18">
        <v>0</v>
      </c>
      <c r="R18" s="18">
        <v>0</v>
      </c>
      <c r="S18" s="80">
        <v>0.18425521064179279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81311</v>
      </c>
      <c r="D19" s="18">
        <v>106175</v>
      </c>
      <c r="E19" s="80" t="s">
        <v>156</v>
      </c>
      <c r="F19" s="78">
        <v>8.7757691420229975E-2</v>
      </c>
      <c r="G19" s="79">
        <v>0.10089233964921755</v>
      </c>
      <c r="I19" s="93">
        <v>0</v>
      </c>
      <c r="J19" s="18">
        <v>12487</v>
      </c>
      <c r="K19" s="18">
        <v>16873</v>
      </c>
      <c r="L19" s="80" t="s">
        <v>156</v>
      </c>
      <c r="M19" s="78">
        <v>2.1800048530291428E-2</v>
      </c>
      <c r="N19" s="79">
        <v>2.531213410723587E-2</v>
      </c>
      <c r="P19" s="93">
        <v>0</v>
      </c>
      <c r="Q19" s="18">
        <v>68824</v>
      </c>
      <c r="R19" s="18">
        <v>89302</v>
      </c>
      <c r="S19" s="80" t="s">
        <v>156</v>
      </c>
      <c r="T19" s="78">
        <v>0.19455933796905311</v>
      </c>
      <c r="U19" s="79">
        <v>0.23149501289771632</v>
      </c>
    </row>
    <row r="20" spans="1:21" x14ac:dyDescent="0.25">
      <c r="A20" s="17" t="s">
        <v>165</v>
      </c>
      <c r="B20" s="18">
        <v>598314</v>
      </c>
      <c r="C20" s="18">
        <v>618303</v>
      </c>
      <c r="D20" s="18">
        <v>659408</v>
      </c>
      <c r="E20" s="80">
        <v>0.71438315270098984</v>
      </c>
      <c r="F20" s="78">
        <v>0.66732476390897244</v>
      </c>
      <c r="G20" s="79">
        <v>0.62659963177218037</v>
      </c>
      <c r="I20" s="93">
        <v>5050</v>
      </c>
      <c r="J20" s="18">
        <v>5456</v>
      </c>
      <c r="K20" s="18">
        <v>5576</v>
      </c>
      <c r="L20" s="80">
        <v>9.8454621173327192E-3</v>
      </c>
      <c r="M20" s="78">
        <v>9.5251913815384021E-3</v>
      </c>
      <c r="N20" s="79">
        <v>8.3648704902475682E-3</v>
      </c>
      <c r="P20" s="93">
        <v>593264</v>
      </c>
      <c r="Q20" s="18">
        <v>612847</v>
      </c>
      <c r="R20" s="18">
        <v>653832</v>
      </c>
      <c r="S20" s="80">
        <v>1.8276845171494684</v>
      </c>
      <c r="T20" s="78">
        <v>1.7324640619016665</v>
      </c>
      <c r="U20" s="79">
        <v>1.694909937884254</v>
      </c>
    </row>
    <row r="21" spans="1:21" x14ac:dyDescent="0.25">
      <c r="A21" s="17" t="s">
        <v>166</v>
      </c>
      <c r="B21" s="18">
        <v>3350011</v>
      </c>
      <c r="C21" s="18">
        <v>3721799</v>
      </c>
      <c r="D21" s="18">
        <v>0</v>
      </c>
      <c r="E21" s="80">
        <v>3.9998920629686014</v>
      </c>
      <c r="F21" s="78">
        <v>4.0168794894924487</v>
      </c>
      <c r="G21" s="79" t="s">
        <v>156</v>
      </c>
      <c r="I21" s="93">
        <v>2220050</v>
      </c>
      <c r="J21" s="18">
        <v>2469581</v>
      </c>
      <c r="K21" s="18">
        <v>0</v>
      </c>
      <c r="L21" s="80">
        <v>4.328201618531585</v>
      </c>
      <c r="M21" s="78">
        <v>4.3114427524213692</v>
      </c>
      <c r="N21" s="79" t="s">
        <v>156</v>
      </c>
      <c r="P21" s="93">
        <v>1129961</v>
      </c>
      <c r="Q21" s="18">
        <v>1252218</v>
      </c>
      <c r="R21" s="18">
        <v>0</v>
      </c>
      <c r="S21" s="80">
        <v>3.4811015411060349</v>
      </c>
      <c r="T21" s="78">
        <v>3.5399091170657293</v>
      </c>
      <c r="U21" s="79" t="s">
        <v>156</v>
      </c>
    </row>
    <row r="22" spans="1:21" x14ac:dyDescent="0.25">
      <c r="A22" s="17" t="s">
        <v>167</v>
      </c>
      <c r="B22" s="18">
        <v>3679</v>
      </c>
      <c r="C22" s="18">
        <v>5846</v>
      </c>
      <c r="D22" s="18">
        <v>6603</v>
      </c>
      <c r="E22" s="80">
        <v>4.3927028596806054E-3</v>
      </c>
      <c r="F22" s="78">
        <v>6.3094964278223665E-3</v>
      </c>
      <c r="G22" s="79">
        <v>6.2744725095717777E-3</v>
      </c>
      <c r="I22" s="93">
        <v>0</v>
      </c>
      <c r="J22" s="18">
        <v>0</v>
      </c>
      <c r="K22" s="18">
        <v>0</v>
      </c>
      <c r="L22" s="80" t="s">
        <v>156</v>
      </c>
      <c r="M22" s="78" t="s">
        <v>156</v>
      </c>
      <c r="N22" s="79" t="s">
        <v>156</v>
      </c>
      <c r="P22" s="93">
        <v>3679</v>
      </c>
      <c r="Q22" s="18">
        <v>5846</v>
      </c>
      <c r="R22" s="18">
        <v>6603</v>
      </c>
      <c r="S22" s="80">
        <v>1.1333995217294316E-2</v>
      </c>
      <c r="T22" s="78">
        <v>1.6526123006031103E-2</v>
      </c>
      <c r="U22" s="79">
        <v>1.7116767487442845E-2</v>
      </c>
    </row>
    <row r="23" spans="1:21" x14ac:dyDescent="0.25">
      <c r="A23" s="17" t="s">
        <v>168</v>
      </c>
      <c r="B23" s="18">
        <v>8536</v>
      </c>
      <c r="C23" s="18">
        <v>57805</v>
      </c>
      <c r="D23" s="18">
        <v>113955</v>
      </c>
      <c r="E23" s="80">
        <v>1.0191930309930321E-2</v>
      </c>
      <c r="F23" s="78">
        <v>6.2388033015783766E-2</v>
      </c>
      <c r="G23" s="79">
        <v>0.10828525137486777</v>
      </c>
      <c r="I23" s="93">
        <v>8536</v>
      </c>
      <c r="J23" s="18">
        <v>19548</v>
      </c>
      <c r="K23" s="18">
        <v>37989</v>
      </c>
      <c r="L23" s="80">
        <v>1.6641755372980613E-2</v>
      </c>
      <c r="M23" s="78">
        <v>3.4127280265086636E-2</v>
      </c>
      <c r="N23" s="79">
        <v>5.6989430605095918E-2</v>
      </c>
      <c r="P23" s="93">
        <v>0</v>
      </c>
      <c r="Q23" s="18">
        <v>38257</v>
      </c>
      <c r="R23" s="18">
        <v>75966</v>
      </c>
      <c r="S23" s="80" t="s">
        <v>156</v>
      </c>
      <c r="T23" s="78">
        <v>0.1081491426345761</v>
      </c>
      <c r="U23" s="79">
        <v>0.19692448265198895</v>
      </c>
    </row>
    <row r="24" spans="1:21" x14ac:dyDescent="0.25">
      <c r="A24" s="17" t="s">
        <v>169</v>
      </c>
      <c r="B24" s="18">
        <v>148519</v>
      </c>
      <c r="C24" s="18">
        <v>159394</v>
      </c>
      <c r="D24" s="18">
        <v>159394</v>
      </c>
      <c r="E24" s="80">
        <v>0.17733075183933239</v>
      </c>
      <c r="F24" s="78">
        <v>0.1720314528936569</v>
      </c>
      <c r="G24" s="79">
        <v>0.15146346678641284</v>
      </c>
      <c r="I24" s="93">
        <v>72994</v>
      </c>
      <c r="J24" s="18">
        <v>75460</v>
      </c>
      <c r="K24" s="18">
        <v>75460</v>
      </c>
      <c r="L24" s="80">
        <v>0.14230884391932366</v>
      </c>
      <c r="M24" s="78">
        <v>0.13173954209143837</v>
      </c>
      <c r="N24" s="79">
        <v>0.11320178034327143</v>
      </c>
      <c r="P24" s="93">
        <v>75525</v>
      </c>
      <c r="Q24" s="18">
        <v>83934</v>
      </c>
      <c r="R24" s="18">
        <v>83934</v>
      </c>
      <c r="S24" s="80">
        <v>0.23267191866978884</v>
      </c>
      <c r="T24" s="78">
        <v>0.23727396653920879</v>
      </c>
      <c r="U24" s="79">
        <v>0.21757970048326936</v>
      </c>
    </row>
    <row r="25" spans="1:21" x14ac:dyDescent="0.25">
      <c r="A25" s="17" t="s">
        <v>170</v>
      </c>
      <c r="B25" s="18">
        <v>96975</v>
      </c>
      <c r="C25" s="18">
        <v>170362</v>
      </c>
      <c r="D25" s="18">
        <v>183138</v>
      </c>
      <c r="E25" s="80">
        <v>0.11578754004281781</v>
      </c>
      <c r="F25" s="78">
        <v>0.18386904386532227</v>
      </c>
      <c r="G25" s="79">
        <v>0.17402610123549239</v>
      </c>
      <c r="H25"/>
      <c r="I25" s="93">
        <v>0</v>
      </c>
      <c r="J25" s="18">
        <v>0</v>
      </c>
      <c r="K25" s="18">
        <v>0</v>
      </c>
      <c r="L25" s="80" t="s">
        <v>156</v>
      </c>
      <c r="M25" s="78" t="s">
        <v>156</v>
      </c>
      <c r="N25" s="79" t="s">
        <v>156</v>
      </c>
      <c r="O25"/>
      <c r="P25" s="93">
        <v>96975</v>
      </c>
      <c r="Q25" s="18">
        <v>170362</v>
      </c>
      <c r="R25" s="18">
        <v>183138</v>
      </c>
      <c r="S25" s="80">
        <v>0.2987535162264518</v>
      </c>
      <c r="T25" s="78">
        <v>0.48159824966703224</v>
      </c>
      <c r="U25" s="79">
        <v>0.4747433839338645</v>
      </c>
    </row>
    <row r="26" spans="1:21" x14ac:dyDescent="0.25">
      <c r="A26" s="17" t="s">
        <v>171</v>
      </c>
      <c r="B26" s="18">
        <v>2743388</v>
      </c>
      <c r="C26" s="18">
        <v>3130603</v>
      </c>
      <c r="D26" s="18">
        <v>3855822</v>
      </c>
      <c r="E26" s="80">
        <v>3.2755880165298876</v>
      </c>
      <c r="F26" s="78">
        <v>3.378810887004787</v>
      </c>
      <c r="G26" s="79">
        <v>3.6639783645012982</v>
      </c>
      <c r="H26"/>
      <c r="I26" s="93">
        <v>2216474</v>
      </c>
      <c r="J26" s="18">
        <v>2523665</v>
      </c>
      <c r="K26" s="18">
        <v>3067376</v>
      </c>
      <c r="L26" s="80">
        <v>4.3212298615946381</v>
      </c>
      <c r="M26" s="78">
        <v>4.4058636561382167</v>
      </c>
      <c r="N26" s="79">
        <v>4.6015428595576795</v>
      </c>
      <c r="O26"/>
      <c r="P26" s="93">
        <v>526914</v>
      </c>
      <c r="Q26" s="18">
        <v>606938</v>
      </c>
      <c r="R26" s="18">
        <v>788446</v>
      </c>
      <c r="S26" s="80">
        <v>1.623278270161842</v>
      </c>
      <c r="T26" s="78">
        <v>1.7157598434886256</v>
      </c>
      <c r="U26" s="79">
        <v>2.0438659485694926</v>
      </c>
    </row>
    <row r="27" spans="1:21" x14ac:dyDescent="0.25">
      <c r="A27" s="17" t="s">
        <v>172</v>
      </c>
      <c r="B27" s="18">
        <v>626547</v>
      </c>
      <c r="C27" s="18">
        <v>630566</v>
      </c>
      <c r="D27" s="18">
        <v>604736</v>
      </c>
      <c r="E27" s="80">
        <v>0.74809317711995227</v>
      </c>
      <c r="F27" s="78">
        <v>0.68056002813996552</v>
      </c>
      <c r="G27" s="79">
        <v>0.57464779759933338</v>
      </c>
      <c r="H27"/>
      <c r="I27" s="93">
        <v>200955</v>
      </c>
      <c r="J27" s="18">
        <v>217616</v>
      </c>
      <c r="K27" s="18">
        <v>235058</v>
      </c>
      <c r="L27" s="80">
        <v>0.39178115639378153</v>
      </c>
      <c r="M27" s="78">
        <v>0.37991826387185867</v>
      </c>
      <c r="N27" s="79">
        <v>0.35262369578490188</v>
      </c>
      <c r="O27"/>
      <c r="P27" s="93">
        <v>425592</v>
      </c>
      <c r="Q27" s="18">
        <v>412950</v>
      </c>
      <c r="R27" s="18">
        <v>369678</v>
      </c>
      <c r="S27" s="80">
        <v>1.311132832976005</v>
      </c>
      <c r="T27" s="78">
        <v>1.1673729892816531</v>
      </c>
      <c r="U27" s="79">
        <v>0.95830567487852425</v>
      </c>
    </row>
    <row r="28" spans="1:21" x14ac:dyDescent="0.25">
      <c r="A28" s="17" t="s">
        <v>173</v>
      </c>
      <c r="B28" s="18">
        <v>695441</v>
      </c>
      <c r="C28" s="18">
        <v>872422</v>
      </c>
      <c r="D28" s="18">
        <v>1143605</v>
      </c>
      <c r="E28" s="80">
        <v>0.83035217978775211</v>
      </c>
      <c r="F28" s="78">
        <v>0.94159142876388036</v>
      </c>
      <c r="G28" s="79">
        <v>1.086705760155813</v>
      </c>
      <c r="I28" s="93">
        <v>297182</v>
      </c>
      <c r="J28" s="18">
        <v>421599</v>
      </c>
      <c r="K28" s="18">
        <v>681410</v>
      </c>
      <c r="L28" s="80">
        <v>0.5793849748422123</v>
      </c>
      <c r="M28" s="78">
        <v>0.73603577002661447</v>
      </c>
      <c r="N28" s="79">
        <v>1.0222213774676461</v>
      </c>
      <c r="P28" s="93">
        <v>398259</v>
      </c>
      <c r="Q28" s="18">
        <v>450823</v>
      </c>
      <c r="R28" s="18">
        <v>462195</v>
      </c>
      <c r="S28" s="80">
        <v>1.226927317544011</v>
      </c>
      <c r="T28" s="78">
        <v>1.2744365980068353</v>
      </c>
      <c r="U28" s="79">
        <v>1.1981348400512866</v>
      </c>
    </row>
    <row r="29" spans="1:21" x14ac:dyDescent="0.25">
      <c r="A29" s="17" t="s">
        <v>174</v>
      </c>
      <c r="B29" s="18">
        <v>173496</v>
      </c>
      <c r="C29" s="18">
        <v>186576</v>
      </c>
      <c r="D29" s="18">
        <v>0</v>
      </c>
      <c r="E29" s="80">
        <v>0.20715313273801206</v>
      </c>
      <c r="F29" s="78">
        <v>0.20136856064272765</v>
      </c>
      <c r="G29" s="79" t="s">
        <v>156</v>
      </c>
      <c r="I29" s="93">
        <v>94910</v>
      </c>
      <c r="J29" s="18">
        <v>104618</v>
      </c>
      <c r="K29" s="18">
        <v>0</v>
      </c>
      <c r="L29" s="80">
        <v>0.18503619991208881</v>
      </c>
      <c r="M29" s="78">
        <v>0.18264414808537108</v>
      </c>
      <c r="N29" s="79" t="s">
        <v>156</v>
      </c>
      <c r="P29" s="93">
        <v>78586</v>
      </c>
      <c r="Q29" s="18">
        <v>81958</v>
      </c>
      <c r="R29" s="18">
        <v>0</v>
      </c>
      <c r="S29" s="80">
        <v>0.24210202450293314</v>
      </c>
      <c r="T29" s="78">
        <v>0.2316879899637867</v>
      </c>
      <c r="U29" s="79" t="s">
        <v>156</v>
      </c>
    </row>
    <row r="30" spans="1:21" x14ac:dyDescent="0.25">
      <c r="A30" s="17" t="s">
        <v>175</v>
      </c>
      <c r="B30" s="18">
        <v>212651</v>
      </c>
      <c r="C30" s="18">
        <v>256250</v>
      </c>
      <c r="D30" s="18">
        <v>297721</v>
      </c>
      <c r="E30" s="80">
        <v>0.25390395645934777</v>
      </c>
      <c r="F30" s="78">
        <v>0.27656661984767045</v>
      </c>
      <c r="G30" s="79">
        <v>0.2829081069244615</v>
      </c>
      <c r="I30" s="93">
        <v>1147</v>
      </c>
      <c r="J30" s="18">
        <v>1797</v>
      </c>
      <c r="K30" s="18">
        <v>3295</v>
      </c>
      <c r="L30" s="80">
        <v>2.2361871383327981E-3</v>
      </c>
      <c r="M30" s="78">
        <v>3.1372377039267795E-3</v>
      </c>
      <c r="N30" s="79">
        <v>4.9430143947929942E-3</v>
      </c>
      <c r="P30" s="93">
        <v>211504</v>
      </c>
      <c r="Q30" s="18">
        <v>254453</v>
      </c>
      <c r="R30" s="18">
        <v>294426</v>
      </c>
      <c r="S30" s="80">
        <v>0.65158611699880864</v>
      </c>
      <c r="T30" s="78">
        <v>0.71931604126815463</v>
      </c>
      <c r="U30" s="79">
        <v>0.76323207394485026</v>
      </c>
    </row>
    <row r="31" spans="1:21" x14ac:dyDescent="0.25">
      <c r="A31" s="17" t="s">
        <v>176</v>
      </c>
      <c r="B31" s="18">
        <v>31217</v>
      </c>
      <c r="C31" s="18">
        <v>34547</v>
      </c>
      <c r="D31" s="18">
        <v>34423</v>
      </c>
      <c r="E31" s="80">
        <v>3.7272901650081396E-2</v>
      </c>
      <c r="F31" s="78">
        <v>3.7286037135131594E-2</v>
      </c>
      <c r="G31" s="79">
        <v>3.271030852597142E-2</v>
      </c>
      <c r="I31" s="93">
        <v>0</v>
      </c>
      <c r="J31" s="18">
        <v>0</v>
      </c>
      <c r="K31" s="18">
        <v>0</v>
      </c>
      <c r="L31" s="80" t="s">
        <v>156</v>
      </c>
      <c r="M31" s="78" t="s">
        <v>156</v>
      </c>
      <c r="N31" s="79" t="s">
        <v>156</v>
      </c>
      <c r="P31" s="93">
        <v>31217</v>
      </c>
      <c r="Q31" s="18">
        <v>34547</v>
      </c>
      <c r="R31" s="18">
        <v>34423</v>
      </c>
      <c r="S31" s="80">
        <v>9.6171059716846058E-2</v>
      </c>
      <c r="T31" s="78">
        <v>9.7661301999547812E-2</v>
      </c>
      <c r="U31" s="79">
        <v>8.9233755447560958E-2</v>
      </c>
    </row>
    <row r="32" spans="1:21" x14ac:dyDescent="0.25">
      <c r="A32" s="17" t="s">
        <v>177</v>
      </c>
      <c r="B32" s="18">
        <v>66232</v>
      </c>
      <c r="C32" s="18">
        <v>56622</v>
      </c>
      <c r="D32" s="18">
        <v>51795</v>
      </c>
      <c r="E32" s="73">
        <v>7.9080591411352499E-2</v>
      </c>
      <c r="F32" s="27">
        <v>6.1111239605911402E-2</v>
      </c>
      <c r="G32" s="79">
        <v>4.9217977227513282E-2</v>
      </c>
      <c r="H32"/>
      <c r="I32" s="93">
        <v>0</v>
      </c>
      <c r="J32" s="18">
        <v>0</v>
      </c>
      <c r="K32" s="18">
        <v>0</v>
      </c>
      <c r="L32" s="73" t="s">
        <v>156</v>
      </c>
      <c r="M32" s="27" t="s">
        <v>156</v>
      </c>
      <c r="N32" s="79" t="s">
        <v>156</v>
      </c>
      <c r="O32"/>
      <c r="P32" s="93">
        <v>66232</v>
      </c>
      <c r="Q32" s="18">
        <v>56622</v>
      </c>
      <c r="R32" s="18">
        <v>51795</v>
      </c>
      <c r="S32" s="73">
        <v>0.20404272118288586</v>
      </c>
      <c r="T32" s="27">
        <v>0.16006536723357734</v>
      </c>
      <c r="U32" s="79">
        <v>0.13426669271726518</v>
      </c>
    </row>
    <row r="33" spans="1:21" x14ac:dyDescent="0.25">
      <c r="A33" s="17" t="s">
        <v>178</v>
      </c>
      <c r="B33" s="18">
        <v>603747</v>
      </c>
      <c r="C33" s="18">
        <v>726198</v>
      </c>
      <c r="D33" s="18">
        <v>838089</v>
      </c>
      <c r="E33" s="73">
        <v>0.72087012052829202</v>
      </c>
      <c r="F33" s="27">
        <v>0.78377415102493109</v>
      </c>
      <c r="G33" s="79">
        <v>0.79639048781985489</v>
      </c>
      <c r="H33"/>
      <c r="I33" s="93">
        <v>580675</v>
      </c>
      <c r="J33" s="18">
        <v>705270</v>
      </c>
      <c r="K33" s="18">
        <v>818751</v>
      </c>
      <c r="L33" s="73">
        <v>1.1320819237588469</v>
      </c>
      <c r="M33" s="27">
        <v>1.2312741432656871</v>
      </c>
      <c r="N33" s="79">
        <v>1.2282543182856325</v>
      </c>
      <c r="O33"/>
      <c r="P33" s="93">
        <v>23072</v>
      </c>
      <c r="Q33" s="18">
        <v>20928</v>
      </c>
      <c r="R33" s="18">
        <v>19338</v>
      </c>
      <c r="S33" s="73">
        <v>7.1078537008267037E-2</v>
      </c>
      <c r="T33" s="27">
        <v>5.9161598061960127E-2</v>
      </c>
      <c r="U33" s="79">
        <v>5.0129342673356003E-2</v>
      </c>
    </row>
    <row r="34" spans="1:21" x14ac:dyDescent="0.25">
      <c r="A34" s="17" t="s">
        <v>179</v>
      </c>
      <c r="B34" s="18">
        <v>103946</v>
      </c>
      <c r="C34" s="18">
        <v>173384</v>
      </c>
      <c r="D34" s="18">
        <v>285819</v>
      </c>
      <c r="E34" s="73">
        <v>0.1241108701963469</v>
      </c>
      <c r="F34" s="27">
        <v>0.18713064123187706</v>
      </c>
      <c r="G34" s="79">
        <v>0.27159828232822897</v>
      </c>
      <c r="I34" s="93">
        <v>0</v>
      </c>
      <c r="J34" s="18">
        <v>0</v>
      </c>
      <c r="K34" s="18">
        <v>0</v>
      </c>
      <c r="L34" s="73" t="s">
        <v>156</v>
      </c>
      <c r="M34" s="27" t="s">
        <v>156</v>
      </c>
      <c r="N34" s="79" t="s">
        <v>156</v>
      </c>
      <c r="P34" s="93">
        <v>103946</v>
      </c>
      <c r="Q34" s="18">
        <v>173384</v>
      </c>
      <c r="R34" s="18">
        <v>285819</v>
      </c>
      <c r="S34" s="73">
        <v>0.32022926525057754</v>
      </c>
      <c r="T34" s="27">
        <v>0.49014117538106339</v>
      </c>
      <c r="U34" s="79">
        <v>0.74092039474381732</v>
      </c>
    </row>
    <row r="35" spans="1:21" x14ac:dyDescent="0.25">
      <c r="A35" s="17" t="s">
        <v>180</v>
      </c>
      <c r="B35" s="18">
        <v>27630</v>
      </c>
      <c r="C35" s="18">
        <v>32986</v>
      </c>
      <c r="D35" s="18">
        <v>50040</v>
      </c>
      <c r="E35" s="73">
        <v>3.2990046211735562E-2</v>
      </c>
      <c r="F35" s="27">
        <v>3.5601274233347344E-2</v>
      </c>
      <c r="G35" s="79">
        <v>4.7550295983488075E-2</v>
      </c>
      <c r="I35" s="93">
        <v>27630</v>
      </c>
      <c r="J35" s="18">
        <v>32986</v>
      </c>
      <c r="K35" s="18">
        <v>50040</v>
      </c>
      <c r="L35" s="73">
        <v>5.3867350158792682E-2</v>
      </c>
      <c r="M35" s="27">
        <v>5.7587603172915273E-2</v>
      </c>
      <c r="N35" s="79">
        <v>7.5067811931848694E-2</v>
      </c>
      <c r="P35" s="93">
        <v>0</v>
      </c>
      <c r="Q35" s="18">
        <v>0</v>
      </c>
      <c r="R35" s="18">
        <v>0</v>
      </c>
      <c r="S35" s="73" t="s">
        <v>156</v>
      </c>
      <c r="T35" s="27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8" t="s">
        <v>5</v>
      </c>
      <c r="E36" s="73" t="s">
        <v>5</v>
      </c>
      <c r="F36" s="27" t="s">
        <v>5</v>
      </c>
      <c r="G36" s="79" t="s">
        <v>5</v>
      </c>
      <c r="I36" s="93" t="s">
        <v>5</v>
      </c>
      <c r="J36" s="18" t="s">
        <v>5</v>
      </c>
      <c r="K36" s="18" t="s">
        <v>5</v>
      </c>
      <c r="L36" s="73" t="s">
        <v>5</v>
      </c>
      <c r="M36" s="27" t="s">
        <v>5</v>
      </c>
      <c r="N36" s="79" t="s">
        <v>5</v>
      </c>
      <c r="P36" s="93" t="s">
        <v>5</v>
      </c>
      <c r="Q36" s="18" t="s">
        <v>5</v>
      </c>
      <c r="R36" s="18" t="s">
        <v>5</v>
      </c>
      <c r="S36" s="73" t="s">
        <v>5</v>
      </c>
      <c r="T36" s="27" t="s">
        <v>5</v>
      </c>
      <c r="U36" s="79" t="s">
        <v>5</v>
      </c>
    </row>
    <row r="37" spans="1:21" x14ac:dyDescent="0.25">
      <c r="A37" s="17"/>
      <c r="B37" s="18"/>
      <c r="C37" s="18"/>
      <c r="D37" s="18"/>
      <c r="E37" s="73"/>
      <c r="F37" s="27"/>
      <c r="G37" s="28"/>
      <c r="H37"/>
      <c r="I37" s="93"/>
      <c r="J37" s="18"/>
      <c r="K37" s="18"/>
      <c r="L37" s="73"/>
      <c r="M37" s="27"/>
      <c r="N37" s="28"/>
      <c r="O37"/>
      <c r="P37" s="93"/>
      <c r="Q37" s="18"/>
      <c r="R37" s="18"/>
      <c r="S37" s="73"/>
      <c r="T37" s="27"/>
      <c r="U37" s="28"/>
    </row>
    <row r="38" spans="1:21" ht="13.8" thickBot="1" x14ac:dyDescent="0.3">
      <c r="A38" s="20" t="s">
        <v>4</v>
      </c>
      <c r="B38" s="21">
        <v>83752535</v>
      </c>
      <c r="C38" s="21">
        <v>92653987</v>
      </c>
      <c r="D38" s="22">
        <v>105235938</v>
      </c>
      <c r="E38" s="81">
        <v>100</v>
      </c>
      <c r="F38" s="81">
        <v>100</v>
      </c>
      <c r="G38" s="82">
        <v>100</v>
      </c>
      <c r="H38"/>
      <c r="I38" s="94">
        <v>51292666</v>
      </c>
      <c r="J38" s="21">
        <v>57279689</v>
      </c>
      <c r="K38" s="22">
        <v>66659729</v>
      </c>
      <c r="L38" s="81">
        <v>100</v>
      </c>
      <c r="M38" s="81">
        <v>100</v>
      </c>
      <c r="N38" s="82">
        <v>100</v>
      </c>
      <c r="O38"/>
      <c r="P38" s="94">
        <v>32459869</v>
      </c>
      <c r="Q38" s="21">
        <v>35374298</v>
      </c>
      <c r="R38" s="22">
        <v>38576209</v>
      </c>
      <c r="S38" s="81">
        <v>100</v>
      </c>
      <c r="T38" s="81">
        <v>100</v>
      </c>
      <c r="U38" s="82">
        <v>100</v>
      </c>
    </row>
    <row r="39" spans="1:2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25">
      <c r="H60"/>
      <c r="O60"/>
    </row>
    <row r="61" spans="1:2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1" x14ac:dyDescent="0.25">
      <c r="A62" s="26" t="str">
        <f>+Innhold!B53</f>
        <v>Finans Norge / Skadeforsikringsstatistikk</v>
      </c>
      <c r="T62" s="25"/>
      <c r="U62" s="164">
        <f>Innhold!H22</f>
        <v>7</v>
      </c>
    </row>
    <row r="63" spans="1:21" x14ac:dyDescent="0.25">
      <c r="A63" s="26" t="str">
        <f>+Innhold!B54</f>
        <v>Premiestatistikk skadeforsikring 3. kvartal 2025</v>
      </c>
      <c r="T63" s="25"/>
      <c r="U63" s="163"/>
    </row>
  </sheetData>
  <mergeCells count="4">
    <mergeCell ref="U62:U63"/>
    <mergeCell ref="I4:N4"/>
    <mergeCell ref="P4:U4"/>
    <mergeCell ref="D4:E4"/>
  </mergeCells>
  <phoneticPr fontId="0" type="noConversion"/>
  <hyperlinks>
    <hyperlink ref="A2" location="Innhold!A23" tooltip="Move to Tab2" display="Tilbake til innholdsfortegnelsen" xr:uid="{00000000-0004-0000-0600-000000000000}"/>
  </hyperlinks>
  <pageMargins left="0.78740157480314965" right="0.78740157480314965" top="0.78740157480314965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81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88671875" style="1" customWidth="1"/>
    <col min="2" max="4" width="11.6640625" style="1" customWidth="1"/>
    <col min="5" max="7" width="9.6640625" style="1" customWidth="1"/>
    <col min="8" max="8" width="6.6640625" style="1" customWidth="1"/>
    <col min="9" max="11" width="11.6640625" style="1" customWidth="1"/>
    <col min="12" max="14" width="9.6640625" style="1" customWidth="1"/>
    <col min="15" max="15" width="6.6640625" style="1" customWidth="1"/>
    <col min="16" max="18" width="11.6640625" style="1" customWidth="1"/>
    <col min="19" max="21" width="9.6640625" style="1" customWidth="1"/>
    <col min="22" max="16384" width="11.44140625" style="1"/>
  </cols>
  <sheetData>
    <row r="1" spans="1:21" ht="5.25" customHeight="1" x14ac:dyDescent="0.25"/>
    <row r="2" spans="1:21" x14ac:dyDescent="0.25">
      <c r="A2" s="70" t="s">
        <v>0</v>
      </c>
      <c r="B2" s="3"/>
      <c r="C2" s="3"/>
      <c r="D2" s="3"/>
      <c r="E2" s="3"/>
      <c r="F2" s="3"/>
      <c r="I2" s="3"/>
      <c r="J2" s="3"/>
      <c r="K2" s="3"/>
      <c r="L2" s="3"/>
      <c r="M2" s="3"/>
      <c r="P2" s="3"/>
      <c r="Q2" s="3"/>
      <c r="R2" s="3"/>
      <c r="S2" s="3"/>
      <c r="T2" s="3"/>
    </row>
    <row r="3" spans="1:21" ht="6" customHeight="1" x14ac:dyDescent="0.25">
      <c r="A3" s="4"/>
      <c r="B3" s="3"/>
      <c r="C3" s="3"/>
      <c r="D3" s="3"/>
      <c r="E3" s="3"/>
      <c r="F3" s="3"/>
      <c r="I3" s="3"/>
      <c r="J3" s="3"/>
      <c r="K3" s="3"/>
      <c r="L3" s="3"/>
      <c r="M3" s="3"/>
      <c r="P3" s="3"/>
      <c r="Q3" s="3"/>
      <c r="R3" s="3"/>
      <c r="S3" s="3"/>
      <c r="T3" s="3"/>
    </row>
    <row r="4" spans="1:21" ht="16.2" thickBot="1" x14ac:dyDescent="0.35">
      <c r="A4" s="5" t="s">
        <v>33</v>
      </c>
      <c r="B4" s="6"/>
      <c r="C4" s="6"/>
      <c r="D4" s="174" t="s">
        <v>104</v>
      </c>
      <c r="E4" s="174"/>
      <c r="F4" s="6"/>
      <c r="I4" s="174" t="s">
        <v>91</v>
      </c>
      <c r="J4" s="174"/>
      <c r="K4" s="174"/>
      <c r="L4" s="174"/>
      <c r="M4" s="174"/>
      <c r="N4" s="174"/>
      <c r="P4" s="174" t="s">
        <v>92</v>
      </c>
      <c r="Q4" s="174"/>
      <c r="R4" s="174"/>
      <c r="S4" s="174"/>
      <c r="T4" s="174"/>
      <c r="U4" s="174"/>
    </row>
    <row r="5" spans="1:21" x14ac:dyDescent="0.25">
      <c r="A5" s="7"/>
      <c r="B5" s="8"/>
      <c r="C5" s="9" t="s">
        <v>1</v>
      </c>
      <c r="D5" s="10"/>
      <c r="E5" s="11"/>
      <c r="F5" s="9" t="s">
        <v>2</v>
      </c>
      <c r="G5" s="12"/>
      <c r="I5" s="7"/>
      <c r="J5" s="9" t="s">
        <v>1</v>
      </c>
      <c r="K5" s="10"/>
      <c r="L5" s="11"/>
      <c r="M5" s="9" t="s">
        <v>2</v>
      </c>
      <c r="N5" s="12"/>
      <c r="P5" s="7"/>
      <c r="Q5" s="9" t="s">
        <v>1</v>
      </c>
      <c r="R5" s="10"/>
      <c r="S5" s="11"/>
      <c r="T5" s="9" t="s">
        <v>2</v>
      </c>
      <c r="U5" s="12"/>
    </row>
    <row r="6" spans="1:21" x14ac:dyDescent="0.25">
      <c r="A6" s="13" t="s">
        <v>3</v>
      </c>
      <c r="B6" s="14" t="s">
        <v>155</v>
      </c>
      <c r="C6" s="15" t="s">
        <v>153</v>
      </c>
      <c r="D6" s="62" t="s">
        <v>154</v>
      </c>
      <c r="E6" s="15" t="s">
        <v>155</v>
      </c>
      <c r="F6" s="15" t="s">
        <v>153</v>
      </c>
      <c r="G6" s="16" t="s">
        <v>154</v>
      </c>
      <c r="I6" s="92" t="s">
        <v>155</v>
      </c>
      <c r="J6" s="15" t="s">
        <v>153</v>
      </c>
      <c r="K6" s="62" t="s">
        <v>154</v>
      </c>
      <c r="L6" s="15" t="s">
        <v>155</v>
      </c>
      <c r="M6" s="15" t="s">
        <v>153</v>
      </c>
      <c r="N6" s="16" t="s">
        <v>154</v>
      </c>
      <c r="P6" s="92" t="s">
        <v>155</v>
      </c>
      <c r="Q6" s="15" t="s">
        <v>153</v>
      </c>
      <c r="R6" s="62" t="s">
        <v>154</v>
      </c>
      <c r="S6" s="15" t="s">
        <v>155</v>
      </c>
      <c r="T6" s="15" t="s">
        <v>153</v>
      </c>
      <c r="U6" s="16" t="s">
        <v>154</v>
      </c>
    </row>
    <row r="7" spans="1:21" x14ac:dyDescent="0.25">
      <c r="A7" s="17" t="s">
        <v>81</v>
      </c>
      <c r="B7" s="18">
        <v>6110893</v>
      </c>
      <c r="C7" s="18">
        <v>6606104</v>
      </c>
      <c r="D7" s="19">
        <v>7671603</v>
      </c>
      <c r="E7" s="78">
        <v>19.60862224603293</v>
      </c>
      <c r="F7" s="78">
        <v>19.023875711253098</v>
      </c>
      <c r="G7" s="79">
        <v>19.067270435159401</v>
      </c>
      <c r="I7" s="93">
        <v>4287950</v>
      </c>
      <c r="J7" s="18">
        <v>4653392</v>
      </c>
      <c r="K7" s="19">
        <v>5424074</v>
      </c>
      <c r="L7" s="78">
        <v>18.15887831707245</v>
      </c>
      <c r="M7" s="78">
        <v>17.582014339941846</v>
      </c>
      <c r="N7" s="79">
        <v>17.487696473959115</v>
      </c>
      <c r="P7" s="93">
        <v>1822943</v>
      </c>
      <c r="Q7" s="18">
        <v>1952712</v>
      </c>
      <c r="R7" s="19">
        <v>2247529</v>
      </c>
      <c r="S7" s="78">
        <v>24.142388658788118</v>
      </c>
      <c r="T7" s="78">
        <v>23.644708918917807</v>
      </c>
      <c r="U7" s="79">
        <v>24.382247522779341</v>
      </c>
    </row>
    <row r="8" spans="1:21" x14ac:dyDescent="0.25">
      <c r="A8" s="17" t="s">
        <v>157</v>
      </c>
      <c r="B8" s="18">
        <v>1761534</v>
      </c>
      <c r="C8" s="18">
        <v>2200581</v>
      </c>
      <c r="D8" s="19">
        <v>2876793</v>
      </c>
      <c r="E8" s="78">
        <v>5.6524070671084194</v>
      </c>
      <c r="F8" s="78">
        <v>6.3371057186724666</v>
      </c>
      <c r="G8" s="79">
        <v>7.150081947276667</v>
      </c>
      <c r="I8" s="93">
        <v>1643942</v>
      </c>
      <c r="J8" s="18">
        <v>2036534</v>
      </c>
      <c r="K8" s="19">
        <v>2635037</v>
      </c>
      <c r="L8" s="78">
        <v>6.9618681976993013</v>
      </c>
      <c r="M8" s="78">
        <v>7.6946816412155101</v>
      </c>
      <c r="N8" s="79">
        <v>8.4955933959698573</v>
      </c>
      <c r="P8" s="93">
        <v>117592</v>
      </c>
      <c r="Q8" s="18">
        <v>164047</v>
      </c>
      <c r="R8" s="19">
        <v>241756</v>
      </c>
      <c r="S8" s="78">
        <v>1.5573453295929782</v>
      </c>
      <c r="T8" s="78">
        <v>1.9863879384270233</v>
      </c>
      <c r="U8" s="79">
        <v>2.6226823467537206</v>
      </c>
    </row>
    <row r="9" spans="1:21" x14ac:dyDescent="0.25">
      <c r="A9" s="17" t="s">
        <v>181</v>
      </c>
      <c r="B9" s="18">
        <v>0</v>
      </c>
      <c r="C9" s="18">
        <v>0</v>
      </c>
      <c r="D9" s="19">
        <v>0</v>
      </c>
      <c r="E9" s="78" t="s">
        <v>156</v>
      </c>
      <c r="F9" s="78" t="s">
        <v>156</v>
      </c>
      <c r="G9" s="79" t="s">
        <v>156</v>
      </c>
      <c r="I9" s="93">
        <v>0</v>
      </c>
      <c r="J9" s="18">
        <v>0</v>
      </c>
      <c r="K9" s="19">
        <v>0</v>
      </c>
      <c r="L9" s="78" t="s">
        <v>156</v>
      </c>
      <c r="M9" s="78" t="s">
        <v>156</v>
      </c>
      <c r="N9" s="79" t="s">
        <v>156</v>
      </c>
      <c r="P9" s="93">
        <v>0</v>
      </c>
      <c r="Q9" s="18">
        <v>0</v>
      </c>
      <c r="R9" s="19">
        <v>0</v>
      </c>
      <c r="S9" s="78" t="s">
        <v>156</v>
      </c>
      <c r="T9" s="78" t="s">
        <v>156</v>
      </c>
      <c r="U9" s="79" t="s">
        <v>156</v>
      </c>
    </row>
    <row r="10" spans="1:21" x14ac:dyDescent="0.25">
      <c r="A10" s="17" t="s">
        <v>82</v>
      </c>
      <c r="B10" s="18">
        <v>7947664</v>
      </c>
      <c r="C10" s="18">
        <v>8827190</v>
      </c>
      <c r="D10" s="19">
        <v>10214376</v>
      </c>
      <c r="E10" s="78">
        <v>25.502449660695266</v>
      </c>
      <c r="F10" s="78">
        <v>25.420030541392663</v>
      </c>
      <c r="G10" s="79">
        <v>25.387167391013552</v>
      </c>
      <c r="I10" s="93">
        <v>5869294</v>
      </c>
      <c r="J10" s="18">
        <v>6527006</v>
      </c>
      <c r="K10" s="19">
        <v>7703860</v>
      </c>
      <c r="L10" s="78">
        <v>24.855652596957388</v>
      </c>
      <c r="M10" s="78">
        <v>24.661131726896524</v>
      </c>
      <c r="N10" s="79">
        <v>24.837929083909007</v>
      </c>
      <c r="P10" s="93">
        <v>2078370</v>
      </c>
      <c r="Q10" s="18">
        <v>2300184</v>
      </c>
      <c r="R10" s="19">
        <v>2510516</v>
      </c>
      <c r="S10" s="78">
        <v>27.525170187310003</v>
      </c>
      <c r="T10" s="78">
        <v>27.852126242862251</v>
      </c>
      <c r="U10" s="79">
        <v>27.23525370391123</v>
      </c>
    </row>
    <row r="11" spans="1:21" x14ac:dyDescent="0.25">
      <c r="A11" s="17" t="s">
        <v>84</v>
      </c>
      <c r="B11" s="18">
        <v>4744910</v>
      </c>
      <c r="C11" s="18">
        <v>5074331</v>
      </c>
      <c r="D11" s="19">
        <v>5709245</v>
      </c>
      <c r="E11" s="78">
        <v>15.225458501961025</v>
      </c>
      <c r="F11" s="78">
        <v>14.612764537427605</v>
      </c>
      <c r="G11" s="79">
        <v>14.189957222184416</v>
      </c>
      <c r="I11" s="93">
        <v>3769226</v>
      </c>
      <c r="J11" s="18">
        <v>4170444</v>
      </c>
      <c r="K11" s="19">
        <v>4775942</v>
      </c>
      <c r="L11" s="78">
        <v>15.962153542729212</v>
      </c>
      <c r="M11" s="78">
        <v>15.757281185837005</v>
      </c>
      <c r="N11" s="79">
        <v>15.398061323137044</v>
      </c>
      <c r="P11" s="93">
        <v>975684</v>
      </c>
      <c r="Q11" s="18">
        <v>903887</v>
      </c>
      <c r="R11" s="19">
        <v>933303</v>
      </c>
      <c r="S11" s="78">
        <v>12.921601134078809</v>
      </c>
      <c r="T11" s="78">
        <v>10.944852600175478</v>
      </c>
      <c r="U11" s="79">
        <v>10.12490818127487</v>
      </c>
    </row>
    <row r="12" spans="1:21" x14ac:dyDescent="0.25">
      <c r="A12" s="17" t="s">
        <v>152</v>
      </c>
      <c r="B12" s="18">
        <v>4722424</v>
      </c>
      <c r="C12" s="18">
        <v>5168851</v>
      </c>
      <c r="D12" s="19">
        <v>7605123</v>
      </c>
      <c r="E12" s="78">
        <v>15.153305466418708</v>
      </c>
      <c r="F12" s="78">
        <v>14.884957759367138</v>
      </c>
      <c r="G12" s="79">
        <v>18.902038717807837</v>
      </c>
      <c r="I12" s="93">
        <v>4158038</v>
      </c>
      <c r="J12" s="18">
        <v>4569657</v>
      </c>
      <c r="K12" s="19">
        <v>6548545</v>
      </c>
      <c r="L12" s="78">
        <v>17.608718870267445</v>
      </c>
      <c r="M12" s="78">
        <v>17.265636529786367</v>
      </c>
      <c r="N12" s="79">
        <v>21.113090880777548</v>
      </c>
      <c r="P12" s="93">
        <v>564386</v>
      </c>
      <c r="Q12" s="18">
        <v>599194</v>
      </c>
      <c r="R12" s="19">
        <v>1056578</v>
      </c>
      <c r="S12" s="78">
        <v>7.4745212360335955</v>
      </c>
      <c r="T12" s="78">
        <v>7.2554312750482595</v>
      </c>
      <c r="U12" s="79">
        <v>11.462253133607243</v>
      </c>
    </row>
    <row r="13" spans="1:21" x14ac:dyDescent="0.25">
      <c r="A13" s="17" t="s">
        <v>158</v>
      </c>
      <c r="B13" s="18">
        <v>650277</v>
      </c>
      <c r="C13" s="18">
        <v>764595</v>
      </c>
      <c r="D13" s="19">
        <v>903238</v>
      </c>
      <c r="E13" s="78">
        <v>2.086607644461056</v>
      </c>
      <c r="F13" s="78">
        <v>2.2018364000090771</v>
      </c>
      <c r="G13" s="79">
        <v>2.2449393188506375</v>
      </c>
      <c r="I13" s="93">
        <v>650277</v>
      </c>
      <c r="J13" s="18">
        <v>764595</v>
      </c>
      <c r="K13" s="19">
        <v>903238</v>
      </c>
      <c r="L13" s="78">
        <v>2.7538336303806998</v>
      </c>
      <c r="M13" s="78">
        <v>2.8888862692521573</v>
      </c>
      <c r="N13" s="79">
        <v>2.9121195595314302</v>
      </c>
      <c r="P13" s="93">
        <v>0</v>
      </c>
      <c r="Q13" s="18">
        <v>0</v>
      </c>
      <c r="R13" s="19">
        <v>0</v>
      </c>
      <c r="S13" s="78" t="s">
        <v>156</v>
      </c>
      <c r="T13" s="78" t="s">
        <v>156</v>
      </c>
      <c r="U13" s="79" t="s">
        <v>156</v>
      </c>
    </row>
    <row r="14" spans="1:21" x14ac:dyDescent="0.25">
      <c r="A14" s="17" t="s">
        <v>159</v>
      </c>
      <c r="B14" s="18">
        <v>495454</v>
      </c>
      <c r="C14" s="18">
        <v>642454</v>
      </c>
      <c r="D14" s="19">
        <v>789205</v>
      </c>
      <c r="E14" s="78">
        <v>1.589811886132845</v>
      </c>
      <c r="F14" s="78">
        <v>1.850101821920666</v>
      </c>
      <c r="G14" s="79">
        <v>1.9615177119801397</v>
      </c>
      <c r="I14" s="93">
        <v>0</v>
      </c>
      <c r="J14" s="18">
        <v>0</v>
      </c>
      <c r="K14" s="19">
        <v>0</v>
      </c>
      <c r="L14" s="78" t="s">
        <v>156</v>
      </c>
      <c r="M14" s="78" t="s">
        <v>156</v>
      </c>
      <c r="N14" s="79" t="s">
        <v>156</v>
      </c>
      <c r="P14" s="93">
        <v>495454</v>
      </c>
      <c r="Q14" s="18">
        <v>642454</v>
      </c>
      <c r="R14" s="19">
        <v>789205</v>
      </c>
      <c r="S14" s="78">
        <v>6.5616111038859737</v>
      </c>
      <c r="T14" s="78">
        <v>7.7792515351953693</v>
      </c>
      <c r="U14" s="79">
        <v>8.5616655697056956</v>
      </c>
    </row>
    <row r="15" spans="1:21" x14ac:dyDescent="0.25">
      <c r="A15" s="17" t="s">
        <v>160</v>
      </c>
      <c r="B15" s="18">
        <v>694023</v>
      </c>
      <c r="C15" s="18">
        <v>789960</v>
      </c>
      <c r="D15" s="19">
        <v>905340</v>
      </c>
      <c r="E15" s="78">
        <v>2.2269797289951749</v>
      </c>
      <c r="F15" s="78">
        <v>2.2748810580126348</v>
      </c>
      <c r="G15" s="79">
        <v>2.2501637031748398</v>
      </c>
      <c r="I15" s="93">
        <v>572637</v>
      </c>
      <c r="J15" s="18">
        <v>657314</v>
      </c>
      <c r="K15" s="19">
        <v>740100</v>
      </c>
      <c r="L15" s="78">
        <v>2.4250389120333531</v>
      </c>
      <c r="M15" s="78">
        <v>2.4835440843678191</v>
      </c>
      <c r="N15" s="79">
        <v>2.3861481536529814</v>
      </c>
      <c r="P15" s="93">
        <v>121386</v>
      </c>
      <c r="Q15" s="18">
        <v>132646</v>
      </c>
      <c r="R15" s="19">
        <v>165240</v>
      </c>
      <c r="S15" s="78">
        <v>1.6075916744163994</v>
      </c>
      <c r="T15" s="78">
        <v>1.6061641753923628</v>
      </c>
      <c r="U15" s="79">
        <v>1.7926009322522907</v>
      </c>
    </row>
    <row r="16" spans="1:21" x14ac:dyDescent="0.25">
      <c r="A16" s="17" t="s">
        <v>161</v>
      </c>
      <c r="B16" s="18">
        <v>0</v>
      </c>
      <c r="C16" s="18">
        <v>0</v>
      </c>
      <c r="D16" s="19">
        <v>0</v>
      </c>
      <c r="E16" s="78" t="s">
        <v>156</v>
      </c>
      <c r="F16" s="78" t="s">
        <v>156</v>
      </c>
      <c r="G16" s="79" t="s">
        <v>156</v>
      </c>
      <c r="I16" s="93">
        <v>0</v>
      </c>
      <c r="J16" s="18">
        <v>0</v>
      </c>
      <c r="K16" s="19">
        <v>0</v>
      </c>
      <c r="L16" s="78" t="s">
        <v>156</v>
      </c>
      <c r="M16" s="78" t="s">
        <v>156</v>
      </c>
      <c r="N16" s="79" t="s">
        <v>156</v>
      </c>
      <c r="P16" s="93">
        <v>0</v>
      </c>
      <c r="Q16" s="18">
        <v>0</v>
      </c>
      <c r="R16" s="19">
        <v>0</v>
      </c>
      <c r="S16" s="78" t="s">
        <v>156</v>
      </c>
      <c r="T16" s="78" t="s">
        <v>156</v>
      </c>
      <c r="U16" s="79" t="s">
        <v>156</v>
      </c>
    </row>
    <row r="17" spans="1:21" x14ac:dyDescent="0.25">
      <c r="A17" s="17" t="s">
        <v>162</v>
      </c>
      <c r="B17" s="18">
        <v>0</v>
      </c>
      <c r="C17" s="18">
        <v>0</v>
      </c>
      <c r="D17" s="19">
        <v>0</v>
      </c>
      <c r="E17" s="78" t="s">
        <v>156</v>
      </c>
      <c r="F17" s="78" t="s">
        <v>156</v>
      </c>
      <c r="G17" s="79" t="s">
        <v>156</v>
      </c>
      <c r="I17" s="93">
        <v>0</v>
      </c>
      <c r="J17" s="18">
        <v>0</v>
      </c>
      <c r="K17" s="19">
        <v>0</v>
      </c>
      <c r="L17" s="78" t="s">
        <v>156</v>
      </c>
      <c r="M17" s="78" t="s">
        <v>156</v>
      </c>
      <c r="N17" s="79" t="s">
        <v>156</v>
      </c>
      <c r="P17" s="93">
        <v>0</v>
      </c>
      <c r="Q17" s="18">
        <v>0</v>
      </c>
      <c r="R17" s="19">
        <v>0</v>
      </c>
      <c r="S17" s="78" t="s">
        <v>156</v>
      </c>
      <c r="T17" s="78" t="s">
        <v>156</v>
      </c>
      <c r="U17" s="79" t="s">
        <v>156</v>
      </c>
    </row>
    <row r="18" spans="1:21" x14ac:dyDescent="0.25">
      <c r="A18" s="17" t="s">
        <v>163</v>
      </c>
      <c r="B18" s="18">
        <v>0</v>
      </c>
      <c r="C18" s="18">
        <v>0</v>
      </c>
      <c r="D18" s="19">
        <v>0</v>
      </c>
      <c r="E18" s="78" t="s">
        <v>156</v>
      </c>
      <c r="F18" s="78" t="s">
        <v>156</v>
      </c>
      <c r="G18" s="79" t="s">
        <v>156</v>
      </c>
      <c r="I18" s="93">
        <v>0</v>
      </c>
      <c r="J18" s="18">
        <v>0</v>
      </c>
      <c r="K18" s="19">
        <v>0</v>
      </c>
      <c r="L18" s="78" t="s">
        <v>156</v>
      </c>
      <c r="M18" s="78" t="s">
        <v>156</v>
      </c>
      <c r="N18" s="79" t="s">
        <v>156</v>
      </c>
      <c r="P18" s="93">
        <v>0</v>
      </c>
      <c r="Q18" s="18">
        <v>0</v>
      </c>
      <c r="R18" s="19">
        <v>0</v>
      </c>
      <c r="S18" s="78" t="s">
        <v>156</v>
      </c>
      <c r="T18" s="78" t="s">
        <v>156</v>
      </c>
      <c r="U18" s="79" t="s">
        <v>156</v>
      </c>
    </row>
    <row r="19" spans="1:21" x14ac:dyDescent="0.25">
      <c r="A19" s="17" t="s">
        <v>164</v>
      </c>
      <c r="B19" s="18">
        <v>0</v>
      </c>
      <c r="C19" s="18">
        <v>39398</v>
      </c>
      <c r="D19" s="19">
        <v>54188</v>
      </c>
      <c r="E19" s="78" t="s">
        <v>156</v>
      </c>
      <c r="F19" s="78">
        <v>0.11345607869206262</v>
      </c>
      <c r="G19" s="79">
        <v>0.13468075059937507</v>
      </c>
      <c r="I19" s="93">
        <v>0</v>
      </c>
      <c r="J19" s="18">
        <v>6404</v>
      </c>
      <c r="K19" s="19">
        <v>9108</v>
      </c>
      <c r="L19" s="78" t="s">
        <v>156</v>
      </c>
      <c r="M19" s="78">
        <v>2.4196375425278503E-2</v>
      </c>
      <c r="N19" s="79">
        <v>2.9365001193718893E-2</v>
      </c>
      <c r="P19" s="93">
        <v>0</v>
      </c>
      <c r="Q19" s="18">
        <v>32994</v>
      </c>
      <c r="R19" s="19">
        <v>45080</v>
      </c>
      <c r="S19" s="78" t="s">
        <v>156</v>
      </c>
      <c r="T19" s="78">
        <v>0.39951284473633292</v>
      </c>
      <c r="U19" s="79">
        <v>0.48904895924675179</v>
      </c>
    </row>
    <row r="20" spans="1:21" x14ac:dyDescent="0.25">
      <c r="A20" s="17" t="s">
        <v>165</v>
      </c>
      <c r="B20" s="18">
        <v>277629</v>
      </c>
      <c r="C20" s="18">
        <v>278387</v>
      </c>
      <c r="D20" s="19">
        <v>295573</v>
      </c>
      <c r="E20" s="78">
        <v>0.89085542580174071</v>
      </c>
      <c r="F20" s="78">
        <v>0.80168276000932115</v>
      </c>
      <c r="G20" s="79">
        <v>0.73462747281518215</v>
      </c>
      <c r="I20" s="93">
        <v>0</v>
      </c>
      <c r="J20" s="18">
        <v>0</v>
      </c>
      <c r="K20" s="19">
        <v>0</v>
      </c>
      <c r="L20" s="78" t="s">
        <v>156</v>
      </c>
      <c r="M20" s="78" t="s">
        <v>156</v>
      </c>
      <c r="N20" s="79" t="s">
        <v>156</v>
      </c>
      <c r="P20" s="93">
        <v>277629</v>
      </c>
      <c r="Q20" s="18">
        <v>278387</v>
      </c>
      <c r="R20" s="19">
        <v>295573</v>
      </c>
      <c r="S20" s="78">
        <v>3.6768166755354863</v>
      </c>
      <c r="T20" s="78">
        <v>3.3708911410442357</v>
      </c>
      <c r="U20" s="79">
        <v>3.2065143751428606</v>
      </c>
    </row>
    <row r="21" spans="1:21" x14ac:dyDescent="0.25">
      <c r="A21" s="17" t="s">
        <v>166</v>
      </c>
      <c r="B21" s="18">
        <v>1433357</v>
      </c>
      <c r="C21" s="18">
        <v>1592305</v>
      </c>
      <c r="D21" s="19">
        <v>0</v>
      </c>
      <c r="E21" s="78">
        <v>4.5993533116529814</v>
      </c>
      <c r="F21" s="78">
        <v>4.5854277217565551</v>
      </c>
      <c r="G21" s="79" t="s">
        <v>156</v>
      </c>
      <c r="I21" s="93">
        <v>1086081</v>
      </c>
      <c r="J21" s="18">
        <v>1209199</v>
      </c>
      <c r="K21" s="19">
        <v>0</v>
      </c>
      <c r="L21" s="78">
        <v>4.59940361279501</v>
      </c>
      <c r="M21" s="78">
        <v>4.5687434365820332</v>
      </c>
      <c r="N21" s="79" t="s">
        <v>156</v>
      </c>
      <c r="P21" s="93">
        <v>347276</v>
      </c>
      <c r="Q21" s="18">
        <v>383106</v>
      </c>
      <c r="R21" s="19">
        <v>0</v>
      </c>
      <c r="S21" s="78">
        <v>4.5991960055082917</v>
      </c>
      <c r="T21" s="78">
        <v>4.6388970084123642</v>
      </c>
      <c r="U21" s="79" t="s">
        <v>156</v>
      </c>
    </row>
    <row r="22" spans="1:21" x14ac:dyDescent="0.25">
      <c r="A22" s="17" t="s">
        <v>167</v>
      </c>
      <c r="B22" s="18">
        <v>0</v>
      </c>
      <c r="C22" s="18">
        <v>0</v>
      </c>
      <c r="D22" s="19">
        <v>0</v>
      </c>
      <c r="E22" s="78" t="s">
        <v>156</v>
      </c>
      <c r="F22" s="78" t="s">
        <v>156</v>
      </c>
      <c r="G22" s="79" t="s">
        <v>156</v>
      </c>
      <c r="I22" s="93">
        <v>0</v>
      </c>
      <c r="J22" s="18">
        <v>0</v>
      </c>
      <c r="K22" s="19">
        <v>0</v>
      </c>
      <c r="L22" s="78" t="s">
        <v>156</v>
      </c>
      <c r="M22" s="78" t="s">
        <v>156</v>
      </c>
      <c r="N22" s="79" t="s">
        <v>156</v>
      </c>
      <c r="P22" s="93">
        <v>0</v>
      </c>
      <c r="Q22" s="18">
        <v>0</v>
      </c>
      <c r="R22" s="19">
        <v>0</v>
      </c>
      <c r="S22" s="78" t="s">
        <v>156</v>
      </c>
      <c r="T22" s="78" t="s">
        <v>156</v>
      </c>
      <c r="U22" s="79" t="s">
        <v>156</v>
      </c>
    </row>
    <row r="23" spans="1:21" x14ac:dyDescent="0.25">
      <c r="A23" s="17" t="s">
        <v>168</v>
      </c>
      <c r="B23" s="18">
        <v>0</v>
      </c>
      <c r="C23" s="18">
        <v>0</v>
      </c>
      <c r="D23" s="19">
        <v>0</v>
      </c>
      <c r="E23" s="78" t="s">
        <v>156</v>
      </c>
      <c r="F23" s="78" t="s">
        <v>156</v>
      </c>
      <c r="G23" s="79" t="s">
        <v>156</v>
      </c>
      <c r="I23" s="93">
        <v>0</v>
      </c>
      <c r="J23" s="18">
        <v>0</v>
      </c>
      <c r="K23" s="19">
        <v>0</v>
      </c>
      <c r="L23" s="78" t="s">
        <v>156</v>
      </c>
      <c r="M23" s="78" t="s">
        <v>156</v>
      </c>
      <c r="N23" s="79" t="s">
        <v>156</v>
      </c>
      <c r="P23" s="93">
        <v>0</v>
      </c>
      <c r="Q23" s="18">
        <v>0</v>
      </c>
      <c r="R23" s="19">
        <v>0</v>
      </c>
      <c r="S23" s="78" t="s">
        <v>156</v>
      </c>
      <c r="T23" s="78" t="s">
        <v>156</v>
      </c>
      <c r="U23" s="79" t="s">
        <v>156</v>
      </c>
    </row>
    <row r="24" spans="1:21" x14ac:dyDescent="0.25">
      <c r="A24" s="17" t="s">
        <v>169</v>
      </c>
      <c r="B24" s="18">
        <v>115685</v>
      </c>
      <c r="C24" s="18">
        <v>119219</v>
      </c>
      <c r="D24" s="19">
        <v>119219</v>
      </c>
      <c r="E24" s="78">
        <v>0.37120981573925771</v>
      </c>
      <c r="F24" s="78">
        <v>0.34331997171402134</v>
      </c>
      <c r="G24" s="79">
        <v>0.2963110726675075</v>
      </c>
      <c r="I24" s="93">
        <v>48418</v>
      </c>
      <c r="J24" s="18">
        <v>45539</v>
      </c>
      <c r="K24" s="19">
        <v>45539</v>
      </c>
      <c r="L24" s="78">
        <v>0.20504356868807097</v>
      </c>
      <c r="M24" s="78">
        <v>0.17206101506742</v>
      </c>
      <c r="N24" s="79">
        <v>0.1468217818797502</v>
      </c>
      <c r="P24" s="93">
        <v>67267</v>
      </c>
      <c r="Q24" s="18">
        <v>73680</v>
      </c>
      <c r="R24" s="19">
        <v>73680</v>
      </c>
      <c r="S24" s="78">
        <v>0.89085948266660031</v>
      </c>
      <c r="T24" s="78">
        <v>0.89216543614514787</v>
      </c>
      <c r="U24" s="79">
        <v>0.79931515788155882</v>
      </c>
    </row>
    <row r="25" spans="1:21" x14ac:dyDescent="0.25">
      <c r="A25" s="17" t="s">
        <v>170</v>
      </c>
      <c r="B25" s="18">
        <v>16944</v>
      </c>
      <c r="C25" s="18">
        <v>18143</v>
      </c>
      <c r="D25" s="19">
        <v>21453</v>
      </c>
      <c r="E25" s="78">
        <v>5.436987611086988E-2</v>
      </c>
      <c r="F25" s="78">
        <v>5.224716066069577E-2</v>
      </c>
      <c r="G25" s="79">
        <v>5.3320036587591227E-2</v>
      </c>
      <c r="I25" s="93">
        <v>0</v>
      </c>
      <c r="J25" s="18">
        <v>0</v>
      </c>
      <c r="K25" s="19">
        <v>0</v>
      </c>
      <c r="L25" s="78" t="s">
        <v>156</v>
      </c>
      <c r="M25" s="78" t="s">
        <v>156</v>
      </c>
      <c r="N25" s="79" t="s">
        <v>156</v>
      </c>
      <c r="P25" s="93">
        <v>16944</v>
      </c>
      <c r="Q25" s="18">
        <v>18143</v>
      </c>
      <c r="R25" s="19">
        <v>21453</v>
      </c>
      <c r="S25" s="78">
        <v>0.22440012300686629</v>
      </c>
      <c r="T25" s="78">
        <v>0.21968726259475321</v>
      </c>
      <c r="U25" s="79">
        <v>0.23273219438155648</v>
      </c>
    </row>
    <row r="26" spans="1:21" x14ac:dyDescent="0.25">
      <c r="A26" s="17" t="s">
        <v>171</v>
      </c>
      <c r="B26" s="18">
        <v>1109107</v>
      </c>
      <c r="C26" s="18">
        <v>1299338</v>
      </c>
      <c r="D26" s="19">
        <v>1649712</v>
      </c>
      <c r="E26" s="78">
        <v>3.5589005065922192</v>
      </c>
      <c r="F26" s="78">
        <v>3.7417583221378559</v>
      </c>
      <c r="G26" s="79">
        <v>4.1002519087767819</v>
      </c>
      <c r="I26" s="93">
        <v>931563</v>
      </c>
      <c r="J26" s="18">
        <v>1084376</v>
      </c>
      <c r="K26" s="19">
        <v>1363116</v>
      </c>
      <c r="L26" s="78">
        <v>3.9450411412649316</v>
      </c>
      <c r="M26" s="78">
        <v>4.0971219235105876</v>
      </c>
      <c r="N26" s="79">
        <v>4.394807089062069</v>
      </c>
      <c r="P26" s="93">
        <v>177544</v>
      </c>
      <c r="Q26" s="18">
        <v>214962</v>
      </c>
      <c r="R26" s="19">
        <v>286596</v>
      </c>
      <c r="S26" s="78">
        <v>2.3513276345096239</v>
      </c>
      <c r="T26" s="78">
        <v>2.602899925144317</v>
      </c>
      <c r="U26" s="79">
        <v>3.1091276735643762</v>
      </c>
    </row>
    <row r="27" spans="1:21" x14ac:dyDescent="0.25">
      <c r="A27" s="17" t="s">
        <v>172</v>
      </c>
      <c r="B27" s="18">
        <v>207191</v>
      </c>
      <c r="C27" s="18">
        <v>216863</v>
      </c>
      <c r="D27" s="19">
        <v>216133</v>
      </c>
      <c r="E27" s="78">
        <v>0.66483410064254256</v>
      </c>
      <c r="F27" s="78">
        <v>0.62450950792925464</v>
      </c>
      <c r="G27" s="79">
        <v>0.53718451814598678</v>
      </c>
      <c r="I27" s="93">
        <v>112104</v>
      </c>
      <c r="J27" s="18">
        <v>122230</v>
      </c>
      <c r="K27" s="19">
        <v>133931</v>
      </c>
      <c r="L27" s="78">
        <v>0.47474501681621517</v>
      </c>
      <c r="M27" s="78">
        <v>0.4618243235839774</v>
      </c>
      <c r="N27" s="79">
        <v>0.43180544300350959</v>
      </c>
      <c r="P27" s="93">
        <v>95087</v>
      </c>
      <c r="Q27" s="18">
        <v>94633</v>
      </c>
      <c r="R27" s="19">
        <v>82202</v>
      </c>
      <c r="S27" s="78">
        <v>1.2592973616828314</v>
      </c>
      <c r="T27" s="78">
        <v>1.1458780092117777</v>
      </c>
      <c r="U27" s="79">
        <v>0.89176580629994429</v>
      </c>
    </row>
    <row r="28" spans="1:21" x14ac:dyDescent="0.25">
      <c r="A28" s="17" t="s">
        <v>173</v>
      </c>
      <c r="B28" s="18">
        <v>260978</v>
      </c>
      <c r="C28" s="18">
        <v>345578</v>
      </c>
      <c r="D28" s="19">
        <v>441403</v>
      </c>
      <c r="E28" s="78">
        <v>0.83742572755326961</v>
      </c>
      <c r="F28" s="78">
        <v>0.99517551048899977</v>
      </c>
      <c r="G28" s="79">
        <v>1.0970784556879005</v>
      </c>
      <c r="I28" s="93">
        <v>116107</v>
      </c>
      <c r="J28" s="18">
        <v>170581</v>
      </c>
      <c r="K28" s="19">
        <v>272426</v>
      </c>
      <c r="L28" s="78">
        <v>0.49169717108649375</v>
      </c>
      <c r="M28" s="78">
        <v>0.64450998070259713</v>
      </c>
      <c r="N28" s="79">
        <v>0.87832562749232146</v>
      </c>
      <c r="P28" s="93">
        <v>144871</v>
      </c>
      <c r="Q28" s="18">
        <v>174997</v>
      </c>
      <c r="R28" s="19">
        <v>168977</v>
      </c>
      <c r="S28" s="78">
        <v>1.9186184029820423</v>
      </c>
      <c r="T28" s="78">
        <v>2.1189776714046205</v>
      </c>
      <c r="U28" s="79">
        <v>1.8331416589760066</v>
      </c>
    </row>
    <row r="29" spans="1:21" x14ac:dyDescent="0.25">
      <c r="A29" s="17" t="s">
        <v>174</v>
      </c>
      <c r="B29" s="18">
        <v>80085</v>
      </c>
      <c r="C29" s="18">
        <v>87605</v>
      </c>
      <c r="D29" s="19">
        <v>0</v>
      </c>
      <c r="E29" s="78">
        <v>0.25697660105872372</v>
      </c>
      <c r="F29" s="78">
        <v>0.25227980541697914</v>
      </c>
      <c r="G29" s="79" t="s">
        <v>156</v>
      </c>
      <c r="I29" s="93">
        <v>49752</v>
      </c>
      <c r="J29" s="18">
        <v>55512</v>
      </c>
      <c r="K29" s="19">
        <v>0</v>
      </c>
      <c r="L29" s="78">
        <v>0.21069287515735691</v>
      </c>
      <c r="M29" s="78">
        <v>0.20974222245597443</v>
      </c>
      <c r="N29" s="79" t="s">
        <v>156</v>
      </c>
      <c r="P29" s="93">
        <v>30333</v>
      </c>
      <c r="Q29" s="18">
        <v>32093</v>
      </c>
      <c r="R29" s="19">
        <v>0</v>
      </c>
      <c r="S29" s="78">
        <v>0.40171912955425376</v>
      </c>
      <c r="T29" s="78">
        <v>0.38860294981278815</v>
      </c>
      <c r="U29" s="79" t="s">
        <v>156</v>
      </c>
    </row>
    <row r="30" spans="1:21" x14ac:dyDescent="0.25">
      <c r="A30" s="17" t="s">
        <v>175</v>
      </c>
      <c r="B30" s="18">
        <v>212651</v>
      </c>
      <c r="C30" s="18">
        <v>256250</v>
      </c>
      <c r="D30" s="19">
        <v>297721</v>
      </c>
      <c r="E30" s="78">
        <v>0.68235413862444472</v>
      </c>
      <c r="F30" s="78">
        <v>0.73793390945837467</v>
      </c>
      <c r="G30" s="79">
        <v>0.73996618714838236</v>
      </c>
      <c r="I30" s="93">
        <v>1147</v>
      </c>
      <c r="J30" s="18">
        <v>1797</v>
      </c>
      <c r="K30" s="19">
        <v>3295</v>
      </c>
      <c r="L30" s="78">
        <v>4.857387196604928E-3</v>
      </c>
      <c r="M30" s="78">
        <v>6.789645009248199E-3</v>
      </c>
      <c r="N30" s="79">
        <v>1.0623372741908626E-2</v>
      </c>
      <c r="P30" s="93">
        <v>211504</v>
      </c>
      <c r="Q30" s="18">
        <v>254453</v>
      </c>
      <c r="R30" s="19">
        <v>294426</v>
      </c>
      <c r="S30" s="78">
        <v>2.801081422122536</v>
      </c>
      <c r="T30" s="78">
        <v>3.0810826781140244</v>
      </c>
      <c r="U30" s="79">
        <v>3.1940711817920171</v>
      </c>
    </row>
    <row r="31" spans="1:21" x14ac:dyDescent="0.25">
      <c r="A31" s="17" t="s">
        <v>176</v>
      </c>
      <c r="B31" s="18">
        <v>0</v>
      </c>
      <c r="C31" s="18">
        <v>0</v>
      </c>
      <c r="D31" s="19">
        <v>0</v>
      </c>
      <c r="E31" s="78" t="s">
        <v>156</v>
      </c>
      <c r="F31" s="78" t="s">
        <v>156</v>
      </c>
      <c r="G31" s="79" t="s">
        <v>156</v>
      </c>
      <c r="I31" s="93">
        <v>0</v>
      </c>
      <c r="J31" s="18">
        <v>0</v>
      </c>
      <c r="K31" s="19">
        <v>0</v>
      </c>
      <c r="L31" s="78" t="s">
        <v>156</v>
      </c>
      <c r="M31" s="78" t="s">
        <v>156</v>
      </c>
      <c r="N31" s="79" t="s">
        <v>156</v>
      </c>
      <c r="P31" s="93">
        <v>0</v>
      </c>
      <c r="Q31" s="18">
        <v>0</v>
      </c>
      <c r="R31" s="19">
        <v>0</v>
      </c>
      <c r="S31" s="78" t="s">
        <v>156</v>
      </c>
      <c r="T31" s="78" t="s">
        <v>156</v>
      </c>
      <c r="U31" s="79" t="s">
        <v>156</v>
      </c>
    </row>
    <row r="32" spans="1:21" x14ac:dyDescent="0.25">
      <c r="A32" s="17" t="s">
        <v>177</v>
      </c>
      <c r="B32" s="18">
        <v>0</v>
      </c>
      <c r="C32" s="18">
        <v>0</v>
      </c>
      <c r="D32" s="19">
        <v>0</v>
      </c>
      <c r="E32" s="78" t="s">
        <v>156</v>
      </c>
      <c r="F32" s="78" t="s">
        <v>156</v>
      </c>
      <c r="G32" s="79" t="s">
        <v>156</v>
      </c>
      <c r="I32" s="93">
        <v>0</v>
      </c>
      <c r="J32" s="18">
        <v>0</v>
      </c>
      <c r="K32" s="19">
        <v>0</v>
      </c>
      <c r="L32" s="78" t="s">
        <v>156</v>
      </c>
      <c r="M32" s="78" t="s">
        <v>156</v>
      </c>
      <c r="N32" s="79" t="s">
        <v>156</v>
      </c>
      <c r="P32" s="93">
        <v>0</v>
      </c>
      <c r="Q32" s="18">
        <v>0</v>
      </c>
      <c r="R32" s="19">
        <v>0</v>
      </c>
      <c r="S32" s="78" t="s">
        <v>156</v>
      </c>
      <c r="T32" s="78" t="s">
        <v>156</v>
      </c>
      <c r="U32" s="79" t="s">
        <v>156</v>
      </c>
    </row>
    <row r="33" spans="1:21" x14ac:dyDescent="0.25">
      <c r="A33" s="17" t="s">
        <v>178</v>
      </c>
      <c r="B33" s="18">
        <v>323510</v>
      </c>
      <c r="C33" s="18">
        <v>398180</v>
      </c>
      <c r="D33" s="19">
        <v>464081</v>
      </c>
      <c r="E33" s="78">
        <v>1.0380782944185267</v>
      </c>
      <c r="F33" s="78">
        <v>1.1466557036805292</v>
      </c>
      <c r="G33" s="79">
        <v>1.1534431501238021</v>
      </c>
      <c r="I33" s="93">
        <v>316982</v>
      </c>
      <c r="J33" s="18">
        <v>392194</v>
      </c>
      <c r="K33" s="19">
        <v>458304</v>
      </c>
      <c r="L33" s="78">
        <v>1.3423751598554692</v>
      </c>
      <c r="M33" s="78">
        <v>1.4818353003656584</v>
      </c>
      <c r="N33" s="79">
        <v>1.4776128136897391</v>
      </c>
      <c r="P33" s="93">
        <v>6528</v>
      </c>
      <c r="Q33" s="18">
        <v>5986</v>
      </c>
      <c r="R33" s="19">
        <v>5777</v>
      </c>
      <c r="S33" s="78">
        <v>8.6454438325591548E-2</v>
      </c>
      <c r="T33" s="78">
        <v>7.2482387361086517E-2</v>
      </c>
      <c r="U33" s="79">
        <v>6.2671602430534268E-2</v>
      </c>
    </row>
    <row r="34" spans="1:21" x14ac:dyDescent="0.25">
      <c r="A34" s="17" t="s">
        <v>179</v>
      </c>
      <c r="B34" s="18">
        <v>0</v>
      </c>
      <c r="C34" s="18">
        <v>0</v>
      </c>
      <c r="D34" s="19">
        <v>0</v>
      </c>
      <c r="E34" s="78" t="s">
        <v>156</v>
      </c>
      <c r="F34" s="78" t="s">
        <v>156</v>
      </c>
      <c r="G34" s="79" t="s">
        <v>156</v>
      </c>
      <c r="I34" s="93">
        <v>0</v>
      </c>
      <c r="J34" s="18">
        <v>0</v>
      </c>
      <c r="K34" s="19">
        <v>0</v>
      </c>
      <c r="L34" s="78" t="s">
        <v>156</v>
      </c>
      <c r="M34" s="78" t="s">
        <v>156</v>
      </c>
      <c r="N34" s="79" t="s">
        <v>156</v>
      </c>
      <c r="P34" s="93">
        <v>0</v>
      </c>
      <c r="Q34" s="18">
        <v>0</v>
      </c>
      <c r="R34" s="19">
        <v>0</v>
      </c>
      <c r="S34" s="78" t="s">
        <v>156</v>
      </c>
      <c r="T34" s="78" t="s">
        <v>156</v>
      </c>
      <c r="U34" s="79" t="s">
        <v>156</v>
      </c>
    </row>
    <row r="35" spans="1:21" x14ac:dyDescent="0.25">
      <c r="A35" s="17" t="s">
        <v>180</v>
      </c>
      <c r="B35" s="18">
        <v>0</v>
      </c>
      <c r="C35" s="18">
        <v>0</v>
      </c>
      <c r="D35" s="19">
        <v>0</v>
      </c>
      <c r="E35" s="78" t="s">
        <v>156</v>
      </c>
      <c r="F35" s="78" t="s">
        <v>156</v>
      </c>
      <c r="G35" s="79" t="s">
        <v>156</v>
      </c>
      <c r="I35" s="93">
        <v>0</v>
      </c>
      <c r="J35" s="18">
        <v>0</v>
      </c>
      <c r="K35" s="19">
        <v>0</v>
      </c>
      <c r="L35" s="78" t="s">
        <v>156</v>
      </c>
      <c r="M35" s="78" t="s">
        <v>156</v>
      </c>
      <c r="N35" s="79" t="s">
        <v>156</v>
      </c>
      <c r="P35" s="93">
        <v>0</v>
      </c>
      <c r="Q35" s="18">
        <v>0</v>
      </c>
      <c r="R35" s="19">
        <v>0</v>
      </c>
      <c r="S35" s="78" t="s">
        <v>156</v>
      </c>
      <c r="T35" s="78" t="s">
        <v>156</v>
      </c>
      <c r="U35" s="79" t="s">
        <v>156</v>
      </c>
    </row>
    <row r="36" spans="1:21" x14ac:dyDescent="0.25">
      <c r="A36" s="17" t="s">
        <v>5</v>
      </c>
      <c r="B36" s="18" t="s">
        <v>5</v>
      </c>
      <c r="C36" s="18" t="s">
        <v>5</v>
      </c>
      <c r="D36" s="19" t="s">
        <v>5</v>
      </c>
      <c r="E36" s="78" t="s">
        <v>5</v>
      </c>
      <c r="F36" s="78" t="s">
        <v>5</v>
      </c>
      <c r="G36" s="79" t="s">
        <v>5</v>
      </c>
      <c r="I36" s="93" t="s">
        <v>5</v>
      </c>
      <c r="J36" s="18" t="s">
        <v>5</v>
      </c>
      <c r="K36" s="19" t="s">
        <v>5</v>
      </c>
      <c r="L36" s="78" t="s">
        <v>5</v>
      </c>
      <c r="M36" s="78" t="s">
        <v>5</v>
      </c>
      <c r="N36" s="79" t="s">
        <v>5</v>
      </c>
      <c r="P36" s="93" t="s">
        <v>5</v>
      </c>
      <c r="Q36" s="18" t="s">
        <v>5</v>
      </c>
      <c r="R36" s="19" t="s">
        <v>5</v>
      </c>
      <c r="S36" s="78" t="s">
        <v>5</v>
      </c>
      <c r="T36" s="78" t="s">
        <v>5</v>
      </c>
      <c r="U36" s="79" t="s">
        <v>5</v>
      </c>
    </row>
    <row r="37" spans="1:21" ht="13.8" thickBot="1" x14ac:dyDescent="0.3">
      <c r="A37" s="20" t="s">
        <v>4</v>
      </c>
      <c r="B37" s="21">
        <v>31164316</v>
      </c>
      <c r="C37" s="21">
        <v>34725332</v>
      </c>
      <c r="D37" s="22">
        <v>40234406</v>
      </c>
      <c r="E37" s="81">
        <v>100</v>
      </c>
      <c r="F37" s="81">
        <v>100</v>
      </c>
      <c r="G37" s="82">
        <v>100</v>
      </c>
      <c r="I37" s="94">
        <v>23613518</v>
      </c>
      <c r="J37" s="21">
        <v>26466774</v>
      </c>
      <c r="K37" s="22">
        <v>31016515</v>
      </c>
      <c r="L37" s="81">
        <v>100</v>
      </c>
      <c r="M37" s="81">
        <v>100</v>
      </c>
      <c r="N37" s="82">
        <v>100</v>
      </c>
      <c r="P37" s="94">
        <v>7550798</v>
      </c>
      <c r="Q37" s="21">
        <v>8258558</v>
      </c>
      <c r="R37" s="22">
        <v>9217891</v>
      </c>
      <c r="S37" s="81">
        <v>100</v>
      </c>
      <c r="T37" s="81">
        <v>100</v>
      </c>
      <c r="U37" s="82">
        <v>100</v>
      </c>
    </row>
    <row r="38" spans="1:21" x14ac:dyDescent="0.25">
      <c r="I38" s="100"/>
      <c r="P38" s="100"/>
    </row>
    <row r="39" spans="1:21" ht="16.2" thickBot="1" x14ac:dyDescent="0.35">
      <c r="A39" s="5" t="s">
        <v>36</v>
      </c>
      <c r="B39" s="6"/>
      <c r="C39" s="6"/>
      <c r="D39" s="174" t="s">
        <v>104</v>
      </c>
      <c r="E39" s="174"/>
      <c r="F39" s="6"/>
      <c r="I39" s="174" t="s">
        <v>91</v>
      </c>
      <c r="J39" s="174"/>
      <c r="K39" s="174"/>
      <c r="L39" s="174"/>
      <c r="M39" s="174"/>
      <c r="N39" s="174"/>
      <c r="P39" s="174" t="s">
        <v>92</v>
      </c>
      <c r="Q39" s="174"/>
      <c r="R39" s="174"/>
      <c r="S39" s="174"/>
      <c r="T39" s="174"/>
      <c r="U39" s="174"/>
    </row>
    <row r="40" spans="1:21" x14ac:dyDescent="0.25">
      <c r="A40" s="7"/>
      <c r="B40" s="8"/>
      <c r="C40" s="9" t="s">
        <v>29</v>
      </c>
      <c r="D40" s="85"/>
      <c r="E40" s="11"/>
      <c r="F40" s="9" t="s">
        <v>2</v>
      </c>
      <c r="G40" s="12"/>
      <c r="I40" s="7"/>
      <c r="J40" s="9" t="s">
        <v>29</v>
      </c>
      <c r="K40" s="85"/>
      <c r="L40" s="11"/>
      <c r="M40" s="9" t="s">
        <v>2</v>
      </c>
      <c r="N40" s="12"/>
      <c r="P40" s="7"/>
      <c r="Q40" s="9" t="s">
        <v>29</v>
      </c>
      <c r="R40" s="85"/>
      <c r="S40" s="11"/>
      <c r="T40" s="9" t="s">
        <v>2</v>
      </c>
      <c r="U40" s="12"/>
    </row>
    <row r="41" spans="1:21" x14ac:dyDescent="0.25">
      <c r="A41" s="13" t="s">
        <v>3</v>
      </c>
      <c r="B41" s="14" t="s">
        <v>155</v>
      </c>
      <c r="C41" s="15" t="s">
        <v>153</v>
      </c>
      <c r="D41" s="62" t="s">
        <v>154</v>
      </c>
      <c r="E41" s="15" t="str">
        <f>Dato_2årsiden</f>
        <v>30.09.2023</v>
      </c>
      <c r="F41" s="15" t="str">
        <f>Dato_1årsiden</f>
        <v>30.09.2024</v>
      </c>
      <c r="G41" s="16" t="str">
        <f>Dato_nå</f>
        <v>30.09.2025</v>
      </c>
      <c r="I41" s="92" t="s">
        <v>155</v>
      </c>
      <c r="J41" s="15" t="s">
        <v>153</v>
      </c>
      <c r="K41" s="62" t="s">
        <v>154</v>
      </c>
      <c r="L41" s="15" t="str">
        <f>Dato_2årsiden</f>
        <v>30.09.2023</v>
      </c>
      <c r="M41" s="15" t="str">
        <f>Dato_1årsiden</f>
        <v>30.09.2024</v>
      </c>
      <c r="N41" s="16" t="str">
        <f>Dato_nå</f>
        <v>30.09.2025</v>
      </c>
      <c r="P41" s="92" t="s">
        <v>155</v>
      </c>
      <c r="Q41" s="15" t="s">
        <v>153</v>
      </c>
      <c r="R41" s="62" t="s">
        <v>154</v>
      </c>
      <c r="S41" s="15" t="str">
        <f>Dato_2årsiden</f>
        <v>30.09.2023</v>
      </c>
      <c r="T41" s="15" t="str">
        <f>Dato_1årsiden</f>
        <v>30.09.2024</v>
      </c>
      <c r="U41" s="16" t="str">
        <f>Dato_nå</f>
        <v>30.09.2025</v>
      </c>
    </row>
    <row r="42" spans="1:21" x14ac:dyDescent="0.25">
      <c r="A42" s="17" t="s">
        <v>81</v>
      </c>
      <c r="B42" s="18">
        <v>1010595</v>
      </c>
      <c r="C42" s="18">
        <v>1008297</v>
      </c>
      <c r="D42" s="19">
        <v>1038519</v>
      </c>
      <c r="E42" s="78">
        <f>IF(B42=" "," ",IF(B42=0,"-   ",100*B42/B$72))</f>
        <v>20.583611201238689</v>
      </c>
      <c r="F42" s="78">
        <f>IF(C42=" "," ",IF(C42=0,"-   ",100*C42/C$72))</f>
        <v>20.401586484530927</v>
      </c>
      <c r="G42" s="79">
        <f>IF(D42=" "," ",IF(D42=0,"-   ",100*D42/D$72))</f>
        <v>20.754735080696172</v>
      </c>
      <c r="I42" s="93">
        <v>799218</v>
      </c>
      <c r="J42" s="18">
        <v>796401</v>
      </c>
      <c r="K42" s="19">
        <v>821304</v>
      </c>
      <c r="L42" s="78">
        <f>IF(I42=" "," ",IF(I42=0,"-   ",100*I42/I$72))</f>
        <v>20.493788665384894</v>
      </c>
      <c r="M42" s="78">
        <f>IF(J42=" "," ",IF(J42=0,"-   ",100*J42/J$72))</f>
        <v>20.339924560530228</v>
      </c>
      <c r="N42" s="79">
        <f>IF(K42=" "," ",IF(K42=0,"-   ",100*K42/K$72))</f>
        <v>20.656076863470613</v>
      </c>
      <c r="P42" s="93">
        <v>211377</v>
      </c>
      <c r="Q42" s="18">
        <v>211896</v>
      </c>
      <c r="R42" s="19">
        <v>217215</v>
      </c>
      <c r="S42" s="78">
        <f>IF(P42=" "," ",IF(P42=0,"-   ",100*P42/P$72))</f>
        <v>20.930467441858163</v>
      </c>
      <c r="T42" s="78">
        <f>IF(Q42=" "," ",IF(Q42=0,"-   ",100*Q42/Q$72))</f>
        <v>20.636721591833197</v>
      </c>
      <c r="U42" s="79">
        <f>IF(R42=" "," ",IF(R42=0,"-   ",100*R42/R$72))</f>
        <v>21.136443250817376</v>
      </c>
    </row>
    <row r="43" spans="1:21" x14ac:dyDescent="0.25">
      <c r="A43" s="17" t="s">
        <v>157</v>
      </c>
      <c r="B43" s="18">
        <v>276634</v>
      </c>
      <c r="C43" s="18">
        <v>305393</v>
      </c>
      <c r="D43" s="19">
        <v>333638</v>
      </c>
      <c r="E43" s="78">
        <f>IF(B43=" "," ",IF(B43=0,"-   ",100*B43/B$72))</f>
        <v>5.6344299160825688</v>
      </c>
      <c r="F43" s="78">
        <f>IF(C43=" "," ",IF(C43=0,"-   ",100*C43/C$72))</f>
        <v>6.1792326083191291</v>
      </c>
      <c r="G43" s="79">
        <f>IF(D43=" "," ",IF(D43=0,"-   ",100*D43/D$72))</f>
        <v>6.6677338622146625</v>
      </c>
      <c r="I43" s="93">
        <v>264724</v>
      </c>
      <c r="J43" s="18">
        <v>291645</v>
      </c>
      <c r="K43" s="19">
        <v>314947</v>
      </c>
      <c r="L43" s="78">
        <f>IF(I43=" "," ",IF(I43=0,"-   ",100*I43/I$72))</f>
        <v>6.7881325378749606</v>
      </c>
      <c r="M43" s="78">
        <f>IF(J43=" "," ",IF(J43=0,"-   ",100*J43/J$72))</f>
        <v>7.4485558135359424</v>
      </c>
      <c r="N43" s="79">
        <f>IF(K43=" "," ",IF(K43=0,"-   ",100*K43/K$72))</f>
        <v>7.9210249066356413</v>
      </c>
      <c r="P43" s="93">
        <v>11910</v>
      </c>
      <c r="Q43" s="18">
        <v>13748</v>
      </c>
      <c r="R43" s="19">
        <v>18691</v>
      </c>
      <c r="S43" s="78">
        <f>IF(P43=" "," ",IF(P43=0,"-   ",100*P43/P$72))</f>
        <v>1.1793235178497694</v>
      </c>
      <c r="T43" s="78">
        <f>IF(Q43=" "," ",IF(Q43=0,"-   ",100*Q43/Q$72))</f>
        <v>1.3389287596015158</v>
      </c>
      <c r="U43" s="79">
        <f>IF(R43=" "," ",IF(R43=0,"-   ",100*R43/R$72))</f>
        <v>1.81875681145882</v>
      </c>
    </row>
    <row r="44" spans="1:21" x14ac:dyDescent="0.25">
      <c r="A44" s="17" t="s">
        <v>181</v>
      </c>
      <c r="B44" s="18">
        <v>0</v>
      </c>
      <c r="C44" s="18">
        <v>0</v>
      </c>
      <c r="D44" s="19">
        <v>0</v>
      </c>
      <c r="E44" s="78" t="str">
        <f>IF(B44=" "," ",IF(B44=0,"-   ",100*B44/B$72))</f>
        <v xml:space="preserve">-   </v>
      </c>
      <c r="F44" s="78" t="str">
        <f>IF(C44=" "," ",IF(C44=0,"-   ",100*C44/C$72))</f>
        <v xml:space="preserve">-   </v>
      </c>
      <c r="G44" s="79" t="str">
        <f>IF(D44=" "," ",IF(D44=0,"-   ",100*D44/D$72))</f>
        <v xml:space="preserve">-   </v>
      </c>
      <c r="I44" s="93">
        <v>0</v>
      </c>
      <c r="J44" s="18">
        <v>0</v>
      </c>
      <c r="K44" s="19">
        <v>0</v>
      </c>
      <c r="L44" s="78" t="str">
        <f>IF(I44=" "," ",IF(I44=0,"-   ",100*I44/I$72))</f>
        <v xml:space="preserve">-   </v>
      </c>
      <c r="M44" s="78" t="str">
        <f>IF(J44=" "," ",IF(J44=0,"-   ",100*J44/J$72))</f>
        <v xml:space="preserve">-   </v>
      </c>
      <c r="N44" s="79" t="str">
        <f>IF(K44=" "," ",IF(K44=0,"-   ",100*K44/K$72))</f>
        <v xml:space="preserve">-   </v>
      </c>
      <c r="P44" s="93">
        <v>0</v>
      </c>
      <c r="Q44" s="18">
        <v>0</v>
      </c>
      <c r="R44" s="19">
        <v>0</v>
      </c>
      <c r="S44" s="78" t="str">
        <f>IF(P44=" "," ",IF(P44=0,"-   ",100*P44/P$72))</f>
        <v xml:space="preserve">-   </v>
      </c>
      <c r="T44" s="78" t="str">
        <f>IF(Q44=" "," ",IF(Q44=0,"-   ",100*Q44/Q$72))</f>
        <v xml:space="preserve">-   </v>
      </c>
      <c r="U44" s="79" t="str">
        <f>IF(R44=" "," ",IF(R44=0,"-   ",100*R44/R$72))</f>
        <v xml:space="preserve">-   </v>
      </c>
    </row>
    <row r="45" spans="1:21" x14ac:dyDescent="0.25">
      <c r="A45" s="17" t="s">
        <v>82</v>
      </c>
      <c r="B45" s="18">
        <v>1211131</v>
      </c>
      <c r="C45" s="18">
        <v>1222255</v>
      </c>
      <c r="D45" s="19">
        <v>1225069</v>
      </c>
      <c r="E45" s="78">
        <f>IF(B45=" "," ",IF(B45=0,"-   ",100*B45/B$72))</f>
        <v>24.668091191592492</v>
      </c>
      <c r="F45" s="78">
        <f>IF(C45=" "," ",IF(C45=0,"-   ",100*C45/C$72))</f>
        <v>24.730750055440357</v>
      </c>
      <c r="G45" s="79">
        <f>IF(D45=" "," ",IF(D45=0,"-   ",100*D45/D$72))</f>
        <v>24.482924771307388</v>
      </c>
      <c r="I45" s="93">
        <v>879406</v>
      </c>
      <c r="J45" s="18">
        <v>879605</v>
      </c>
      <c r="K45" s="19">
        <v>890145</v>
      </c>
      <c r="L45" s="78">
        <f>IF(I45=" "," ",IF(I45=0,"-   ",100*I45/I$72))</f>
        <v>22.549993512497799</v>
      </c>
      <c r="M45" s="78">
        <f>IF(J45=" "," ",IF(J45=0,"-   ",100*J45/J$72))</f>
        <v>22.464938320099034</v>
      </c>
      <c r="N45" s="79">
        <f>IF(K45=" "," ",IF(K45=0,"-   ",100*K45/K$72))</f>
        <v>22.387451588734557</v>
      </c>
      <c r="P45" s="93">
        <v>331725</v>
      </c>
      <c r="Q45" s="18">
        <v>342650</v>
      </c>
      <c r="R45" s="19">
        <v>334924</v>
      </c>
      <c r="S45" s="78">
        <f>IF(P45=" "," ",IF(P45=0,"-   ",100*P45/P$72))</f>
        <v>32.847279089732559</v>
      </c>
      <c r="T45" s="78">
        <f>IF(Q45=" "," ",IF(Q45=0,"-   ",100*Q45/Q$72))</f>
        <v>33.37095864689114</v>
      </c>
      <c r="U45" s="79">
        <f>IF(R45=" "," ",IF(R45=0,"-   ",100*R45/R$72))</f>
        <v>32.590300482640508</v>
      </c>
    </row>
    <row r="46" spans="1:21" x14ac:dyDescent="0.25">
      <c r="A46" s="17" t="s">
        <v>84</v>
      </c>
      <c r="B46" s="18">
        <v>643748</v>
      </c>
      <c r="C46" s="18">
        <v>602748</v>
      </c>
      <c r="D46" s="19">
        <v>572596</v>
      </c>
      <c r="E46" s="78">
        <f>IF(B46=" "," ",IF(B46=0,"-   ",100*B46/B$72))</f>
        <v>13.111739661857621</v>
      </c>
      <c r="F46" s="78">
        <f>IF(C46=" "," ",IF(C46=0,"-   ",100*C46/C$72))</f>
        <v>12.195826676443595</v>
      </c>
      <c r="G46" s="79">
        <f>IF(D46=" "," ",IF(D46=0,"-   ",100*D46/D$72))</f>
        <v>11.443294044948917</v>
      </c>
      <c r="I46" s="93">
        <v>551064</v>
      </c>
      <c r="J46" s="18">
        <v>526828</v>
      </c>
      <c r="K46" s="19">
        <v>501457</v>
      </c>
      <c r="L46" s="78">
        <f>IF(I46=" "," ",IF(I46=0,"-   ",100*I46/I$72))</f>
        <v>14.130549058081352</v>
      </c>
      <c r="M46" s="78">
        <f>IF(J46=" "," ",IF(J46=0,"-   ",100*J46/J$72))</f>
        <v>13.455083276358289</v>
      </c>
      <c r="N46" s="79">
        <f>IF(K46=" "," ",IF(K46=0,"-   ",100*K46/K$72))</f>
        <v>12.611815278782743</v>
      </c>
      <c r="P46" s="93">
        <v>92684</v>
      </c>
      <c r="Q46" s="18">
        <v>75920</v>
      </c>
      <c r="R46" s="19">
        <v>71139</v>
      </c>
      <c r="S46" s="78">
        <f>IF(P46=" "," ",IF(P46=0,"-   ",100*P46/P$72))</f>
        <v>9.1775332433575176</v>
      </c>
      <c r="T46" s="78">
        <f>IF(Q46=" "," ",IF(Q46=0,"-   ",100*Q46/Q$72))</f>
        <v>7.3939097635253912</v>
      </c>
      <c r="U46" s="79">
        <f>IF(R46=" "," ",IF(R46=0,"-   ",100*R46/R$72))</f>
        <v>6.9222909855207844</v>
      </c>
    </row>
    <row r="47" spans="1:21" x14ac:dyDescent="0.25">
      <c r="A47" s="17" t="s">
        <v>152</v>
      </c>
      <c r="B47" s="18">
        <v>720114</v>
      </c>
      <c r="C47" s="18">
        <v>712374</v>
      </c>
      <c r="D47" s="19">
        <v>964906</v>
      </c>
      <c r="E47" s="78">
        <f>IF(B47=" "," ",IF(B47=0,"-   ",100*B47/B$72))</f>
        <v>14.667148161794584</v>
      </c>
      <c r="F47" s="78">
        <f>IF(C47=" "," ",IF(C47=0,"-   ",100*C47/C$72))</f>
        <v>14.413967085423476</v>
      </c>
      <c r="G47" s="79">
        <f>IF(D47=" "," ",IF(D47=0,"-   ",100*D47/D$72))</f>
        <v>19.283584034354902</v>
      </c>
      <c r="I47" s="93">
        <v>650032</v>
      </c>
      <c r="J47" s="18">
        <v>644980</v>
      </c>
      <c r="K47" s="19">
        <v>851418</v>
      </c>
      <c r="L47" s="78">
        <f>IF(I47=" "," ",IF(I47=0,"-   ",100*I47/I$72))</f>
        <v>16.668316321375986</v>
      </c>
      <c r="M47" s="78">
        <f>IF(J47=" "," ",IF(J47=0,"-   ",100*J47/J$72))</f>
        <v>16.472662067288699</v>
      </c>
      <c r="N47" s="79">
        <f>IF(K47=" "," ",IF(K47=0,"-   ",100*K47/K$72))</f>
        <v>21.413454276300154</v>
      </c>
      <c r="P47" s="93">
        <v>70082</v>
      </c>
      <c r="Q47" s="18">
        <v>67394</v>
      </c>
      <c r="R47" s="19">
        <v>113488</v>
      </c>
      <c r="S47" s="78">
        <f>IF(P47=" "," ",IF(P47=0,"-   ",100*P47/P$72))</f>
        <v>6.9394920888285085</v>
      </c>
      <c r="T47" s="78">
        <f>IF(Q47=" "," ",IF(Q47=0,"-   ",100*Q47/Q$72))</f>
        <v>6.5635557771737387</v>
      </c>
      <c r="U47" s="79">
        <f>IF(R47=" "," ",IF(R47=0,"-   ",100*R47/R$72))</f>
        <v>11.04312626498521</v>
      </c>
    </row>
    <row r="48" spans="1:21" x14ac:dyDescent="0.25">
      <c r="A48" s="17" t="s">
        <v>158</v>
      </c>
      <c r="B48" s="18">
        <v>144566</v>
      </c>
      <c r="C48" s="18">
        <v>146974</v>
      </c>
      <c r="D48" s="19">
        <v>150514</v>
      </c>
      <c r="E48" s="78">
        <f>IF(B48=" "," ",IF(B48=0,"-   ",100*B48/B$72))</f>
        <v>2.9444934290376188</v>
      </c>
      <c r="F48" s="78">
        <f>IF(C48=" "," ",IF(C48=0,"-   ",100*C48/C$72))</f>
        <v>2.973828913482286</v>
      </c>
      <c r="G48" s="79">
        <f>IF(D48=" "," ",IF(D48=0,"-   ",100*D48/D$72))</f>
        <v>3.0080125601321726</v>
      </c>
      <c r="I48" s="93">
        <v>144566</v>
      </c>
      <c r="J48" s="18">
        <v>146974</v>
      </c>
      <c r="K48" s="19">
        <v>150514</v>
      </c>
      <c r="L48" s="78">
        <f>IF(I48=" "," ",IF(I48=0,"-   ",100*I48/I$72))</f>
        <v>3.7070049125520601</v>
      </c>
      <c r="M48" s="78">
        <f>IF(J48=" "," ",IF(J48=0,"-   ",100*J48/J$72))</f>
        <v>3.75368698979455</v>
      </c>
      <c r="N48" s="79">
        <f>IF(K48=" "," ",IF(K48=0,"-   ",100*K48/K$72))</f>
        <v>3.7854786449699693</v>
      </c>
      <c r="P48" s="93">
        <v>0</v>
      </c>
      <c r="Q48" s="18">
        <v>0</v>
      </c>
      <c r="R48" s="19">
        <v>0</v>
      </c>
      <c r="S48" s="78" t="str">
        <f>IF(P48=" "," ",IF(P48=0,"-   ",100*P48/P$72))</f>
        <v xml:space="preserve">-   </v>
      </c>
      <c r="T48" s="78" t="str">
        <f>IF(Q48=" "," ",IF(Q48=0,"-   ",100*Q48/Q$72))</f>
        <v xml:space="preserve">-   </v>
      </c>
      <c r="U48" s="79" t="str">
        <f>IF(R48=" "," ",IF(R48=0,"-   ",100*R48/R$72))</f>
        <v xml:space="preserve">-   </v>
      </c>
    </row>
    <row r="49" spans="1:21" x14ac:dyDescent="0.25">
      <c r="A49" s="17" t="s">
        <v>159</v>
      </c>
      <c r="B49" s="18">
        <v>80521</v>
      </c>
      <c r="C49" s="18">
        <v>82809</v>
      </c>
      <c r="D49" s="19">
        <v>91797</v>
      </c>
      <c r="E49" s="78">
        <f>IF(B49=" "," ",IF(B49=0,"-   ",100*B49/B$72))</f>
        <v>1.6400367679782113</v>
      </c>
      <c r="F49" s="78">
        <f>IF(C49=" "," ",IF(C49=0,"-   ",100*C49/C$72))</f>
        <v>1.6755330772555324</v>
      </c>
      <c r="G49" s="79">
        <f>IF(D49=" "," ",IF(D49=0,"-   ",100*D49/D$72))</f>
        <v>1.8345571108498413</v>
      </c>
      <c r="I49" s="93">
        <v>0</v>
      </c>
      <c r="J49" s="18">
        <v>0</v>
      </c>
      <c r="K49" s="19">
        <v>0</v>
      </c>
      <c r="L49" s="78" t="str">
        <f>IF(I49=" "," ",IF(I49=0,"-   ",100*I49/I$72))</f>
        <v xml:space="preserve">-   </v>
      </c>
      <c r="M49" s="78" t="str">
        <f>IF(J49=" "," ",IF(J49=0,"-   ",100*J49/J$72))</f>
        <v xml:space="preserve">-   </v>
      </c>
      <c r="N49" s="79" t="str">
        <f>IF(K49=" "," ",IF(K49=0,"-   ",100*K49/K$72))</f>
        <v xml:space="preserve">-   </v>
      </c>
      <c r="P49" s="93">
        <v>80521</v>
      </c>
      <c r="Q49" s="18">
        <v>82809</v>
      </c>
      <c r="R49" s="19">
        <v>91797</v>
      </c>
      <c r="S49" s="78">
        <f>IF(P49=" "," ",IF(P49=0,"-   ",100*P49/P$72))</f>
        <v>7.9731577649690415</v>
      </c>
      <c r="T49" s="78">
        <f>IF(Q49=" "," ",IF(Q49=0,"-   ",100*Q49/Q$72))</f>
        <v>8.0648350053711031</v>
      </c>
      <c r="U49" s="79">
        <f>IF(R49=" "," ",IF(R49=0,"-   ",100*R49/R$72))</f>
        <v>8.9324497898178414</v>
      </c>
    </row>
    <row r="50" spans="1:21" x14ac:dyDescent="0.25">
      <c r="A50" s="17" t="s">
        <v>160</v>
      </c>
      <c r="B50" s="18">
        <v>121926</v>
      </c>
      <c r="C50" s="18">
        <v>123501</v>
      </c>
      <c r="D50" s="19">
        <v>127476</v>
      </c>
      <c r="E50" s="78">
        <f>IF(B50=" "," ",IF(B50=0,"-   ",100*B50/B$72))</f>
        <v>2.4833661153303037</v>
      </c>
      <c r="F50" s="78">
        <f>IF(C50=" "," ",IF(C50=0,"-   ",100*C50/C$72))</f>
        <v>2.4988830993507407</v>
      </c>
      <c r="G50" s="79">
        <f>IF(D50=" "," ",IF(D50=0,"-   ",100*D50/D$72))</f>
        <v>2.5475996194068911</v>
      </c>
      <c r="I50" s="93">
        <v>104606</v>
      </c>
      <c r="J50" s="18">
        <v>104455</v>
      </c>
      <c r="K50" s="19">
        <v>106083</v>
      </c>
      <c r="L50" s="78">
        <f>IF(I50=" "," ",IF(I50=0,"-   ",100*I50/I$72))</f>
        <v>2.6823385573538787</v>
      </c>
      <c r="M50" s="78">
        <f>IF(J50=" "," ",IF(J50=0,"-   ",100*J50/J$72))</f>
        <v>2.6677601107610172</v>
      </c>
      <c r="N50" s="79">
        <f>IF(K50=" "," ",IF(K50=0,"-   ",100*K50/K$72))</f>
        <v>2.6680237791457886</v>
      </c>
      <c r="P50" s="93">
        <v>17320</v>
      </c>
      <c r="Q50" s="18">
        <v>19046</v>
      </c>
      <c r="R50" s="19">
        <v>21393</v>
      </c>
      <c r="S50" s="78">
        <f>IF(P50=" "," ",IF(P50=0,"-   ",100*P50/P$72))</f>
        <v>1.7150195910292196</v>
      </c>
      <c r="T50" s="78">
        <f>IF(Q50=" "," ",IF(Q50=0,"-   ",100*Q50/Q$72))</f>
        <v>1.8549052338791439</v>
      </c>
      <c r="U50" s="79">
        <f>IF(R50=" "," ",IF(R50=0,"-   ",100*R50/R$72))</f>
        <v>2.0816791219056516</v>
      </c>
    </row>
    <row r="51" spans="1:21" x14ac:dyDescent="0.25">
      <c r="A51" s="17" t="s">
        <v>161</v>
      </c>
      <c r="B51" s="18">
        <v>0</v>
      </c>
      <c r="C51" s="18">
        <v>0</v>
      </c>
      <c r="D51" s="19">
        <v>0</v>
      </c>
      <c r="E51" s="78" t="str">
        <f>IF(B51=" "," ",IF(B51=0,"-   ",100*B51/B$72))</f>
        <v xml:space="preserve">-   </v>
      </c>
      <c r="F51" s="78" t="str">
        <f>IF(C51=" "," ",IF(C51=0,"-   ",100*C51/C$72))</f>
        <v xml:space="preserve">-   </v>
      </c>
      <c r="G51" s="79" t="str">
        <f>IF(D51=" "," ",IF(D51=0,"-   ",100*D51/D$72))</f>
        <v xml:space="preserve">-   </v>
      </c>
      <c r="I51" s="93">
        <v>0</v>
      </c>
      <c r="J51" s="18">
        <v>0</v>
      </c>
      <c r="K51" s="19">
        <v>0</v>
      </c>
      <c r="L51" s="78" t="str">
        <f>IF(I51=" "," ",IF(I51=0,"-   ",100*I51/I$72))</f>
        <v xml:space="preserve">-   </v>
      </c>
      <c r="M51" s="78" t="str">
        <f>IF(J51=" "," ",IF(J51=0,"-   ",100*J51/J$72))</f>
        <v xml:space="preserve">-   </v>
      </c>
      <c r="N51" s="79" t="str">
        <f>IF(K51=" "," ",IF(K51=0,"-   ",100*K51/K$72))</f>
        <v xml:space="preserve">-   </v>
      </c>
      <c r="P51" s="93">
        <v>0</v>
      </c>
      <c r="Q51" s="18">
        <v>0</v>
      </c>
      <c r="R51" s="19">
        <v>0</v>
      </c>
      <c r="S51" s="78" t="str">
        <f>IF(P51=" "," ",IF(P51=0,"-   ",100*P51/P$72))</f>
        <v xml:space="preserve">-   </v>
      </c>
      <c r="T51" s="78" t="str">
        <f>IF(Q51=" "," ",IF(Q51=0,"-   ",100*Q51/Q$72))</f>
        <v xml:space="preserve">-   </v>
      </c>
      <c r="U51" s="79" t="str">
        <f>IF(R51=" "," ",IF(R51=0,"-   ",100*R51/R$72))</f>
        <v xml:space="preserve">-   </v>
      </c>
    </row>
    <row r="52" spans="1:21" x14ac:dyDescent="0.25">
      <c r="A52" s="17" t="s">
        <v>162</v>
      </c>
      <c r="B52" s="18">
        <v>0</v>
      </c>
      <c r="C52" s="18">
        <v>0</v>
      </c>
      <c r="D52" s="19">
        <v>0</v>
      </c>
      <c r="E52" s="78" t="str">
        <f>IF(B52=" "," ",IF(B52=0,"-   ",100*B52/B$72))</f>
        <v xml:space="preserve">-   </v>
      </c>
      <c r="F52" s="78" t="str">
        <f>IF(C52=" "," ",IF(C52=0,"-   ",100*C52/C$72))</f>
        <v xml:space="preserve">-   </v>
      </c>
      <c r="G52" s="79" t="str">
        <f>IF(D52=" "," ",IF(D52=0,"-   ",100*D52/D$72))</f>
        <v xml:space="preserve">-   </v>
      </c>
      <c r="I52" s="93">
        <v>0</v>
      </c>
      <c r="J52" s="18">
        <v>0</v>
      </c>
      <c r="K52" s="19">
        <v>0</v>
      </c>
      <c r="L52" s="78" t="str">
        <f>IF(I52=" "," ",IF(I52=0,"-   ",100*I52/I$72))</f>
        <v xml:space="preserve">-   </v>
      </c>
      <c r="M52" s="78" t="str">
        <f>IF(J52=" "," ",IF(J52=0,"-   ",100*J52/J$72))</f>
        <v xml:space="preserve">-   </v>
      </c>
      <c r="N52" s="79" t="str">
        <f>IF(K52=" "," ",IF(K52=0,"-   ",100*K52/K$72))</f>
        <v xml:space="preserve">-   </v>
      </c>
      <c r="P52" s="93">
        <v>0</v>
      </c>
      <c r="Q52" s="18">
        <v>0</v>
      </c>
      <c r="R52" s="19">
        <v>0</v>
      </c>
      <c r="S52" s="78" t="str">
        <f>IF(P52=" "," ",IF(P52=0,"-   ",100*P52/P$72))</f>
        <v xml:space="preserve">-   </v>
      </c>
      <c r="T52" s="78" t="str">
        <f>IF(Q52=" "," ",IF(Q52=0,"-   ",100*Q52/Q$72))</f>
        <v xml:space="preserve">-   </v>
      </c>
      <c r="U52" s="79" t="str">
        <f>IF(R52=" "," ",IF(R52=0,"-   ",100*R52/R$72))</f>
        <v xml:space="preserve">-   </v>
      </c>
    </row>
    <row r="53" spans="1:21" x14ac:dyDescent="0.25">
      <c r="A53" s="17" t="s">
        <v>163</v>
      </c>
      <c r="B53" s="18">
        <v>0</v>
      </c>
      <c r="C53" s="18">
        <v>0</v>
      </c>
      <c r="D53" s="19">
        <v>0</v>
      </c>
      <c r="E53" s="78" t="str">
        <f>IF(B53=" "," ",IF(B53=0,"-   ",100*B53/B$72))</f>
        <v xml:space="preserve">-   </v>
      </c>
      <c r="F53" s="78" t="str">
        <f>IF(C53=" "," ",IF(C53=0,"-   ",100*C53/C$72))</f>
        <v xml:space="preserve">-   </v>
      </c>
      <c r="G53" s="79" t="str">
        <f>IF(D53=" "," ",IF(D53=0,"-   ",100*D53/D$72))</f>
        <v xml:space="preserve">-   </v>
      </c>
      <c r="I53" s="93">
        <v>0</v>
      </c>
      <c r="J53" s="18">
        <v>0</v>
      </c>
      <c r="K53" s="19">
        <v>0</v>
      </c>
      <c r="L53" s="78" t="str">
        <f>IF(I53=" "," ",IF(I53=0,"-   ",100*I53/I$72))</f>
        <v xml:space="preserve">-   </v>
      </c>
      <c r="M53" s="78" t="str">
        <f>IF(J53=" "," ",IF(J53=0,"-   ",100*J53/J$72))</f>
        <v xml:space="preserve">-   </v>
      </c>
      <c r="N53" s="79" t="str">
        <f>IF(K53=" "," ",IF(K53=0,"-   ",100*K53/K$72))</f>
        <v xml:space="preserve">-   </v>
      </c>
      <c r="P53" s="93">
        <v>0</v>
      </c>
      <c r="Q53" s="18">
        <v>0</v>
      </c>
      <c r="R53" s="19">
        <v>0</v>
      </c>
      <c r="S53" s="78" t="str">
        <f>IF(P53=" "," ",IF(P53=0,"-   ",100*P53/P$72))</f>
        <v xml:space="preserve">-   </v>
      </c>
      <c r="T53" s="78" t="str">
        <f>IF(Q53=" "," ",IF(Q53=0,"-   ",100*Q53/Q$72))</f>
        <v xml:space="preserve">-   </v>
      </c>
      <c r="U53" s="79" t="str">
        <f>IF(R53=" "," ",IF(R53=0,"-   ",100*R53/R$72))</f>
        <v xml:space="preserve">-   </v>
      </c>
    </row>
    <row r="54" spans="1:21" x14ac:dyDescent="0.25">
      <c r="A54" s="17" t="s">
        <v>164</v>
      </c>
      <c r="B54" s="18">
        <v>0</v>
      </c>
      <c r="C54" s="18">
        <v>5450</v>
      </c>
      <c r="D54" s="19">
        <v>8004</v>
      </c>
      <c r="E54" s="78" t="str">
        <f>IF(B54=" "," ",IF(B54=0,"-   ",100*B54/B$72))</f>
        <v xml:space="preserve">-   </v>
      </c>
      <c r="F54" s="78">
        <f>IF(C54=" "," ",IF(C54=0,"-   ",100*C54/C$72))</f>
        <v>0.11027370540693222</v>
      </c>
      <c r="G54" s="79">
        <f>IF(D54=" "," ",IF(D54=0,"-   ",100*D54/D$72))</f>
        <v>0.15995942258725374</v>
      </c>
      <c r="I54" s="93">
        <v>0</v>
      </c>
      <c r="J54" s="18">
        <v>923</v>
      </c>
      <c r="K54" s="19">
        <v>1439</v>
      </c>
      <c r="L54" s="78" t="str">
        <f>IF(I54=" "," ",IF(I54=0,"-   ",100*I54/I$72))</f>
        <v xml:space="preserve">-   </v>
      </c>
      <c r="M54" s="78">
        <f>IF(J54=" "," ",IF(J54=0,"-   ",100*J54/J$72))</f>
        <v>2.3573238066463251E-2</v>
      </c>
      <c r="N54" s="79">
        <f>IF(K54=" "," ",IF(K54=0,"-   ",100*K54/K$72))</f>
        <v>3.6191342799419227E-2</v>
      </c>
      <c r="P54" s="93">
        <v>0</v>
      </c>
      <c r="Q54" s="18">
        <v>4527</v>
      </c>
      <c r="R54" s="19">
        <v>6565</v>
      </c>
      <c r="S54" s="78" t="str">
        <f>IF(P54=" "," ",IF(P54=0,"-   ",100*P54/P$72))</f>
        <v xml:space="preserve">-   </v>
      </c>
      <c r="T54" s="78">
        <f>IF(Q54=" "," ",IF(Q54=0,"-   ",100*Q54/Q$72))</f>
        <v>0.44088816516701063</v>
      </c>
      <c r="U54" s="79">
        <f>IF(R54=" "," ",IF(R54=0,"-   ",100*R54/R$72))</f>
        <v>0.63881753074887127</v>
      </c>
    </row>
    <row r="55" spans="1:21" x14ac:dyDescent="0.25">
      <c r="A55" s="17" t="s">
        <v>165</v>
      </c>
      <c r="B55" s="18">
        <v>36283</v>
      </c>
      <c r="C55" s="18">
        <v>32273</v>
      </c>
      <c r="D55" s="19">
        <v>31893</v>
      </c>
      <c r="E55" s="78">
        <f>IF(B55=" "," ",IF(B55=0,"-   ",100*B55/B$72))</f>
        <v>0.73900540297007544</v>
      </c>
      <c r="F55" s="78">
        <f>IF(C55=" "," ",IF(C55=0,"-   ",100*C55/C$72))</f>
        <v>0.65300243937576585</v>
      </c>
      <c r="G55" s="79">
        <f>IF(D55=" "," ",IF(D55=0,"-   ",100*D55/D$72))</f>
        <v>0.63737954330026025</v>
      </c>
      <c r="I55" s="93">
        <v>0</v>
      </c>
      <c r="J55" s="18">
        <v>0</v>
      </c>
      <c r="K55" s="19">
        <v>0</v>
      </c>
      <c r="L55" s="78" t="str">
        <f>IF(I55=" "," ",IF(I55=0,"-   ",100*I55/I$72))</f>
        <v xml:space="preserve">-   </v>
      </c>
      <c r="M55" s="78" t="str">
        <f>IF(J55=" "," ",IF(J55=0,"-   ",100*J55/J$72))</f>
        <v xml:space="preserve">-   </v>
      </c>
      <c r="N55" s="79" t="str">
        <f>IF(K55=" "," ",IF(K55=0,"-   ",100*K55/K$72))</f>
        <v xml:space="preserve">-   </v>
      </c>
      <c r="P55" s="93">
        <v>36283</v>
      </c>
      <c r="Q55" s="18">
        <v>32273</v>
      </c>
      <c r="R55" s="19">
        <v>31893</v>
      </c>
      <c r="S55" s="78">
        <f>IF(P55=" "," ",IF(P55=0,"-   ",100*P55/P$72))</f>
        <v>3.5927283961497216</v>
      </c>
      <c r="T55" s="78">
        <f>IF(Q55=" "," ",IF(Q55=0,"-   ",100*Q55/Q$72))</f>
        <v>3.1430933851192697</v>
      </c>
      <c r="U55" s="79">
        <f>IF(R55=" "," ",IF(R55=0,"-   ",100*R55/R$72))</f>
        <v>3.1033979448855673</v>
      </c>
    </row>
    <row r="56" spans="1:21" x14ac:dyDescent="0.25">
      <c r="A56" s="17" t="s">
        <v>166</v>
      </c>
      <c r="B56" s="18">
        <v>257035</v>
      </c>
      <c r="C56" s="18">
        <v>254542</v>
      </c>
      <c r="D56" s="19">
        <v>0</v>
      </c>
      <c r="E56" s="78">
        <f>IF(B56=" "," ",IF(B56=0,"-   ",100*B56/B$72))</f>
        <v>5.2352411253869118</v>
      </c>
      <c r="F56" s="78">
        <f>IF(C56=" "," ",IF(C56=0,"-   ",100*C56/C$72))</f>
        <v>5.1503283526039159</v>
      </c>
      <c r="G56" s="79" t="str">
        <f>IF(D56=" "," ",IF(D56=0,"-   ",100*D56/D$72))</f>
        <v xml:space="preserve">-   </v>
      </c>
      <c r="I56" s="93">
        <v>205917</v>
      </c>
      <c r="J56" s="18">
        <v>204567</v>
      </c>
      <c r="K56" s="19">
        <v>0</v>
      </c>
      <c r="L56" s="78">
        <f>IF(I56=" "," ",IF(I56=0,"-   ",100*I56/I$72))</f>
        <v>5.2801857323159149</v>
      </c>
      <c r="M56" s="78">
        <f>IF(J56=" "," ",IF(J56=0,"-   ",100*J56/J$72))</f>
        <v>5.224600857575501</v>
      </c>
      <c r="N56" s="79" t="str">
        <f>IF(K56=" "," ",IF(K56=0,"-   ",100*K56/K$72))</f>
        <v xml:space="preserve">-   </v>
      </c>
      <c r="P56" s="93">
        <v>51118</v>
      </c>
      <c r="Q56" s="18">
        <v>49975</v>
      </c>
      <c r="R56" s="19">
        <v>0</v>
      </c>
      <c r="S56" s="78">
        <f>IF(P56=" "," ",IF(P56=0,"-   ",100*P56/P$72))</f>
        <v>5.0616842641011344</v>
      </c>
      <c r="T56" s="78">
        <f>IF(Q56=" "," ",IF(Q56=0,"-   ",100*Q56/Q$72))</f>
        <v>4.8671053797705666</v>
      </c>
      <c r="U56" s="79" t="str">
        <f>IF(R56=" "," ",IF(R56=0,"-   ",100*R56/R$72))</f>
        <v xml:space="preserve">-   </v>
      </c>
    </row>
    <row r="57" spans="1:21" x14ac:dyDescent="0.25">
      <c r="A57" s="17" t="s">
        <v>167</v>
      </c>
      <c r="B57" s="18">
        <v>0</v>
      </c>
      <c r="C57" s="18">
        <v>0</v>
      </c>
      <c r="D57" s="19">
        <v>0</v>
      </c>
      <c r="E57" s="78" t="str">
        <f>IF(B57=" "," ",IF(B57=0,"-   ",100*B57/B$72))</f>
        <v xml:space="preserve">-   </v>
      </c>
      <c r="F57" s="78" t="str">
        <f>IF(C57=" "," ",IF(C57=0,"-   ",100*C57/C$72))</f>
        <v xml:space="preserve">-   </v>
      </c>
      <c r="G57" s="79" t="str">
        <f>IF(D57=" "," ",IF(D57=0,"-   ",100*D57/D$72))</f>
        <v xml:space="preserve">-   </v>
      </c>
      <c r="I57" s="93">
        <v>0</v>
      </c>
      <c r="J57" s="18">
        <v>0</v>
      </c>
      <c r="K57" s="19">
        <v>0</v>
      </c>
      <c r="L57" s="78" t="str">
        <f>IF(I57=" "," ",IF(I57=0,"-   ",100*I57/I$72))</f>
        <v xml:space="preserve">-   </v>
      </c>
      <c r="M57" s="78" t="str">
        <f>IF(J57=" "," ",IF(J57=0,"-   ",100*J57/J$72))</f>
        <v xml:space="preserve">-   </v>
      </c>
      <c r="N57" s="79" t="str">
        <f>IF(K57=" "," ",IF(K57=0,"-   ",100*K57/K$72))</f>
        <v xml:space="preserve">-   </v>
      </c>
      <c r="P57" s="93">
        <v>0</v>
      </c>
      <c r="Q57" s="18">
        <v>0</v>
      </c>
      <c r="R57" s="19">
        <v>0</v>
      </c>
      <c r="S57" s="78" t="str">
        <f>IF(P57=" "," ",IF(P57=0,"-   ",100*P57/P$72))</f>
        <v xml:space="preserve">-   </v>
      </c>
      <c r="T57" s="78" t="str">
        <f>IF(Q57=" "," ",IF(Q57=0,"-   ",100*Q57/Q$72))</f>
        <v xml:space="preserve">-   </v>
      </c>
      <c r="U57" s="79" t="str">
        <f>IF(R57=" "," ",IF(R57=0,"-   ",100*R57/R$72))</f>
        <v xml:space="preserve">-   </v>
      </c>
    </row>
    <row r="58" spans="1:21" x14ac:dyDescent="0.25">
      <c r="A58" s="17" t="s">
        <v>168</v>
      </c>
      <c r="B58" s="18">
        <v>0</v>
      </c>
      <c r="C58" s="18">
        <v>0</v>
      </c>
      <c r="D58" s="19">
        <v>0</v>
      </c>
      <c r="E58" s="78" t="str">
        <f>IF(B58=" "," ",IF(B58=0,"-   ",100*B58/B$72))</f>
        <v xml:space="preserve">-   </v>
      </c>
      <c r="F58" s="78" t="str">
        <f>IF(C58=" "," ",IF(C58=0,"-   ",100*C58/C$72))</f>
        <v xml:space="preserve">-   </v>
      </c>
      <c r="G58" s="79" t="str">
        <f>IF(D58=" "," ",IF(D58=0,"-   ",100*D58/D$72))</f>
        <v xml:space="preserve">-   </v>
      </c>
      <c r="I58" s="93">
        <v>0</v>
      </c>
      <c r="J58" s="18">
        <v>0</v>
      </c>
      <c r="K58" s="19">
        <v>0</v>
      </c>
      <c r="L58" s="78" t="str">
        <f>IF(I58=" "," ",IF(I58=0,"-   ",100*I58/I$72))</f>
        <v xml:space="preserve">-   </v>
      </c>
      <c r="M58" s="78" t="str">
        <f>IF(J58=" "," ",IF(J58=0,"-   ",100*J58/J$72))</f>
        <v xml:space="preserve">-   </v>
      </c>
      <c r="N58" s="79" t="str">
        <f>IF(K58=" "," ",IF(K58=0,"-   ",100*K58/K$72))</f>
        <v xml:space="preserve">-   </v>
      </c>
      <c r="P58" s="93">
        <v>0</v>
      </c>
      <c r="Q58" s="18">
        <v>0</v>
      </c>
      <c r="R58" s="19">
        <v>0</v>
      </c>
      <c r="S58" s="78" t="str">
        <f>IF(P58=" "," ",IF(P58=0,"-   ",100*P58/P$72))</f>
        <v xml:space="preserve">-   </v>
      </c>
      <c r="T58" s="78" t="str">
        <f>IF(Q58=" "," ",IF(Q58=0,"-   ",100*Q58/Q$72))</f>
        <v xml:space="preserve">-   </v>
      </c>
      <c r="U58" s="79" t="str">
        <f>IF(R58=" "," ",IF(R58=0,"-   ",100*R58/R$72))</f>
        <v xml:space="preserve">-   </v>
      </c>
    </row>
    <row r="59" spans="1:21" x14ac:dyDescent="0.25">
      <c r="A59" s="17" t="s">
        <v>169</v>
      </c>
      <c r="B59" s="18">
        <v>13166</v>
      </c>
      <c r="C59" s="18">
        <v>11147</v>
      </c>
      <c r="D59" s="19">
        <v>11147</v>
      </c>
      <c r="E59" s="78">
        <f>IF(B59=" "," ",IF(B59=0,"-   ",100*B59/B$72))</f>
        <v>0.26816264188473976</v>
      </c>
      <c r="F59" s="78">
        <f>IF(C59=" "," ",IF(C59=0,"-   ",100*C59/C$72))</f>
        <v>0.22554513654515113</v>
      </c>
      <c r="G59" s="79">
        <f>IF(D59=" "," ",IF(D59=0,"-   ",100*D59/D$72))</f>
        <v>0.2227720744103095</v>
      </c>
      <c r="I59" s="93">
        <v>11209</v>
      </c>
      <c r="J59" s="18">
        <v>9068</v>
      </c>
      <c r="K59" s="19">
        <v>9068</v>
      </c>
      <c r="L59" s="78">
        <f>IF(I59=" "," ",IF(I59=0,"-   ",100*I59/I$72))</f>
        <v>0.28742455393934979</v>
      </c>
      <c r="M59" s="78">
        <f>IF(J59=" "," ",IF(J59=0,"-   ",100*J59/J$72))</f>
        <v>0.23159493259662919</v>
      </c>
      <c r="N59" s="79">
        <f>IF(K59=" "," ",IF(K59=0,"-   ",100*K59/K$72))</f>
        <v>0.2280633054239983</v>
      </c>
      <c r="P59" s="93">
        <v>1957</v>
      </c>
      <c r="Q59" s="18">
        <v>2079</v>
      </c>
      <c r="R59" s="19">
        <v>2079</v>
      </c>
      <c r="S59" s="78">
        <f>IF(P59=" "," ",IF(P59=0,"-   ",100*P59/P$72))</f>
        <v>0.19378137064920226</v>
      </c>
      <c r="T59" s="78">
        <f>IF(Q59=" "," ",IF(Q59=0,"-   ",100*Q59/Q$72))</f>
        <v>0.20247547943057545</v>
      </c>
      <c r="U59" s="79">
        <f>IF(R59=" "," ",IF(R59=0,"-   ",100*R59/R$72))</f>
        <v>0.20230032695002334</v>
      </c>
    </row>
    <row r="60" spans="1:21" x14ac:dyDescent="0.25">
      <c r="A60" s="17" t="s">
        <v>170</v>
      </c>
      <c r="B60" s="18">
        <v>1984</v>
      </c>
      <c r="C60" s="18">
        <v>1962</v>
      </c>
      <c r="D60" s="19">
        <v>2012</v>
      </c>
      <c r="E60" s="78">
        <f>IF(B60=" "," ",IF(B60=0,"-   ",100*B60/B$72))</f>
        <v>4.0409743392019117E-2</v>
      </c>
      <c r="F60" s="78">
        <f>IF(C60=" "," ",IF(C60=0,"-   ",100*C60/C$72))</f>
        <v>3.9698533946495605E-2</v>
      </c>
      <c r="G60" s="79">
        <f>IF(D60=" "," ",IF(D60=0,"-   ",100*D60/D$72))</f>
        <v>4.0209689935726448E-2</v>
      </c>
      <c r="I60" s="93">
        <v>0</v>
      </c>
      <c r="J60" s="18">
        <v>0</v>
      </c>
      <c r="K60" s="19">
        <v>0</v>
      </c>
      <c r="L60" s="78" t="str">
        <f>IF(I60=" "," ",IF(I60=0,"-   ",100*I60/I$72))</f>
        <v xml:space="preserve">-   </v>
      </c>
      <c r="M60" s="78" t="str">
        <f>IF(J60=" "," ",IF(J60=0,"-   ",100*J60/J$72))</f>
        <v xml:space="preserve">-   </v>
      </c>
      <c r="N60" s="79" t="str">
        <f>IF(K60=" "," ",IF(K60=0,"-   ",100*K60/K$72))</f>
        <v xml:space="preserve">-   </v>
      </c>
      <c r="P60" s="93">
        <v>1984</v>
      </c>
      <c r="Q60" s="18">
        <v>1962</v>
      </c>
      <c r="R60" s="19">
        <v>2012</v>
      </c>
      <c r="S60" s="78">
        <f>IF(P60=" "," ",IF(P60=0,"-   ",100*P60/P$72))</f>
        <v>0.19645490003475588</v>
      </c>
      <c r="T60" s="78">
        <f>IF(Q60=" "," ",IF(Q60=0,"-   ",100*Q60/Q$72))</f>
        <v>0.191080755479937</v>
      </c>
      <c r="U60" s="79">
        <f>IF(R60=" "," ",IF(R60=0,"-   ",100*R60/R$72))</f>
        <v>0.19578078779386579</v>
      </c>
    </row>
    <row r="61" spans="1:21" x14ac:dyDescent="0.25">
      <c r="A61" s="17" t="s">
        <v>171</v>
      </c>
      <c r="B61" s="18">
        <v>218177</v>
      </c>
      <c r="C61" s="18">
        <v>227516</v>
      </c>
      <c r="D61" s="19">
        <v>248042</v>
      </c>
      <c r="E61" s="78">
        <f>IF(B61=" "," ",IF(B61=0,"-   ",100*B61/B$72))</f>
        <v>4.4437886008268928</v>
      </c>
      <c r="F61" s="78">
        <f>IF(C61=" "," ",IF(C61=0,"-   ",100*C61/C$72))</f>
        <v>4.6034921760300174</v>
      </c>
      <c r="G61" s="79">
        <f>IF(D61=" "," ",IF(D61=0,"-   ",100*D61/D$72))</f>
        <v>4.9571033355056962</v>
      </c>
      <c r="I61" s="93">
        <v>187467</v>
      </c>
      <c r="J61" s="18">
        <v>194241</v>
      </c>
      <c r="K61" s="19">
        <v>209839</v>
      </c>
      <c r="L61" s="78">
        <f>IF(I61=" "," ",IF(I61=0,"-   ",100*I61/I$72))</f>
        <v>4.8070852755239617</v>
      </c>
      <c r="M61" s="78">
        <f>IF(J61=" "," ",IF(J61=0,"-   ",100*J61/J$72))</f>
        <v>4.9608768529446241</v>
      </c>
      <c r="N61" s="79">
        <f>IF(K61=" "," ",IF(K61=0,"-   ",100*K61/K$72))</f>
        <v>5.2775227113879994</v>
      </c>
      <c r="P61" s="93">
        <v>30710</v>
      </c>
      <c r="Q61" s="18">
        <v>33275</v>
      </c>
      <c r="R61" s="19">
        <v>38203</v>
      </c>
      <c r="S61" s="78">
        <f>IF(P61=" "," ",IF(P61=0,"-   ",100*P61/P$72))</f>
        <v>3.0408921270500771</v>
      </c>
      <c r="T61" s="78">
        <f>IF(Q61=" "," ",IF(Q61=0,"-   ",100*Q61/Q$72))</f>
        <v>3.2406789697221732</v>
      </c>
      <c r="U61" s="79">
        <f>IF(R61=" "," ",IF(R61=0,"-   ",100*R61/R$72))</f>
        <v>3.7174023042192124</v>
      </c>
    </row>
    <row r="62" spans="1:21" x14ac:dyDescent="0.25">
      <c r="A62" s="17" t="s">
        <v>172</v>
      </c>
      <c r="B62" s="18">
        <v>29787</v>
      </c>
      <c r="C62" s="18">
        <v>38806</v>
      </c>
      <c r="D62" s="19">
        <v>28867</v>
      </c>
      <c r="E62" s="78">
        <f>IF(B62=" "," ",IF(B62=0,"-   ",100*B62/B$72))</f>
        <v>0.6066960818639483</v>
      </c>
      <c r="F62" s="78">
        <f>IF(C62=" "," ",IF(C62=0,"-   ",100*C62/C$72))</f>
        <v>0.78518924991218575</v>
      </c>
      <c r="G62" s="79">
        <f>IF(D62=" "," ",IF(D62=0,"-   ",100*D62/D$72))</f>
        <v>0.57690512891382473</v>
      </c>
      <c r="I62" s="93">
        <v>19124</v>
      </c>
      <c r="J62" s="18">
        <v>22340</v>
      </c>
      <c r="K62" s="19">
        <v>17930</v>
      </c>
      <c r="L62" s="78">
        <f>IF(I62=" "," ",IF(I62=0,"-   ",100*I62/I$72))</f>
        <v>0.4903833677880387</v>
      </c>
      <c r="M62" s="78">
        <f>IF(J62=" "," ",IF(J62=0,"-   ",100*J62/J$72))</f>
        <v>0.57055919653823295</v>
      </c>
      <c r="N62" s="79">
        <f>IF(K62=" "," ",IF(K62=0,"-   ",100*K62/K$72))</f>
        <v>0.45094564030131118</v>
      </c>
      <c r="P62" s="93">
        <v>10663</v>
      </c>
      <c r="Q62" s="18">
        <v>16466</v>
      </c>
      <c r="R62" s="19">
        <v>10937</v>
      </c>
      <c r="S62" s="78">
        <f>IF(P62=" "," ",IF(P62=0,"-   ",100*P62/P$72))</f>
        <v>1.0558460680799404</v>
      </c>
      <c r="T62" s="78">
        <f>IF(Q62=" "," ",IF(Q62=0,"-   ",100*Q62/Q$72))</f>
        <v>1.6036369621471167</v>
      </c>
      <c r="U62" s="79">
        <f>IF(R62=" "," ",IF(R62=0,"-   ",100*R62/R$72))</f>
        <v>1.0642417873267944</v>
      </c>
    </row>
    <row r="63" spans="1:21" x14ac:dyDescent="0.25">
      <c r="A63" s="17" t="s">
        <v>173</v>
      </c>
      <c r="B63" s="18">
        <v>48260</v>
      </c>
      <c r="C63" s="18">
        <v>63915</v>
      </c>
      <c r="D63" s="19">
        <v>68809</v>
      </c>
      <c r="E63" s="78">
        <f>IF(B63=" "," ",IF(B63=0,"-   ",100*B63/B$72))</f>
        <v>0.98295071375949727</v>
      </c>
      <c r="F63" s="78">
        <f>IF(C63=" "," ",IF(C63=0,"-   ",100*C63/C$72))</f>
        <v>1.2932374093732244</v>
      </c>
      <c r="G63" s="79">
        <f>IF(D63=" "," ",IF(D63=0,"-   ",100*D63/D$72))</f>
        <v>1.3751434168923466</v>
      </c>
      <c r="I63" s="93">
        <v>22049</v>
      </c>
      <c r="J63" s="18">
        <v>28519</v>
      </c>
      <c r="K63" s="19">
        <v>36339</v>
      </c>
      <c r="L63" s="78">
        <f>IF(I63=" "," ",IF(I63=0,"-   ",100*I63/I$72))</f>
        <v>0.56538709874286053</v>
      </c>
      <c r="M63" s="78">
        <f>IF(J63=" "," ",IF(J63=0,"-   ",100*J63/J$72))</f>
        <v>0.72836963858880333</v>
      </c>
      <c r="N63" s="79">
        <f>IF(K63=" "," ",IF(K63=0,"-   ",100*K63/K$72))</f>
        <v>0.91393829464078902</v>
      </c>
      <c r="P63" s="93">
        <v>26211</v>
      </c>
      <c r="Q63" s="18">
        <v>35396</v>
      </c>
      <c r="R63" s="19">
        <v>32470</v>
      </c>
      <c r="S63" s="78">
        <f>IF(P63=" "," ",IF(P63=0,"-   ",100*P63/P$72))</f>
        <v>2.5954029157313441</v>
      </c>
      <c r="T63" s="78">
        <f>IF(Q63=" "," ",IF(Q63=0,"-   ",100*Q63/Q$72))</f>
        <v>3.4472448628786188</v>
      </c>
      <c r="U63" s="79">
        <f>IF(R63=" "," ",IF(R63=0,"-   ",100*R63/R$72))</f>
        <v>3.1595438268721781</v>
      </c>
    </row>
    <row r="64" spans="1:21" x14ac:dyDescent="0.25">
      <c r="A64" s="17" t="s">
        <v>174</v>
      </c>
      <c r="B64" s="18">
        <v>0</v>
      </c>
      <c r="C64" s="18">
        <v>0</v>
      </c>
      <c r="D64" s="19">
        <v>0</v>
      </c>
      <c r="E64" s="78" t="str">
        <f>IF(B64=" "," ",IF(B64=0,"-   ",100*B64/B$72))</f>
        <v xml:space="preserve">-   </v>
      </c>
      <c r="F64" s="78" t="str">
        <f>IF(C64=" "," ",IF(C64=0,"-   ",100*C64/C$72))</f>
        <v xml:space="preserve">-   </v>
      </c>
      <c r="G64" s="79" t="str">
        <f>IF(D64=" "," ",IF(D64=0,"-   ",100*D64/D$72))</f>
        <v xml:space="preserve">-   </v>
      </c>
      <c r="I64" s="93">
        <v>0</v>
      </c>
      <c r="J64" s="18">
        <v>0</v>
      </c>
      <c r="K64" s="19">
        <v>0</v>
      </c>
      <c r="L64" s="78" t="str">
        <f>IF(I64=" "," ",IF(I64=0,"-   ",100*I64/I$72))</f>
        <v xml:space="preserve">-   </v>
      </c>
      <c r="M64" s="78" t="str">
        <f>IF(J64=" "," ",IF(J64=0,"-   ",100*J64/J$72))</f>
        <v xml:space="preserve">-   </v>
      </c>
      <c r="N64" s="79" t="str">
        <f>IF(K64=" "," ",IF(K64=0,"-   ",100*K64/K$72))</f>
        <v xml:space="preserve">-   </v>
      </c>
      <c r="P64" s="93">
        <v>0</v>
      </c>
      <c r="Q64" s="18">
        <v>0</v>
      </c>
      <c r="R64" s="19">
        <v>0</v>
      </c>
      <c r="S64" s="78" t="str">
        <f>IF(P64=" "," ",IF(P64=0,"-   ",100*P64/P$72))</f>
        <v xml:space="preserve">-   </v>
      </c>
      <c r="T64" s="78" t="str">
        <f>IF(Q64=" "," ",IF(Q64=0,"-   ",100*Q64/Q$72))</f>
        <v xml:space="preserve">-   </v>
      </c>
      <c r="U64" s="79" t="str">
        <f>IF(R64=" "," ",IF(R64=0,"-   ",100*R64/R$72))</f>
        <v xml:space="preserve">-   </v>
      </c>
    </row>
    <row r="65" spans="1:21" x14ac:dyDescent="0.25">
      <c r="A65" s="17" t="s">
        <v>175</v>
      </c>
      <c r="B65" s="18">
        <v>34788</v>
      </c>
      <c r="C65" s="18">
        <v>37060</v>
      </c>
      <c r="D65" s="19">
        <v>34703</v>
      </c>
      <c r="E65" s="78">
        <f>IF(B65=" "," ",IF(B65=0,"-   ",100*B65/B$72))</f>
        <v>0.70855552072659322</v>
      </c>
      <c r="F65" s="78">
        <f>IF(C65=" "," ",IF(C65=0,"-   ",100*C65/C$72))</f>
        <v>0.74986119676713914</v>
      </c>
      <c r="G65" s="79">
        <f>IF(D65=" "," ",IF(D65=0,"-   ",100*D65/D$72))</f>
        <v>0.69353721164985838</v>
      </c>
      <c r="I65" s="93">
        <v>137</v>
      </c>
      <c r="J65" s="18">
        <v>271</v>
      </c>
      <c r="K65" s="19">
        <v>337</v>
      </c>
      <c r="L65" s="78">
        <f>IF(I65=" "," ",IF(I65=0,"-   ",100*I65/I$72))</f>
        <v>3.512995261815588E-3</v>
      </c>
      <c r="M65" s="78">
        <f>IF(J65=" "," ",IF(J65=0,"-   ",100*J65/J$72))</f>
        <v>6.9212865828944103E-3</v>
      </c>
      <c r="N65" s="79">
        <f>IF(K65=" "," ",IF(K65=0,"-   ",100*K65/K$72))</f>
        <v>8.4756654088980407E-3</v>
      </c>
      <c r="P65" s="93">
        <v>34651</v>
      </c>
      <c r="Q65" s="18">
        <v>36789</v>
      </c>
      <c r="R65" s="19">
        <v>34366</v>
      </c>
      <c r="S65" s="78">
        <f>IF(P65=" "," ",IF(P65=0,"-   ",100*P65/P$72))</f>
        <v>3.4311283977340352</v>
      </c>
      <c r="T65" s="78">
        <f>IF(Q65=" "," ",IF(Q65=0,"-   ",100*Q65/Q$72))</f>
        <v>3.5829102514533142</v>
      </c>
      <c r="U65" s="79">
        <f>IF(R65=" "," ",IF(R65=0,"-   ",100*R65/R$72))</f>
        <v>3.3440370543359799</v>
      </c>
    </row>
    <row r="66" spans="1:21" x14ac:dyDescent="0.25">
      <c r="A66" s="17" t="s">
        <v>176</v>
      </c>
      <c r="B66" s="18">
        <v>0</v>
      </c>
      <c r="C66" s="18">
        <v>0</v>
      </c>
      <c r="D66" s="19">
        <v>0</v>
      </c>
      <c r="E66" s="78" t="str">
        <f t="shared" ref="E66" si="0">IF(B66=" "," ",IF(B66=0,"-   ",100*B66/B$72))</f>
        <v xml:space="preserve">-   </v>
      </c>
      <c r="F66" s="78" t="str">
        <f t="shared" ref="F66" si="1">IF(C66=" "," ",IF(C66=0,"-   ",100*C66/C$72))</f>
        <v xml:space="preserve">-   </v>
      </c>
      <c r="G66" s="79" t="str">
        <f t="shared" ref="G66" si="2">IF(D66=" "," ",IF(D66=0,"-   ",100*D66/D$72))</f>
        <v xml:space="preserve">-   </v>
      </c>
      <c r="I66" s="93">
        <v>0</v>
      </c>
      <c r="J66" s="18">
        <v>0</v>
      </c>
      <c r="K66" s="19">
        <v>0</v>
      </c>
      <c r="L66" s="78" t="str">
        <f>IF(I66=" "," ",IF(I66=0,"-   ",100*I66/I$72))</f>
        <v xml:space="preserve">-   </v>
      </c>
      <c r="M66" s="78" t="str">
        <f>IF(J66=" "," ",IF(J66=0,"-   ",100*J66/J$72))</f>
        <v xml:space="preserve">-   </v>
      </c>
      <c r="N66" s="79" t="str">
        <f>IF(K66=" "," ",IF(K66=0,"-   ",100*K66/K$72))</f>
        <v xml:space="preserve">-   </v>
      </c>
      <c r="P66" s="93">
        <v>0</v>
      </c>
      <c r="Q66" s="18">
        <v>0</v>
      </c>
      <c r="R66" s="19">
        <v>0</v>
      </c>
      <c r="S66" s="78" t="str">
        <f>IF(P66=" "," ",IF(P66=0,"-   ",100*P66/P$72))</f>
        <v xml:space="preserve">-   </v>
      </c>
      <c r="T66" s="78" t="str">
        <f>IF(Q66=" "," ",IF(Q66=0,"-   ",100*Q66/Q$72))</f>
        <v xml:space="preserve">-   </v>
      </c>
      <c r="U66" s="79" t="str">
        <f>IF(R66=" "," ",IF(R66=0,"-   ",100*R66/R$72))</f>
        <v xml:space="preserve">-   </v>
      </c>
    </row>
    <row r="67" spans="1:21" x14ac:dyDescent="0.25">
      <c r="A67" s="17" t="s">
        <v>177</v>
      </c>
      <c r="B67" s="18">
        <v>0</v>
      </c>
      <c r="C67" s="18">
        <v>0</v>
      </c>
      <c r="D67" s="19">
        <v>0</v>
      </c>
      <c r="E67" s="78" t="str">
        <f t="shared" ref="E67" si="3">IF(B67=" "," ",IF(B67=0,"-   ",100*B67/B$72))</f>
        <v xml:space="preserve">-   </v>
      </c>
      <c r="F67" s="78" t="str">
        <f t="shared" ref="F67" si="4">IF(C67=" "," ",IF(C67=0,"-   ",100*C67/C$72))</f>
        <v xml:space="preserve">-   </v>
      </c>
      <c r="G67" s="79" t="str">
        <f t="shared" ref="G67" si="5">IF(D67=" "," ",IF(D67=0,"-   ",100*D67/D$72))</f>
        <v xml:space="preserve">-   </v>
      </c>
      <c r="I67" s="93">
        <v>0</v>
      </c>
      <c r="J67" s="18">
        <v>0</v>
      </c>
      <c r="K67" s="19">
        <v>0</v>
      </c>
      <c r="L67" s="78" t="str">
        <f>IF(I67=" "," ",IF(I67=0,"-   ",100*I67/I$72))</f>
        <v xml:space="preserve">-   </v>
      </c>
      <c r="M67" s="78" t="str">
        <f>IF(J67=" "," ",IF(J67=0,"-   ",100*J67/J$72))</f>
        <v xml:space="preserve">-   </v>
      </c>
      <c r="N67" s="79" t="str">
        <f>IF(K67=" "," ",IF(K67=0,"-   ",100*K67/K$72))</f>
        <v xml:space="preserve">-   </v>
      </c>
      <c r="P67" s="93">
        <v>0</v>
      </c>
      <c r="Q67" s="18">
        <v>0</v>
      </c>
      <c r="R67" s="19">
        <v>0</v>
      </c>
      <c r="S67" s="78" t="str">
        <f>IF(P67=" "," ",IF(P67=0,"-   ",100*P67/P$72))</f>
        <v xml:space="preserve">-   </v>
      </c>
      <c r="T67" s="78" t="str">
        <f>IF(Q67=" "," ",IF(Q67=0,"-   ",100*Q67/Q$72))</f>
        <v xml:space="preserve">-   </v>
      </c>
      <c r="U67" s="79" t="str">
        <f>IF(R67=" "," ",IF(R67=0,"-   ",100*R67/R$72))</f>
        <v xml:space="preserve">-   </v>
      </c>
    </row>
    <row r="68" spans="1:21" x14ac:dyDescent="0.25">
      <c r="A68" s="17" t="s">
        <v>178</v>
      </c>
      <c r="B68" s="18">
        <v>60992</v>
      </c>
      <c r="C68" s="18">
        <v>65226</v>
      </c>
      <c r="D68" s="19">
        <v>65777</v>
      </c>
      <c r="E68" s="78">
        <f t="shared" ref="E68:E69" si="6">IF(B68=" "," ",IF(B68=0,"-   ",100*B68/B$72))</f>
        <v>1.2422737242772328</v>
      </c>
      <c r="F68" s="78">
        <f t="shared" ref="F68:F69" si="7">IF(C68=" "," ",IF(C68=0,"-   ",100*C68/C$72))</f>
        <v>1.3197637997931306</v>
      </c>
      <c r="G68" s="79">
        <f t="shared" ref="G68:G69" si="8">IF(D68=" "," ",IF(D68=0,"-   ",100*D68/D$72))</f>
        <v>1.3145490928937766</v>
      </c>
      <c r="I68" s="93">
        <v>60287</v>
      </c>
      <c r="J68" s="18">
        <v>64640</v>
      </c>
      <c r="K68" s="19">
        <v>65269</v>
      </c>
      <c r="L68" s="78">
        <f>IF(I68=" "," ",IF(I68=0,"-   ",100*I68/I$72))</f>
        <v>1.5458974113071267</v>
      </c>
      <c r="M68" s="78">
        <f>IF(J68=" "," ",IF(J68=0,"-   ",100*J68/J$72))</f>
        <v>1.6508928587390947</v>
      </c>
      <c r="N68" s="79">
        <f>IF(K68=" "," ",IF(K68=0,"-   ",100*K68/K$72))</f>
        <v>1.6415377019981192</v>
      </c>
      <c r="P68" s="93">
        <v>705</v>
      </c>
      <c r="Q68" s="18">
        <v>586</v>
      </c>
      <c r="R68" s="19">
        <v>508</v>
      </c>
      <c r="S68" s="78">
        <f>IF(P68=" "," ",IF(P68=0,"-   ",100*P68/P$72))</f>
        <v>6.9808822845011539E-2</v>
      </c>
      <c r="T68" s="78">
        <f>IF(Q68=" "," ",IF(Q68=0,"-   ",100*Q68/Q$72))</f>
        <v>5.7071010556189135E-2</v>
      </c>
      <c r="U68" s="79">
        <f>IF(R68=" "," ",IF(R68=0,"-   ",100*R68/R$72))</f>
        <v>4.943172972131403E-2</v>
      </c>
    </row>
    <row r="69" spans="1:21" x14ac:dyDescent="0.25">
      <c r="A69" s="17" t="s">
        <v>179</v>
      </c>
      <c r="B69" s="18">
        <v>0</v>
      </c>
      <c r="C69" s="18">
        <v>0</v>
      </c>
      <c r="D69" s="19">
        <v>0</v>
      </c>
      <c r="E69" s="78" t="str">
        <f t="shared" si="6"/>
        <v xml:space="preserve">-   </v>
      </c>
      <c r="F69" s="78" t="str">
        <f t="shared" si="7"/>
        <v xml:space="preserve">-   </v>
      </c>
      <c r="G69" s="79" t="str">
        <f t="shared" si="8"/>
        <v xml:space="preserve">-   </v>
      </c>
      <c r="I69" s="93">
        <v>0</v>
      </c>
      <c r="J69" s="18">
        <v>0</v>
      </c>
      <c r="K69" s="19">
        <v>0</v>
      </c>
      <c r="L69" s="78" t="str">
        <f>IF(I69=" "," ",IF(I69=0,"-   ",100*I69/I$72))</f>
        <v xml:space="preserve">-   </v>
      </c>
      <c r="M69" s="78" t="str">
        <f>IF(J69=" "," ",IF(J69=0,"-   ",100*J69/J$72))</f>
        <v xml:space="preserve">-   </v>
      </c>
      <c r="N69" s="79" t="str">
        <f>IF(K69=" "," ",IF(K69=0,"-   ",100*K69/K$72))</f>
        <v xml:space="preserve">-   </v>
      </c>
      <c r="P69" s="93">
        <v>0</v>
      </c>
      <c r="Q69" s="18">
        <v>0</v>
      </c>
      <c r="R69" s="19">
        <v>0</v>
      </c>
      <c r="S69" s="78" t="str">
        <f>IF(P69=" "," ",IF(P69=0,"-   ",100*P69/P$72))</f>
        <v xml:space="preserve">-   </v>
      </c>
      <c r="T69" s="78" t="str">
        <f>IF(Q69=" "," ",IF(Q69=0,"-   ",100*Q69/Q$72))</f>
        <v xml:space="preserve">-   </v>
      </c>
      <c r="U69" s="79" t="str">
        <f>IF(R69=" "," ",IF(R69=0,"-   ",100*R69/R$72))</f>
        <v xml:space="preserve">-   </v>
      </c>
    </row>
    <row r="70" spans="1:21" x14ac:dyDescent="0.25">
      <c r="A70" s="17" t="s">
        <v>180</v>
      </c>
      <c r="B70" s="18">
        <v>0</v>
      </c>
      <c r="C70" s="18">
        <v>0</v>
      </c>
      <c r="D70" s="19">
        <v>0</v>
      </c>
      <c r="E70" s="78" t="str">
        <f t="shared" ref="E70:E71" si="9">IF(B70=" "," ",IF(B70=0,"-   ",100*B70/B$72))</f>
        <v xml:space="preserve">-   </v>
      </c>
      <c r="F70" s="78" t="str">
        <f t="shared" ref="F70:F71" si="10">IF(C70=" "," ",IF(C70=0,"-   ",100*C70/C$72))</f>
        <v xml:space="preserve">-   </v>
      </c>
      <c r="G70" s="79" t="str">
        <f t="shared" ref="G70:G71" si="11">IF(D70=" "," ",IF(D70=0,"-   ",100*D70/D$72))</f>
        <v xml:space="preserve">-   </v>
      </c>
      <c r="I70" s="93">
        <v>0</v>
      </c>
      <c r="J70" s="18">
        <v>0</v>
      </c>
      <c r="K70" s="19">
        <v>0</v>
      </c>
      <c r="L70" s="78" t="str">
        <f t="shared" ref="L70:L71" si="12">IF(I70=" "," ",IF(I70=0,"-   ",100*I70/I$72))</f>
        <v xml:space="preserve">-   </v>
      </c>
      <c r="M70" s="78" t="str">
        <f t="shared" ref="M70:M71" si="13">IF(J70=" "," ",IF(J70=0,"-   ",100*J70/J$72))</f>
        <v xml:space="preserve">-   </v>
      </c>
      <c r="N70" s="79" t="str">
        <f t="shared" ref="N70:N71" si="14">IF(K70=" "," ",IF(K70=0,"-   ",100*K70/K$72))</f>
        <v xml:space="preserve">-   </v>
      </c>
      <c r="P70" s="93">
        <v>0</v>
      </c>
      <c r="Q70" s="18">
        <v>0</v>
      </c>
      <c r="R70" s="19">
        <v>0</v>
      </c>
      <c r="S70" s="78" t="str">
        <f t="shared" ref="S70:S71" si="15">IF(P70=" "," ",IF(P70=0,"-   ",100*P70/P$72))</f>
        <v xml:space="preserve">-   </v>
      </c>
      <c r="T70" s="78" t="str">
        <f t="shared" ref="T70:T71" si="16">IF(Q70=" "," ",IF(Q70=0,"-   ",100*Q70/Q$72))</f>
        <v xml:space="preserve">-   </v>
      </c>
      <c r="U70" s="79" t="str">
        <f t="shared" ref="U70:U71" si="17">IF(R70=" "," ",IF(R70=0,"-   ",100*R70/R$72))</f>
        <v xml:space="preserve">-   </v>
      </c>
    </row>
    <row r="71" spans="1:21" x14ac:dyDescent="0.25">
      <c r="A71" s="17" t="s">
        <v>5</v>
      </c>
      <c r="B71" s="18" t="s">
        <v>5</v>
      </c>
      <c r="C71" s="18" t="s">
        <v>5</v>
      </c>
      <c r="D71" s="19" t="s">
        <v>5</v>
      </c>
      <c r="E71" s="78" t="str">
        <f t="shared" si="9"/>
        <v xml:space="preserve"> </v>
      </c>
      <c r="F71" s="78" t="str">
        <f t="shared" si="10"/>
        <v xml:space="preserve"> </v>
      </c>
      <c r="G71" s="79" t="str">
        <f t="shared" si="11"/>
        <v xml:space="preserve"> </v>
      </c>
      <c r="I71" s="93" t="s">
        <v>5</v>
      </c>
      <c r="J71" s="18" t="s">
        <v>5</v>
      </c>
      <c r="K71" s="19" t="s">
        <v>5</v>
      </c>
      <c r="L71" s="78" t="str">
        <f t="shared" si="12"/>
        <v xml:space="preserve"> </v>
      </c>
      <c r="M71" s="78" t="str">
        <f t="shared" si="13"/>
        <v xml:space="preserve"> </v>
      </c>
      <c r="N71" s="79" t="str">
        <f t="shared" si="14"/>
        <v xml:space="preserve"> </v>
      </c>
      <c r="P71" s="93" t="s">
        <v>5</v>
      </c>
      <c r="Q71" s="18" t="s">
        <v>5</v>
      </c>
      <c r="R71" s="19" t="s">
        <v>5</v>
      </c>
      <c r="S71" s="78" t="str">
        <f t="shared" si="15"/>
        <v xml:space="preserve"> </v>
      </c>
      <c r="T71" s="78" t="str">
        <f t="shared" si="16"/>
        <v xml:space="preserve"> </v>
      </c>
      <c r="U71" s="79" t="str">
        <f t="shared" si="17"/>
        <v xml:space="preserve"> </v>
      </c>
    </row>
    <row r="72" spans="1:21" ht="13.8" thickBot="1" x14ac:dyDescent="0.3">
      <c r="A72" s="20" t="s">
        <v>4</v>
      </c>
      <c r="B72" s="21">
        <v>4909707</v>
      </c>
      <c r="C72" s="21">
        <v>4942248</v>
      </c>
      <c r="D72" s="22">
        <v>5003769</v>
      </c>
      <c r="E72" s="81">
        <f>ROUND(SUM(E42:E71),0)</f>
        <v>100</v>
      </c>
      <c r="F72" s="81">
        <f>ROUND(SUM(F42:F71),0)</f>
        <v>100</v>
      </c>
      <c r="G72" s="82">
        <f>ROUND(SUM(G42:G71),0)</f>
        <v>100</v>
      </c>
      <c r="I72" s="94">
        <v>3899806</v>
      </c>
      <c r="J72" s="21">
        <v>3915457</v>
      </c>
      <c r="K72" s="22">
        <v>3976089</v>
      </c>
      <c r="L72" s="81">
        <f>ROUND(SUM(L42:L71),0)</f>
        <v>100</v>
      </c>
      <c r="M72" s="81">
        <f>ROUND(SUM(M42:M71),0)</f>
        <v>100</v>
      </c>
      <c r="N72" s="82">
        <f>ROUND(SUM(N42:N71),0)</f>
        <v>100</v>
      </c>
      <c r="P72" s="94">
        <v>1009901</v>
      </c>
      <c r="Q72" s="21">
        <v>1026791</v>
      </c>
      <c r="R72" s="22">
        <v>1027680</v>
      </c>
      <c r="S72" s="81">
        <f>ROUND(SUM(S42:S71),0)</f>
        <v>100</v>
      </c>
      <c r="T72" s="81">
        <f>ROUND(SUM(T42:T71),0)</f>
        <v>100</v>
      </c>
      <c r="U72" s="82">
        <f>ROUND(SUM(U42:U71),0)</f>
        <v>100</v>
      </c>
    </row>
    <row r="73" spans="1:21" x14ac:dyDescent="0.25">
      <c r="A73" s="24"/>
      <c r="B73" s="24"/>
      <c r="C73" s="24"/>
      <c r="D73" s="24"/>
      <c r="E73" s="24"/>
      <c r="F73" s="24"/>
      <c r="G73" s="24"/>
      <c r="I73" s="24"/>
      <c r="J73" s="24"/>
      <c r="K73" s="24"/>
      <c r="L73" s="24"/>
      <c r="M73" s="24"/>
      <c r="N73" s="24"/>
      <c r="P73" s="24"/>
      <c r="Q73" s="24"/>
      <c r="R73" s="24"/>
      <c r="S73" s="24"/>
      <c r="T73" s="24"/>
      <c r="U73" s="24"/>
    </row>
    <row r="74" spans="1:21" ht="12.75" customHeight="1" x14ac:dyDescent="0.25">
      <c r="A74" s="26" t="str">
        <f>+Innhold!B53</f>
        <v>Finans Norge / Skadeforsikringsstatistikk</v>
      </c>
      <c r="F74" s="25"/>
      <c r="G74" s="25"/>
      <c r="H74" s="91"/>
      <c r="I74" s="25"/>
      <c r="J74" s="25"/>
      <c r="K74" s="25"/>
      <c r="L74" s="25"/>
      <c r="M74" s="25"/>
      <c r="N74" s="25"/>
      <c r="O74" s="91"/>
      <c r="P74" s="25"/>
      <c r="T74" s="25"/>
      <c r="U74" s="163">
        <f>Innhold!H23</f>
        <v>8</v>
      </c>
    </row>
    <row r="75" spans="1:21" ht="12.75" customHeight="1" x14ac:dyDescent="0.25">
      <c r="A75" s="26" t="str">
        <f>+Innhold!B54</f>
        <v>Premiestatistikk skadeforsikring 3. kvartal 2025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T75" s="25"/>
      <c r="U75" s="163"/>
    </row>
    <row r="80" spans="1:21" ht="12.75" customHeight="1" x14ac:dyDescent="0.25"/>
    <row r="81" ht="12.75" customHeight="1" x14ac:dyDescent="0.25"/>
  </sheetData>
  <mergeCells count="7">
    <mergeCell ref="D4:E4"/>
    <mergeCell ref="D39:E39"/>
    <mergeCell ref="I39:N39"/>
    <mergeCell ref="P39:U39"/>
    <mergeCell ref="U74:U75"/>
    <mergeCell ref="I4:N4"/>
    <mergeCell ref="P4:U4"/>
  </mergeCells>
  <phoneticPr fontId="0" type="noConversion"/>
  <hyperlinks>
    <hyperlink ref="A2" location="Innhold!A24" tooltip="Move to Tab2" display="Tilbake til innholdsfortegnelsen" xr:uid="{00000000-0004-0000-0700-000000000000}"/>
  </hyperlinks>
  <pageMargins left="0.78740157480314965" right="0.78740157480314965" top="0.39370078740157483" bottom="0.19685039370078741" header="3.937007874015748E-2" footer="3.937007874015748E-2"/>
  <pageSetup paperSize="9" scale="5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5"/>
  <sheetViews>
    <sheetView showGridLines="0" showRowColHeaders="0" zoomScaleNormal="100" workbookViewId="0">
      <selection activeCell="A2" sqref="A2"/>
    </sheetView>
  </sheetViews>
  <sheetFormatPr baseColWidth="10" defaultColWidth="11.44140625" defaultRowHeight="13.2" x14ac:dyDescent="0.25"/>
  <cols>
    <col min="1" max="1" width="26.5546875" style="115" customWidth="1"/>
    <col min="2" max="4" width="13.109375" style="115" customWidth="1"/>
    <col min="5" max="7" width="9.88671875" style="115" customWidth="1"/>
    <col min="8" max="16384" width="11.44140625" style="115"/>
  </cols>
  <sheetData>
    <row r="1" spans="1:7" ht="5.25" customHeight="1" x14ac:dyDescent="0.25"/>
    <row r="2" spans="1:7" x14ac:dyDescent="0.25">
      <c r="A2" s="116" t="s">
        <v>0</v>
      </c>
      <c r="B2" s="117"/>
      <c r="C2" s="117"/>
      <c r="D2" s="117"/>
      <c r="E2" s="117"/>
      <c r="F2" s="117"/>
    </row>
    <row r="3" spans="1:7" ht="6" customHeight="1" x14ac:dyDescent="0.25">
      <c r="A3" s="118"/>
      <c r="B3" s="117"/>
      <c r="C3" s="117"/>
      <c r="D3" s="117"/>
      <c r="E3" s="117"/>
      <c r="F3" s="117"/>
    </row>
    <row r="4" spans="1:7" ht="16.2" thickBot="1" x14ac:dyDescent="0.35">
      <c r="A4" s="119" t="s">
        <v>146</v>
      </c>
      <c r="B4" s="120"/>
      <c r="C4" s="120"/>
      <c r="D4" s="120"/>
      <c r="E4" s="120"/>
      <c r="F4" s="120"/>
    </row>
    <row r="5" spans="1:7" x14ac:dyDescent="0.25">
      <c r="A5" s="121"/>
      <c r="B5" s="122"/>
      <c r="C5" s="123" t="s">
        <v>1</v>
      </c>
      <c r="D5" s="124"/>
      <c r="E5" s="125"/>
      <c r="F5" s="123" t="s">
        <v>2</v>
      </c>
      <c r="G5" s="126"/>
    </row>
    <row r="6" spans="1:7" x14ac:dyDescent="0.25">
      <c r="A6" s="127" t="s">
        <v>3</v>
      </c>
      <c r="B6" s="14" t="s">
        <v>155</v>
      </c>
      <c r="C6" s="15" t="s">
        <v>153</v>
      </c>
      <c r="D6" s="62" t="s">
        <v>154</v>
      </c>
      <c r="E6" s="129" t="s">
        <v>155</v>
      </c>
      <c r="F6" s="129" t="s">
        <v>153</v>
      </c>
      <c r="G6" s="131" t="s">
        <v>154</v>
      </c>
    </row>
    <row r="7" spans="1:7" x14ac:dyDescent="0.25">
      <c r="A7" s="132" t="s">
        <v>81</v>
      </c>
      <c r="B7" s="18">
        <v>4723813</v>
      </c>
      <c r="C7" s="18">
        <v>5076174</v>
      </c>
      <c r="D7" s="18">
        <v>5904778</v>
      </c>
      <c r="E7" s="133">
        <v>18.415905859651598</v>
      </c>
      <c r="F7" s="134">
        <v>17.650119447157124</v>
      </c>
      <c r="G7" s="135">
        <v>17.61354804513736</v>
      </c>
    </row>
    <row r="8" spans="1:7" x14ac:dyDescent="0.25">
      <c r="A8" s="132" t="s">
        <v>157</v>
      </c>
      <c r="B8" s="18">
        <v>1667764</v>
      </c>
      <c r="C8" s="18">
        <v>2093414</v>
      </c>
      <c r="D8" s="18">
        <v>2744200</v>
      </c>
      <c r="E8" s="136">
        <v>6.5018206309428397</v>
      </c>
      <c r="F8" s="134">
        <v>7.2789087120242497</v>
      </c>
      <c r="G8" s="135">
        <v>8.1857605053849518</v>
      </c>
    </row>
    <row r="9" spans="1:7" x14ac:dyDescent="0.25">
      <c r="A9" s="132" t="s">
        <v>181</v>
      </c>
      <c r="B9" s="18">
        <v>0</v>
      </c>
      <c r="C9" s="18">
        <v>0</v>
      </c>
      <c r="D9" s="18">
        <v>0</v>
      </c>
      <c r="E9" s="136" t="s">
        <v>156</v>
      </c>
      <c r="F9" s="134" t="s">
        <v>156</v>
      </c>
      <c r="G9" s="135" t="s">
        <v>156</v>
      </c>
    </row>
    <row r="10" spans="1:7" x14ac:dyDescent="0.25">
      <c r="A10" s="132" t="s">
        <v>82</v>
      </c>
      <c r="B10" s="18">
        <v>6374589</v>
      </c>
      <c r="C10" s="18">
        <v>7142524</v>
      </c>
      <c r="D10" s="18">
        <v>8374519</v>
      </c>
      <c r="E10" s="136">
        <v>24.851498337883108</v>
      </c>
      <c r="F10" s="134">
        <v>24.834925231914134</v>
      </c>
      <c r="G10" s="135">
        <v>24.980616165656979</v>
      </c>
    </row>
    <row r="11" spans="1:7" x14ac:dyDescent="0.25">
      <c r="A11" s="132" t="s">
        <v>84</v>
      </c>
      <c r="B11" s="18">
        <v>4018306</v>
      </c>
      <c r="C11" s="18">
        <v>4367631</v>
      </c>
      <c r="D11" s="18">
        <v>4992482</v>
      </c>
      <c r="E11" s="136">
        <v>15.665468766708837</v>
      </c>
      <c r="F11" s="134">
        <v>15.186478802954019</v>
      </c>
      <c r="G11" s="135">
        <v>14.892231608281202</v>
      </c>
    </row>
    <row r="12" spans="1:7" x14ac:dyDescent="0.25">
      <c r="A12" s="132" t="s">
        <v>152</v>
      </c>
      <c r="B12" s="18">
        <v>4187461</v>
      </c>
      <c r="C12" s="18">
        <v>4593420</v>
      </c>
      <c r="D12" s="18">
        <v>6669308</v>
      </c>
      <c r="E12" s="136">
        <v>16.324923862769872</v>
      </c>
      <c r="F12" s="134">
        <v>15.971558829732881</v>
      </c>
      <c r="G12" s="135">
        <v>19.894088632260004</v>
      </c>
    </row>
    <row r="13" spans="1:7" x14ac:dyDescent="0.25">
      <c r="A13" s="132" t="s">
        <v>158</v>
      </c>
      <c r="B13" s="18">
        <v>593064</v>
      </c>
      <c r="C13" s="18">
        <v>699140</v>
      </c>
      <c r="D13" s="18">
        <v>822421</v>
      </c>
      <c r="E13" s="136">
        <v>2.3120751801031107</v>
      </c>
      <c r="F13" s="134">
        <v>2.4309459270477003</v>
      </c>
      <c r="G13" s="135">
        <v>2.4532254721227309</v>
      </c>
    </row>
    <row r="14" spans="1:7" x14ac:dyDescent="0.25">
      <c r="A14" s="132" t="s">
        <v>159</v>
      </c>
      <c r="B14" s="18">
        <v>208489</v>
      </c>
      <c r="C14" s="18">
        <v>305058</v>
      </c>
      <c r="D14" s="18">
        <v>387684</v>
      </c>
      <c r="E14" s="136">
        <v>0.81279970159125725</v>
      </c>
      <c r="F14" s="134">
        <v>1.0607024381573322</v>
      </c>
      <c r="G14" s="135">
        <v>1.1564347991289483</v>
      </c>
    </row>
    <row r="15" spans="1:7" x14ac:dyDescent="0.25">
      <c r="A15" s="132" t="s">
        <v>160</v>
      </c>
      <c r="B15" s="18">
        <v>611294</v>
      </c>
      <c r="C15" s="18">
        <v>701578</v>
      </c>
      <c r="D15" s="18">
        <v>804441</v>
      </c>
      <c r="E15" s="136">
        <v>2.3831453015963722</v>
      </c>
      <c r="F15" s="134">
        <v>2.4394229790975648</v>
      </c>
      <c r="G15" s="135">
        <v>2.399592364518758</v>
      </c>
    </row>
    <row r="16" spans="1:7" x14ac:dyDescent="0.25">
      <c r="A16" s="132" t="s">
        <v>161</v>
      </c>
      <c r="B16" s="18">
        <v>0</v>
      </c>
      <c r="C16" s="18">
        <v>0</v>
      </c>
      <c r="D16" s="18">
        <v>0</v>
      </c>
      <c r="E16" s="136" t="s">
        <v>156</v>
      </c>
      <c r="F16" s="134" t="s">
        <v>156</v>
      </c>
      <c r="G16" s="135" t="s">
        <v>156</v>
      </c>
    </row>
    <row r="17" spans="1:7" x14ac:dyDescent="0.25">
      <c r="A17" s="132" t="s">
        <v>162</v>
      </c>
      <c r="B17" s="18">
        <v>0</v>
      </c>
      <c r="C17" s="18">
        <v>0</v>
      </c>
      <c r="D17" s="18">
        <v>0</v>
      </c>
      <c r="E17" s="136" t="s">
        <v>156</v>
      </c>
      <c r="F17" s="134" t="s">
        <v>156</v>
      </c>
      <c r="G17" s="135" t="s">
        <v>156</v>
      </c>
    </row>
    <row r="18" spans="1:7" x14ac:dyDescent="0.25">
      <c r="A18" s="132" t="s">
        <v>163</v>
      </c>
      <c r="B18" s="18">
        <v>0</v>
      </c>
      <c r="C18" s="18">
        <v>0</v>
      </c>
      <c r="D18" s="18">
        <v>0</v>
      </c>
      <c r="E18" s="136" t="s">
        <v>156</v>
      </c>
      <c r="F18" s="134" t="s">
        <v>156</v>
      </c>
      <c r="G18" s="135" t="s">
        <v>156</v>
      </c>
    </row>
    <row r="19" spans="1:7" x14ac:dyDescent="0.25">
      <c r="A19" s="132" t="s">
        <v>164</v>
      </c>
      <c r="B19" s="18">
        <v>0</v>
      </c>
      <c r="C19" s="18">
        <v>34760</v>
      </c>
      <c r="D19" s="18">
        <v>48522</v>
      </c>
      <c r="E19" s="136" t="s">
        <v>156</v>
      </c>
      <c r="F19" s="134">
        <v>0.12086231716705961</v>
      </c>
      <c r="G19" s="135">
        <v>0.14473780017574836</v>
      </c>
    </row>
    <row r="20" spans="1:7" x14ac:dyDescent="0.25">
      <c r="A20" s="132" t="s">
        <v>165</v>
      </c>
      <c r="B20" s="18">
        <v>151290</v>
      </c>
      <c r="C20" s="18">
        <v>154384</v>
      </c>
      <c r="D20" s="18">
        <v>169647</v>
      </c>
      <c r="E20" s="136">
        <v>0.58980793640787432</v>
      </c>
      <c r="F20" s="134">
        <v>0.53680114998617179</v>
      </c>
      <c r="G20" s="135">
        <v>0.50604537295278806</v>
      </c>
    </row>
    <row r="21" spans="1:7" x14ac:dyDescent="0.25">
      <c r="A21" s="132" t="s">
        <v>166</v>
      </c>
      <c r="B21" s="18">
        <v>1178266</v>
      </c>
      <c r="C21" s="18">
        <v>1309294</v>
      </c>
      <c r="D21" s="18">
        <v>0</v>
      </c>
      <c r="E21" s="136">
        <v>4.5935001520230054</v>
      </c>
      <c r="F21" s="134">
        <v>4.552482931327047</v>
      </c>
      <c r="G21" s="135" t="s">
        <v>156</v>
      </c>
    </row>
    <row r="22" spans="1:7" x14ac:dyDescent="0.25">
      <c r="A22" s="132" t="s">
        <v>167</v>
      </c>
      <c r="B22" s="18">
        <v>0</v>
      </c>
      <c r="C22" s="18">
        <v>0</v>
      </c>
      <c r="D22" s="18">
        <v>0</v>
      </c>
      <c r="E22" s="136" t="s">
        <v>156</v>
      </c>
      <c r="F22" s="134" t="s">
        <v>156</v>
      </c>
      <c r="G22" s="135" t="s">
        <v>156</v>
      </c>
    </row>
    <row r="23" spans="1:7" x14ac:dyDescent="0.25">
      <c r="A23" s="132" t="s">
        <v>168</v>
      </c>
      <c r="B23" s="18">
        <v>0</v>
      </c>
      <c r="C23" s="18">
        <v>0</v>
      </c>
      <c r="D23" s="18">
        <v>0</v>
      </c>
      <c r="E23" s="136" t="s">
        <v>156</v>
      </c>
      <c r="F23" s="134" t="s">
        <v>156</v>
      </c>
      <c r="G23" s="135" t="s">
        <v>156</v>
      </c>
    </row>
    <row r="24" spans="1:7" x14ac:dyDescent="0.25">
      <c r="A24" s="132" t="s">
        <v>169</v>
      </c>
      <c r="B24" s="18">
        <v>112993</v>
      </c>
      <c r="C24" s="18">
        <v>116501</v>
      </c>
      <c r="D24" s="18">
        <v>116501</v>
      </c>
      <c r="E24" s="136">
        <v>0.44050610191377454</v>
      </c>
      <c r="F24" s="134">
        <v>0.40508000035326847</v>
      </c>
      <c r="G24" s="135">
        <v>0.34751449771804255</v>
      </c>
    </row>
    <row r="25" spans="1:7" x14ac:dyDescent="0.25">
      <c r="A25" s="132" t="s">
        <v>170</v>
      </c>
      <c r="B25" s="18">
        <v>6121</v>
      </c>
      <c r="C25" s="18">
        <v>6363</v>
      </c>
      <c r="D25" s="18">
        <v>7187</v>
      </c>
      <c r="E25" s="136">
        <v>2.3862875132213621E-2</v>
      </c>
      <c r="F25" s="134">
        <v>2.2124479980840054E-2</v>
      </c>
      <c r="G25" s="135">
        <v>2.1438328384302038E-2</v>
      </c>
    </row>
    <row r="26" spans="1:7" x14ac:dyDescent="0.25">
      <c r="A26" s="132" t="s">
        <v>171</v>
      </c>
      <c r="B26" s="18">
        <v>935236</v>
      </c>
      <c r="C26" s="18">
        <v>1095870</v>
      </c>
      <c r="D26" s="18">
        <v>1391017</v>
      </c>
      <c r="E26" s="136">
        <v>3.6460414780511257</v>
      </c>
      <c r="F26" s="134">
        <v>3.8103966488453858</v>
      </c>
      <c r="G26" s="135">
        <v>4.1493083670720283</v>
      </c>
    </row>
    <row r="27" spans="1:7" x14ac:dyDescent="0.25">
      <c r="A27" s="132" t="s">
        <v>172</v>
      </c>
      <c r="B27" s="18">
        <v>178851</v>
      </c>
      <c r="C27" s="18">
        <v>181093</v>
      </c>
      <c r="D27" s="18">
        <v>182134</v>
      </c>
      <c r="E27" s="136">
        <v>0.69725520017505938</v>
      </c>
      <c r="F27" s="134">
        <v>0.62966972389914633</v>
      </c>
      <c r="G27" s="135">
        <v>0.5432932380612866</v>
      </c>
    </row>
    <row r="28" spans="1:7" x14ac:dyDescent="0.25">
      <c r="A28" s="132" t="s">
        <v>173</v>
      </c>
      <c r="B28" s="18">
        <v>166045</v>
      </c>
      <c r="C28" s="18">
        <v>235473</v>
      </c>
      <c r="D28" s="18">
        <v>314281</v>
      </c>
      <c r="E28" s="136">
        <v>0.64733068147825701</v>
      </c>
      <c r="F28" s="134">
        <v>0.81875179546257271</v>
      </c>
      <c r="G28" s="135">
        <v>0.9374786813617404</v>
      </c>
    </row>
    <row r="29" spans="1:7" x14ac:dyDescent="0.25">
      <c r="A29" s="132" t="s">
        <v>174</v>
      </c>
      <c r="B29" s="18">
        <v>59287</v>
      </c>
      <c r="C29" s="18">
        <v>65273</v>
      </c>
      <c r="D29" s="18">
        <v>0</v>
      </c>
      <c r="E29" s="136">
        <v>0.23113188661387829</v>
      </c>
      <c r="F29" s="134">
        <v>0.2269575957550484</v>
      </c>
      <c r="G29" s="135" t="s">
        <v>156</v>
      </c>
    </row>
    <row r="30" spans="1:7" x14ac:dyDescent="0.25">
      <c r="A30" s="132" t="s">
        <v>175</v>
      </c>
      <c r="B30" s="18">
        <v>186438</v>
      </c>
      <c r="C30" s="18">
        <v>224099</v>
      </c>
      <c r="D30" s="18">
        <v>175935</v>
      </c>
      <c r="E30" s="136">
        <v>0.72683331382121275</v>
      </c>
      <c r="F30" s="134">
        <v>0.77920380940221201</v>
      </c>
      <c r="G30" s="135">
        <v>0.52480204595689151</v>
      </c>
    </row>
    <row r="31" spans="1:7" x14ac:dyDescent="0.25">
      <c r="A31" s="132" t="s">
        <v>176</v>
      </c>
      <c r="B31" s="18">
        <v>0</v>
      </c>
      <c r="C31" s="18">
        <v>0</v>
      </c>
      <c r="D31" s="18">
        <v>0</v>
      </c>
      <c r="E31" s="136" t="s">
        <v>156</v>
      </c>
      <c r="F31" s="134" t="s">
        <v>156</v>
      </c>
      <c r="G31" s="135" t="s">
        <v>156</v>
      </c>
    </row>
    <row r="32" spans="1:7" x14ac:dyDescent="0.25">
      <c r="A32" s="132" t="s">
        <v>177</v>
      </c>
      <c r="B32" s="18">
        <v>0</v>
      </c>
      <c r="C32" s="18">
        <v>0</v>
      </c>
      <c r="D32" s="18">
        <v>0</v>
      </c>
      <c r="E32" s="136" t="s">
        <v>156</v>
      </c>
      <c r="F32" s="134" t="s">
        <v>156</v>
      </c>
      <c r="G32" s="135" t="s">
        <v>156</v>
      </c>
    </row>
    <row r="33" spans="1:7" x14ac:dyDescent="0.25">
      <c r="A33" s="132" t="s">
        <v>178</v>
      </c>
      <c r="B33" s="18">
        <v>291416</v>
      </c>
      <c r="C33" s="18">
        <v>357949</v>
      </c>
      <c r="D33" s="18">
        <v>419012</v>
      </c>
      <c r="E33" s="136">
        <v>1.136092733136606</v>
      </c>
      <c r="F33" s="134">
        <v>1.2446071797362435</v>
      </c>
      <c r="G33" s="135">
        <v>1.2498840758262371</v>
      </c>
    </row>
    <row r="34" spans="1:7" x14ac:dyDescent="0.25">
      <c r="A34" s="132" t="s">
        <v>179</v>
      </c>
      <c r="B34" s="18">
        <v>0</v>
      </c>
      <c r="C34" s="18">
        <v>0</v>
      </c>
      <c r="D34" s="18">
        <v>0</v>
      </c>
      <c r="E34" s="136" t="s">
        <v>156</v>
      </c>
      <c r="F34" s="134" t="s">
        <v>156</v>
      </c>
      <c r="G34" s="135" t="s">
        <v>156</v>
      </c>
    </row>
    <row r="35" spans="1:7" x14ac:dyDescent="0.25">
      <c r="A35" s="132" t="s">
        <v>180</v>
      </c>
      <c r="B35" s="18">
        <v>0</v>
      </c>
      <c r="C35" s="18">
        <v>0</v>
      </c>
      <c r="D35" s="18">
        <v>0</v>
      </c>
      <c r="E35" s="136" t="s">
        <v>156</v>
      </c>
      <c r="F35" s="134" t="s">
        <v>156</v>
      </c>
      <c r="G35" s="135" t="s">
        <v>156</v>
      </c>
    </row>
    <row r="36" spans="1:7" x14ac:dyDescent="0.25">
      <c r="A36" s="132" t="s">
        <v>5</v>
      </c>
      <c r="B36" s="18" t="s">
        <v>5</v>
      </c>
      <c r="C36" s="18" t="s">
        <v>5</v>
      </c>
      <c r="D36" s="18" t="s">
        <v>5</v>
      </c>
      <c r="E36" s="136" t="s">
        <v>5</v>
      </c>
      <c r="F36" s="134" t="s">
        <v>5</v>
      </c>
      <c r="G36" s="135" t="s">
        <v>5</v>
      </c>
    </row>
    <row r="37" spans="1:7" ht="13.8" thickBot="1" x14ac:dyDescent="0.3">
      <c r="A37" s="137" t="s">
        <v>4</v>
      </c>
      <c r="B37" s="21">
        <v>25650723</v>
      </c>
      <c r="C37" s="21">
        <v>28759998</v>
      </c>
      <c r="D37" s="21">
        <v>33524069</v>
      </c>
      <c r="E37" s="138">
        <v>100</v>
      </c>
      <c r="F37" s="139">
        <v>100</v>
      </c>
      <c r="G37" s="140">
        <v>100</v>
      </c>
    </row>
    <row r="39" spans="1:7" ht="16.2" thickBot="1" x14ac:dyDescent="0.35">
      <c r="A39" s="119" t="s">
        <v>147</v>
      </c>
      <c r="B39" s="120"/>
      <c r="C39" s="120"/>
      <c r="D39" s="120"/>
      <c r="E39" s="120"/>
      <c r="F39" s="120"/>
    </row>
    <row r="40" spans="1:7" x14ac:dyDescent="0.25">
      <c r="A40" s="121"/>
      <c r="B40" s="122"/>
      <c r="C40" s="123" t="s">
        <v>145</v>
      </c>
      <c r="D40" s="124"/>
      <c r="E40" s="125"/>
      <c r="F40" s="123" t="s">
        <v>2</v>
      </c>
      <c r="G40" s="126"/>
    </row>
    <row r="41" spans="1:7" x14ac:dyDescent="0.25">
      <c r="A41" s="127" t="s">
        <v>3</v>
      </c>
      <c r="B41" s="128" t="s">
        <v>155</v>
      </c>
      <c r="C41" s="129" t="s">
        <v>153</v>
      </c>
      <c r="D41" s="130" t="s">
        <v>154</v>
      </c>
      <c r="E41" s="129" t="s">
        <v>155</v>
      </c>
      <c r="F41" s="129" t="s">
        <v>153</v>
      </c>
      <c r="G41" s="131" t="s">
        <v>154</v>
      </c>
    </row>
    <row r="42" spans="1:7" x14ac:dyDescent="0.25">
      <c r="A42" s="132" t="s">
        <v>81</v>
      </c>
      <c r="B42" s="18">
        <v>575019</v>
      </c>
      <c r="C42" s="18">
        <v>570537</v>
      </c>
      <c r="D42" s="18">
        <v>589843</v>
      </c>
      <c r="E42" s="133">
        <v>17.626578407940343</v>
      </c>
      <c r="F42" s="134">
        <v>17.429806427133624</v>
      </c>
      <c r="G42" s="135">
        <v>17.922758481544367</v>
      </c>
    </row>
    <row r="43" spans="1:7" x14ac:dyDescent="0.25">
      <c r="A43" s="132" t="s">
        <v>157</v>
      </c>
      <c r="B43" s="18">
        <v>221443</v>
      </c>
      <c r="C43" s="18">
        <v>241980</v>
      </c>
      <c r="D43" s="18">
        <v>258592</v>
      </c>
      <c r="E43" s="136">
        <v>6.7880929193462016</v>
      </c>
      <c r="F43" s="134">
        <v>7.3924470441668007</v>
      </c>
      <c r="G43" s="135">
        <v>7.8574840444991656</v>
      </c>
    </row>
    <row r="44" spans="1:7" x14ac:dyDescent="0.25">
      <c r="A44" s="132" t="s">
        <v>181</v>
      </c>
      <c r="B44" s="18">
        <v>0</v>
      </c>
      <c r="C44" s="18">
        <v>0</v>
      </c>
      <c r="D44" s="18">
        <v>0</v>
      </c>
      <c r="E44" s="136" t="s">
        <v>156</v>
      </c>
      <c r="F44" s="134" t="s">
        <v>156</v>
      </c>
      <c r="G44" s="135" t="s">
        <v>156</v>
      </c>
    </row>
    <row r="45" spans="1:7" x14ac:dyDescent="0.25">
      <c r="A45" s="132" t="s">
        <v>82</v>
      </c>
      <c r="B45" s="18">
        <v>770336</v>
      </c>
      <c r="C45" s="18">
        <v>776688</v>
      </c>
      <c r="D45" s="18">
        <v>777182</v>
      </c>
      <c r="E45" s="136">
        <v>23.613807377598185</v>
      </c>
      <c r="F45" s="134">
        <v>23.72768373353097</v>
      </c>
      <c r="G45" s="135">
        <v>23.615174346739074</v>
      </c>
    </row>
    <row r="46" spans="1:7" x14ac:dyDescent="0.25">
      <c r="A46" s="132" t="s">
        <v>84</v>
      </c>
      <c r="B46" s="18">
        <v>471928</v>
      </c>
      <c r="C46" s="18">
        <v>444503</v>
      </c>
      <c r="D46" s="18">
        <v>421626</v>
      </c>
      <c r="E46" s="136">
        <v>14.466436578447791</v>
      </c>
      <c r="F46" s="134">
        <v>13.579489579606891</v>
      </c>
      <c r="G46" s="135">
        <v>12.811376870692076</v>
      </c>
    </row>
    <row r="47" spans="1:7" x14ac:dyDescent="0.25">
      <c r="A47" s="132" t="s">
        <v>152</v>
      </c>
      <c r="B47" s="18">
        <v>532437</v>
      </c>
      <c r="C47" s="18">
        <v>522407</v>
      </c>
      <c r="D47" s="18">
        <v>683662</v>
      </c>
      <c r="E47" s="136">
        <v>16.321273780150801</v>
      </c>
      <c r="F47" s="134">
        <v>15.959443272179708</v>
      </c>
      <c r="G47" s="135">
        <v>20.77350906768341</v>
      </c>
    </row>
    <row r="48" spans="1:7" x14ac:dyDescent="0.25">
      <c r="A48" s="132" t="s">
        <v>158</v>
      </c>
      <c r="B48" s="18">
        <v>100632</v>
      </c>
      <c r="C48" s="18">
        <v>101707</v>
      </c>
      <c r="D48" s="18">
        <v>102639</v>
      </c>
      <c r="E48" s="136">
        <v>3.0847638744943255</v>
      </c>
      <c r="F48" s="134">
        <v>3.1071312154767865</v>
      </c>
      <c r="G48" s="135">
        <v>3.1187519522775253</v>
      </c>
    </row>
    <row r="49" spans="1:7" x14ac:dyDescent="0.25">
      <c r="A49" s="132" t="s">
        <v>159</v>
      </c>
      <c r="B49" s="18">
        <v>37453</v>
      </c>
      <c r="C49" s="18">
        <v>38687</v>
      </c>
      <c r="D49" s="18">
        <v>41600</v>
      </c>
      <c r="E49" s="136">
        <v>1.1480807436147147</v>
      </c>
      <c r="F49" s="134">
        <v>1.1818811422335773</v>
      </c>
      <c r="G49" s="135">
        <v>1.2640427246440931</v>
      </c>
    </row>
    <row r="50" spans="1:7" x14ac:dyDescent="0.25">
      <c r="A50" s="132" t="s">
        <v>160</v>
      </c>
      <c r="B50" s="18">
        <v>98146</v>
      </c>
      <c r="C50" s="18">
        <v>99160</v>
      </c>
      <c r="D50" s="18">
        <v>101731</v>
      </c>
      <c r="E50" s="136">
        <v>3.0085582640325153</v>
      </c>
      <c r="F50" s="134">
        <v>3.0293208070897593</v>
      </c>
      <c r="G50" s="135">
        <v>3.0911617889607745</v>
      </c>
    </row>
    <row r="51" spans="1:7" x14ac:dyDescent="0.25">
      <c r="A51" s="132" t="s">
        <v>161</v>
      </c>
      <c r="B51" s="18">
        <v>0</v>
      </c>
      <c r="C51" s="18">
        <v>0</v>
      </c>
      <c r="D51" s="18">
        <v>0</v>
      </c>
      <c r="E51" s="136" t="s">
        <v>156</v>
      </c>
      <c r="F51" s="134" t="s">
        <v>156</v>
      </c>
      <c r="G51" s="135" t="s">
        <v>156</v>
      </c>
    </row>
    <row r="52" spans="1:7" x14ac:dyDescent="0.25">
      <c r="A52" s="132" t="s">
        <v>162</v>
      </c>
      <c r="B52" s="18">
        <v>0</v>
      </c>
      <c r="C52" s="18">
        <v>0</v>
      </c>
      <c r="D52" s="18">
        <v>0</v>
      </c>
      <c r="E52" s="136" t="s">
        <v>156</v>
      </c>
      <c r="F52" s="134" t="s">
        <v>156</v>
      </c>
      <c r="G52" s="135" t="s">
        <v>156</v>
      </c>
    </row>
    <row r="53" spans="1:7" x14ac:dyDescent="0.25">
      <c r="A53" s="132" t="s">
        <v>163</v>
      </c>
      <c r="B53" s="18">
        <v>0</v>
      </c>
      <c r="C53" s="18">
        <v>0</v>
      </c>
      <c r="D53" s="18">
        <v>0</v>
      </c>
      <c r="E53" s="136" t="s">
        <v>156</v>
      </c>
      <c r="F53" s="134" t="s">
        <v>156</v>
      </c>
      <c r="G53" s="135" t="s">
        <v>156</v>
      </c>
    </row>
    <row r="54" spans="1:7" x14ac:dyDescent="0.25">
      <c r="A54" s="132" t="s">
        <v>164</v>
      </c>
      <c r="B54" s="18">
        <v>0</v>
      </c>
      <c r="C54" s="18">
        <v>4523</v>
      </c>
      <c r="D54" s="18">
        <v>6379</v>
      </c>
      <c r="E54" s="136" t="s">
        <v>156</v>
      </c>
      <c r="F54" s="134">
        <v>0.13817686577719829</v>
      </c>
      <c r="G54" s="135">
        <v>0.1938300129929007</v>
      </c>
    </row>
    <row r="55" spans="1:7" x14ac:dyDescent="0.25">
      <c r="A55" s="132" t="s">
        <v>165</v>
      </c>
      <c r="B55" s="18">
        <v>19825</v>
      </c>
      <c r="C55" s="18">
        <v>17653</v>
      </c>
      <c r="D55" s="18">
        <v>17652</v>
      </c>
      <c r="E55" s="136">
        <v>0.60771368761278721</v>
      </c>
      <c r="F55" s="134">
        <v>0.53929608922504557</v>
      </c>
      <c r="G55" s="135">
        <v>0.53636735998599827</v>
      </c>
    </row>
    <row r="56" spans="1:7" x14ac:dyDescent="0.25">
      <c r="A56" s="132" t="s">
        <v>166</v>
      </c>
      <c r="B56" s="18">
        <v>164479</v>
      </c>
      <c r="C56" s="18">
        <v>162834</v>
      </c>
      <c r="D56" s="18">
        <v>0</v>
      </c>
      <c r="E56" s="136">
        <v>5.0419238146211161</v>
      </c>
      <c r="F56" s="134">
        <v>4.9745504669388252</v>
      </c>
      <c r="G56" s="135" t="s">
        <v>156</v>
      </c>
    </row>
    <row r="57" spans="1:7" x14ac:dyDescent="0.25">
      <c r="A57" s="132" t="s">
        <v>167</v>
      </c>
      <c r="B57" s="18">
        <v>0</v>
      </c>
      <c r="C57" s="18">
        <v>0</v>
      </c>
      <c r="D57" s="18">
        <v>0</v>
      </c>
      <c r="E57" s="136" t="s">
        <v>156</v>
      </c>
      <c r="F57" s="134" t="s">
        <v>156</v>
      </c>
      <c r="G57" s="135" t="s">
        <v>156</v>
      </c>
    </row>
    <row r="58" spans="1:7" x14ac:dyDescent="0.25">
      <c r="A58" s="132" t="s">
        <v>168</v>
      </c>
      <c r="B58" s="18">
        <v>0</v>
      </c>
      <c r="C58" s="18">
        <v>0</v>
      </c>
      <c r="D58" s="18">
        <v>0</v>
      </c>
      <c r="E58" s="136" t="s">
        <v>156</v>
      </c>
      <c r="F58" s="134" t="s">
        <v>156</v>
      </c>
      <c r="G58" s="135" t="s">
        <v>156</v>
      </c>
    </row>
    <row r="59" spans="1:7" x14ac:dyDescent="0.25">
      <c r="A59" s="132" t="s">
        <v>169</v>
      </c>
      <c r="B59" s="18">
        <v>11273</v>
      </c>
      <c r="C59" s="18">
        <v>9557</v>
      </c>
      <c r="D59" s="18">
        <v>9557</v>
      </c>
      <c r="E59" s="136">
        <v>0.34556148299919043</v>
      </c>
      <c r="F59" s="134">
        <v>0.29196469295438515</v>
      </c>
      <c r="G59" s="135">
        <v>0.29039558460152876</v>
      </c>
    </row>
    <row r="60" spans="1:7" x14ac:dyDescent="0.25">
      <c r="A60" s="132" t="s">
        <v>170</v>
      </c>
      <c r="B60" s="18">
        <v>1290</v>
      </c>
      <c r="C60" s="18">
        <v>1277</v>
      </c>
      <c r="D60" s="18">
        <v>1313</v>
      </c>
      <c r="E60" s="136">
        <v>3.9543538815661819E-2</v>
      </c>
      <c r="F60" s="134">
        <v>3.9012128586664203E-2</v>
      </c>
      <c r="G60" s="135">
        <v>3.9896348496579186E-2</v>
      </c>
    </row>
    <row r="61" spans="1:7" x14ac:dyDescent="0.25">
      <c r="A61" s="132" t="s">
        <v>171</v>
      </c>
      <c r="B61" s="18">
        <v>147519</v>
      </c>
      <c r="C61" s="18">
        <v>151821</v>
      </c>
      <c r="D61" s="18">
        <v>163858</v>
      </c>
      <c r="E61" s="136">
        <v>4.5220335678663686</v>
      </c>
      <c r="F61" s="134">
        <v>4.6381052264337876</v>
      </c>
      <c r="G61" s="135">
        <v>4.9789305955464371</v>
      </c>
    </row>
    <row r="62" spans="1:7" x14ac:dyDescent="0.25">
      <c r="A62" s="132" t="s">
        <v>172</v>
      </c>
      <c r="B62" s="18">
        <v>20588</v>
      </c>
      <c r="C62" s="18">
        <v>24472</v>
      </c>
      <c r="D62" s="18">
        <v>18934</v>
      </c>
      <c r="E62" s="136">
        <v>0.63110261793553912</v>
      </c>
      <c r="F62" s="134">
        <v>0.74761535690904191</v>
      </c>
      <c r="G62" s="135">
        <v>0.57532175356757831</v>
      </c>
    </row>
    <row r="63" spans="1:7" x14ac:dyDescent="0.25">
      <c r="A63" s="132" t="s">
        <v>173</v>
      </c>
      <c r="B63" s="18">
        <v>19216</v>
      </c>
      <c r="C63" s="18">
        <v>30533</v>
      </c>
      <c r="D63" s="18">
        <v>34182</v>
      </c>
      <c r="E63" s="136">
        <v>0.5890454588230678</v>
      </c>
      <c r="F63" s="134">
        <v>0.93277785601927821</v>
      </c>
      <c r="G63" s="135">
        <v>1.0386420291775094</v>
      </c>
    </row>
    <row r="64" spans="1:7" x14ac:dyDescent="0.25">
      <c r="A64" s="132" t="s">
        <v>174</v>
      </c>
      <c r="B64" s="18">
        <v>0</v>
      </c>
      <c r="C64" s="18">
        <v>0</v>
      </c>
      <c r="D64" s="18">
        <v>0</v>
      </c>
      <c r="E64" s="136" t="s">
        <v>156</v>
      </c>
      <c r="F64" s="134" t="s">
        <v>156</v>
      </c>
      <c r="G64" s="135" t="s">
        <v>156</v>
      </c>
    </row>
    <row r="65" spans="1:7" x14ac:dyDescent="0.25">
      <c r="A65" s="132" t="s">
        <v>175</v>
      </c>
      <c r="B65" s="18">
        <v>29018</v>
      </c>
      <c r="C65" s="18">
        <v>30979</v>
      </c>
      <c r="D65" s="18">
        <v>17819</v>
      </c>
      <c r="E65" s="136">
        <v>0.88951504600998033</v>
      </c>
      <c r="F65" s="134">
        <v>0.94640307868932694</v>
      </c>
      <c r="G65" s="135">
        <v>0.54144176227002627</v>
      </c>
    </row>
    <row r="66" spans="1:7" x14ac:dyDescent="0.25">
      <c r="A66" s="132" t="s">
        <v>176</v>
      </c>
      <c r="B66" s="18">
        <v>0</v>
      </c>
      <c r="C66" s="18">
        <v>0</v>
      </c>
      <c r="D66" s="18">
        <v>0</v>
      </c>
      <c r="E66" s="136" t="s">
        <v>156</v>
      </c>
      <c r="F66" s="134" t="s">
        <v>156</v>
      </c>
      <c r="G66" s="135" t="s">
        <v>156</v>
      </c>
    </row>
    <row r="67" spans="1:7" x14ac:dyDescent="0.25">
      <c r="A67" s="132" t="s">
        <v>177</v>
      </c>
      <c r="B67" s="18">
        <v>0</v>
      </c>
      <c r="C67" s="18">
        <v>0</v>
      </c>
      <c r="D67" s="18">
        <v>0</v>
      </c>
      <c r="E67" s="136" t="s">
        <v>156</v>
      </c>
      <c r="F67" s="134" t="s">
        <v>156</v>
      </c>
      <c r="G67" s="135" t="s">
        <v>156</v>
      </c>
    </row>
    <row r="68" spans="1:7" x14ac:dyDescent="0.25">
      <c r="A68" s="132" t="s">
        <v>178</v>
      </c>
      <c r="B68" s="18">
        <v>41625</v>
      </c>
      <c r="C68" s="18">
        <v>44023</v>
      </c>
      <c r="D68" s="18">
        <v>44459</v>
      </c>
      <c r="E68" s="136">
        <v>1.2759688396914133</v>
      </c>
      <c r="F68" s="134">
        <v>1.3448950170483307</v>
      </c>
      <c r="G68" s="135">
        <v>1.3509152763209551</v>
      </c>
    </row>
    <row r="69" spans="1:7" x14ac:dyDescent="0.25">
      <c r="A69" s="132" t="s">
        <v>179</v>
      </c>
      <c r="B69" s="18">
        <v>0</v>
      </c>
      <c r="C69" s="18">
        <v>0</v>
      </c>
      <c r="D69" s="18">
        <v>0</v>
      </c>
      <c r="E69" s="136" t="s">
        <v>156</v>
      </c>
      <c r="F69" s="134" t="s">
        <v>156</v>
      </c>
      <c r="G69" s="135" t="s">
        <v>156</v>
      </c>
    </row>
    <row r="70" spans="1:7" x14ac:dyDescent="0.25">
      <c r="A70" s="132" t="s">
        <v>180</v>
      </c>
      <c r="B70" s="18">
        <v>0</v>
      </c>
      <c r="C70" s="18">
        <v>0</v>
      </c>
      <c r="D70" s="18">
        <v>0</v>
      </c>
      <c r="E70" s="136" t="s">
        <v>156</v>
      </c>
      <c r="F70" s="134" t="s">
        <v>156</v>
      </c>
      <c r="G70" s="135" t="s">
        <v>156</v>
      </c>
    </row>
    <row r="71" spans="1:7" x14ac:dyDescent="0.25">
      <c r="A71" s="132" t="s">
        <v>5</v>
      </c>
      <c r="B71" s="18" t="s">
        <v>5</v>
      </c>
      <c r="C71" s="18" t="s">
        <v>5</v>
      </c>
      <c r="D71" s="18" t="s">
        <v>5</v>
      </c>
      <c r="E71" s="136" t="s">
        <v>5</v>
      </c>
      <c r="F71" s="134" t="s">
        <v>5</v>
      </c>
      <c r="G71" s="135" t="s">
        <v>5</v>
      </c>
    </row>
    <row r="72" spans="1:7" ht="13.8" thickBot="1" x14ac:dyDescent="0.3">
      <c r="A72" s="137" t="s">
        <v>4</v>
      </c>
      <c r="B72" s="21">
        <v>3262227</v>
      </c>
      <c r="C72" s="21">
        <v>3273341</v>
      </c>
      <c r="D72" s="21">
        <v>3291028</v>
      </c>
      <c r="E72" s="138">
        <v>100</v>
      </c>
      <c r="F72" s="139">
        <v>100</v>
      </c>
      <c r="G72" s="140">
        <v>100</v>
      </c>
    </row>
    <row r="73" spans="1:7" x14ac:dyDescent="0.25">
      <c r="A73" s="141"/>
      <c r="B73" s="141"/>
      <c r="C73" s="141"/>
      <c r="D73" s="141"/>
      <c r="E73" s="141"/>
      <c r="F73" s="141"/>
      <c r="G73" s="141"/>
    </row>
    <row r="74" spans="1:7" x14ac:dyDescent="0.25">
      <c r="A74" s="143" t="str">
        <f>Innhold!B53</f>
        <v>Finans Norge / Skadeforsikringsstatistikk</v>
      </c>
      <c r="F74" s="142"/>
      <c r="G74" s="175">
        <f>Innhold!H25</f>
        <v>9</v>
      </c>
    </row>
    <row r="75" spans="1:7" x14ac:dyDescent="0.25">
      <c r="A75" s="143" t="str">
        <f>Innhold!B54</f>
        <v>Premiestatistikk skadeforsikring 3. kvartal 2025</v>
      </c>
      <c r="F75" s="142"/>
      <c r="G75" s="176"/>
    </row>
  </sheetData>
  <mergeCells count="1">
    <mergeCell ref="G74:G75"/>
  </mergeCells>
  <hyperlinks>
    <hyperlink ref="A2" location="Innhold!A26" tooltip="Move to Tab2" display="Tilbake til innholdsfortegnelsen" xr:uid="{00000000-0004-0000-0800-000000000000}"/>
  </hyperlinks>
  <pageMargins left="0.78740157480314965" right="0.78740157480314965" top="0.39370078740157483" bottom="0.19685039370078741" header="3.937007874015748E-2" footer="3.937007874015748E-2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683EF44FAD7C47A850056520B2E969" ma:contentTypeVersion="19" ma:contentTypeDescription="Opprett et nytt dokument." ma:contentTypeScope="" ma:versionID="72606e1e9e5a1365c276690c72f8ddf8">
  <xsd:schema xmlns:xsd="http://www.w3.org/2001/XMLSchema" xmlns:xs="http://www.w3.org/2001/XMLSchema" xmlns:p="http://schemas.microsoft.com/office/2006/metadata/properties" xmlns:ns2="c0a106e9-1018-4606-bc95-f0056290cdbf" xmlns:ns3="d1f0685f-21c9-4365-9f92-50f85d18d402" targetNamespace="http://schemas.microsoft.com/office/2006/metadata/properties" ma:root="true" ma:fieldsID="60d044b45b80a0df08d53513d7dc209b" ns2:_="" ns3:_="">
    <xsd:import namespace="c0a106e9-1018-4606-bc95-f0056290cdbf"/>
    <xsd:import namespace="d1f0685f-21c9-4365-9f92-50f85d18d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106e9-1018-4606-bc95-f0056290c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0b69f77-55ff-434e-ae2e-5cb16f2743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0685f-21c9-4365-9f92-50f85d18d4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e74b48-2924-426a-b68e-c8f27751ab6c}" ma:internalName="TaxCatchAll" ma:showField="CatchAllData" ma:web="d1f0685f-21c9-4365-9f92-50f85d18d4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0685f-21c9-4365-9f92-50f85d18d402" xsi:nil="true"/>
    <lcf76f155ced4ddcb4097134ff3c332f xmlns="c0a106e9-1018-4606-bc95-f0056290cd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2A0BF6-F569-4777-9C82-2228840A8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a106e9-1018-4606-bc95-f0056290cdbf"/>
    <ds:schemaRef ds:uri="d1f0685f-21c9-4365-9f92-50f85d18d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E9EAF-DAB6-4FFC-9595-8452E0EFC6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9E5F3-DDC4-4168-AB4C-04D2DF48FD65}">
  <ds:schemaRefs>
    <ds:schemaRef ds:uri="http://schemas.microsoft.com/office/2006/metadata/properties"/>
    <ds:schemaRef ds:uri="http://schemas.microsoft.com/office/infopath/2007/PartnerControls"/>
    <ds:schemaRef ds:uri="d1f0685f-21c9-4365-9f92-50f85d18d402"/>
    <ds:schemaRef ds:uri="c0a106e9-1018-4606-bc95-f0056290cd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9</vt:i4>
      </vt:variant>
    </vt:vector>
  </HeadingPairs>
  <TitlesOfParts>
    <vt:vector size="28" baseType="lpstr">
      <vt:lpstr>Forside</vt:lpstr>
      <vt:lpstr>Innhold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Dato_1årsiden</vt:lpstr>
      <vt:lpstr>Dato_2årsiden</vt:lpstr>
      <vt:lpstr>Dato_nå</vt:lpstr>
      <vt:lpstr>Innhold!Utskriftsområde</vt:lpstr>
      <vt:lpstr>'Tab1'!Utskriftsområde</vt:lpstr>
      <vt:lpstr>'Tab15'!Utskriftsområde</vt:lpstr>
      <vt:lpstr>'Tab17'!Utskriftsområde</vt:lpstr>
      <vt:lpstr>'Tab2'!Utskriftsområde</vt:lpstr>
      <vt:lpstr>Utskriftsområde</vt:lpstr>
    </vt:vector>
  </TitlesOfParts>
  <Company>Norges Forsikringsforbund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Rendedal</dc:creator>
  <cp:lastModifiedBy>Tobias Abrahamsen</cp:lastModifiedBy>
  <cp:lastPrinted>2014-08-07T08:18:02Z</cp:lastPrinted>
  <dcterms:created xsi:type="dcterms:W3CDTF">2001-06-06T07:37:41Z</dcterms:created>
  <dcterms:modified xsi:type="dcterms:W3CDTF">2025-11-05T20:11:09Z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0x01010090683EF44FAD7C47A850056520B2E969</vt:lpwstr>
  </property>
  <property fmtid="{D5CDD505-2E9C-101B-9397-08002B2CF9AE}" pid="3" name="MediaServiceImageTags">
    <vt:lpwstr/>
  </property>
</Properties>
</file>