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charts/chart8.xml" ContentType="application/vnd.openxmlformats-officedocument.drawingml.char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sharedStrings.xml" ContentType="application/vnd.openxmlformats-officedocument.spreadsheetml.sharedStrings+xml"/>
  <Override PartName="/xl/charts/chart7.xml" ContentType="application/vnd.openxmlformats-officedocument.drawingml.chart+xml"/>
  <Override PartName="/xl/worksheets/sheet24.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worksheets/sheet23.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29.xml" ContentType="application/vnd.openxmlformats-officedocument.spreadsheetml.worksheet+xml"/>
  <Override PartName="/xl/worksheets/sheet27.xml" ContentType="application/vnd.openxmlformats-officedocument.spreadsheetml.worksheet+xml"/>
  <Override PartName="/xl/worksheets/sheet5.xml" ContentType="application/vnd.openxmlformats-officedocument.spreadsheetml.worksheet+xml"/>
  <Override PartName="/xl/connections.xml" ContentType="application/vnd.openxmlformats-officedocument.spreadsheetml.connections+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24226"/>
  <mc:AlternateContent xmlns:mc="http://schemas.openxmlformats.org/markup-compatibility/2006">
    <mc:Choice Requires="x15">
      <x15ac:absPath xmlns:x15ac="http://schemas.microsoft.com/office/spreadsheetml/2010/11/ac" url="R:\LPA\Livstatistikk\Markedsandeler endelige tall og regnskapsstatistikk\METR kvartal\2016-02\Publisert\"/>
    </mc:Choice>
  </mc:AlternateContent>
  <bookViews>
    <workbookView xWindow="4275" yWindow="4305" windowWidth="10710" windowHeight="3225" tabRatio="835" activeTab="1"/>
  </bookViews>
  <sheets>
    <sheet name="Forside" sheetId="6" r:id="rId1"/>
    <sheet name="Innhold" sheetId="7" r:id="rId2"/>
    <sheet name="Figurer" sheetId="8" r:id="rId3"/>
    <sheet name="Tabel 1.1" sheetId="9" r:id="rId4"/>
    <sheet name="Tabell 1.2" sheetId="10" r:id="rId5"/>
    <sheet name="Tabell 1.3" sheetId="58" r:id="rId6"/>
    <sheet name="Skjema total MA" sheetId="4" r:id="rId7"/>
    <sheet name="ACE European Group" sheetId="16" r:id="rId8"/>
    <sheet name="Danica Pensjonsforsikring" sheetId="18" r:id="rId9"/>
    <sheet name="DNB Livsforsikring" sheetId="13" r:id="rId10"/>
    <sheet name="Eika Forsikring AS" sheetId="19" r:id="rId11"/>
    <sheet name="Frende Livsforsikring" sheetId="20" r:id="rId12"/>
    <sheet name="Frende Skadeforsikring" sheetId="21" r:id="rId13"/>
    <sheet name="Gjensidige Forsikring" sheetId="22" r:id="rId14"/>
    <sheet name="Gjensidige Pensjon" sheetId="23" r:id="rId15"/>
    <sheet name="Handelsbanken Liv" sheetId="24" r:id="rId16"/>
    <sheet name="If Skadeforsikring NUF" sheetId="25" r:id="rId17"/>
    <sheet name="KLP" sheetId="26" r:id="rId18"/>
    <sheet name="KLP Bedriftspensjon AS" sheetId="27" r:id="rId19"/>
    <sheet name="KLP Skadeforsikring AS" sheetId="51" r:id="rId20"/>
    <sheet name="Landbruksforsikring AS" sheetId="40" r:id="rId21"/>
    <sheet name="NEMI Forsikring" sheetId="41" r:id="rId22"/>
    <sheet name="Nordea Liv " sheetId="29" r:id="rId23"/>
    <sheet name="Oslo Pensjonsforsikring" sheetId="34" r:id="rId24"/>
    <sheet name="SHB Liv" sheetId="35" r:id="rId25"/>
    <sheet name="Silver Pensjonsforsikring AS" sheetId="36" r:id="rId26"/>
    <sheet name="Sparebank 1" sheetId="33" r:id="rId27"/>
    <sheet name="Storebrand Livsforsikring" sheetId="37" r:id="rId28"/>
    <sheet name="Telenor Forsikring" sheetId="38" r:id="rId29"/>
    <sheet name="Tryg Forsikring" sheetId="39" r:id="rId30"/>
    <sheet name="Tabell 4" sheetId="60" r:id="rId31"/>
    <sheet name="Tabell 6" sheetId="65" r:id="rId32"/>
    <sheet name="Tabell 8" sheetId="66" r:id="rId33"/>
    <sheet name="Noter og kommentarer" sheetId="3" r:id="rId34"/>
  </sheets>
  <externalReferences>
    <externalReference r:id="rId35"/>
  </externalReferences>
  <definedNames>
    <definedName name="Dag">#REF!</definedName>
    <definedName name="Dager">#REF!</definedName>
    <definedName name="Feilmelding">#REF!</definedName>
    <definedName name="FilNavn">[1]Oppslagstabeller!$N$5</definedName>
    <definedName name="kvartal">#REF!</definedName>
    <definedName name="Måned">#REF!</definedName>
    <definedName name="OppslagsKolonneDataVerdi">#REF!</definedName>
    <definedName name="OppslagsKolonneSelskapNavn">#REF!</definedName>
    <definedName name="Selskap">[1]Oppslagstabeller!$N$4</definedName>
    <definedName name="SelskapKolonneIndeks">[1]!Tabell3[#All]</definedName>
    <definedName name="SelskapListe">#REF!</definedName>
    <definedName name="Selskapsliste">[1]Oppslagstabeller!$A$1:$G$36</definedName>
    <definedName name="UtfylteTall">#REF!</definedName>
    <definedName name="_xlnm.Print_Area" localSheetId="7">'ACE European Group'!$A$1:$M$169</definedName>
    <definedName name="_xlnm.Print_Area" localSheetId="21">'NEMI Forsikring'!$A$1:$M$169</definedName>
    <definedName name="_xlnm.Print_Area" localSheetId="33">'Noter og kommentarer'!$A$1:$L$43</definedName>
    <definedName name="_xlnm.Print_Area" localSheetId="6">'Skjema total MA'!$A$1:$J$170</definedName>
    <definedName name="år">#REF!</definedName>
    <definedName name="ÅrFratrekk">#REF!</definedName>
  </definedNames>
  <calcPr calcId="171027"/>
</workbook>
</file>

<file path=xl/calcChain.xml><?xml version="1.0" encoding="utf-8"?>
<calcChain xmlns="http://schemas.openxmlformats.org/spreadsheetml/2006/main">
  <c r="AS68" i="60" l="1"/>
  <c r="AR68" i="60"/>
  <c r="AM68" i="60"/>
  <c r="AL68" i="60"/>
  <c r="AJ68" i="60"/>
  <c r="AI68" i="60"/>
  <c r="AG68" i="60"/>
  <c r="AF68" i="60"/>
  <c r="AD68" i="60"/>
  <c r="AC68" i="60"/>
  <c r="AA68" i="60"/>
  <c r="Z68" i="60"/>
  <c r="X68" i="60"/>
  <c r="W68" i="60"/>
  <c r="U68" i="60"/>
  <c r="T68" i="60"/>
  <c r="R68" i="60"/>
  <c r="Q68" i="60"/>
  <c r="O68" i="60"/>
  <c r="N68" i="60"/>
  <c r="L68" i="60"/>
  <c r="K68" i="60"/>
  <c r="I68" i="60"/>
  <c r="H68" i="60"/>
  <c r="F68" i="60"/>
  <c r="E68" i="60"/>
  <c r="C68" i="60"/>
  <c r="B68" i="60"/>
  <c r="AS67" i="60"/>
  <c r="AM67" i="60"/>
  <c r="AL67" i="60"/>
  <c r="AJ67" i="60"/>
  <c r="AI67" i="60"/>
  <c r="AG67" i="60"/>
  <c r="AF67" i="60"/>
  <c r="AD67" i="60"/>
  <c r="AC67" i="60"/>
  <c r="AA67" i="60"/>
  <c r="Z67" i="60"/>
  <c r="X67" i="60"/>
  <c r="W67" i="60"/>
  <c r="U67" i="60"/>
  <c r="T67" i="60"/>
  <c r="R67" i="60"/>
  <c r="Q67" i="60"/>
  <c r="O67" i="60"/>
  <c r="N67" i="60"/>
  <c r="L67" i="60"/>
  <c r="K67" i="60"/>
  <c r="I67" i="60"/>
  <c r="H67" i="60"/>
  <c r="F67" i="60"/>
  <c r="E67" i="60"/>
  <c r="C67" i="60"/>
  <c r="B67" i="60"/>
  <c r="AS66" i="60"/>
  <c r="AR66" i="60"/>
  <c r="AM66" i="60"/>
  <c r="AL66" i="60"/>
  <c r="AJ66" i="60"/>
  <c r="AI66" i="60"/>
  <c r="AG66" i="60"/>
  <c r="AF66" i="60"/>
  <c r="AD66" i="60"/>
  <c r="AC66" i="60"/>
  <c r="AA66" i="60"/>
  <c r="Z66" i="60"/>
  <c r="X66" i="60"/>
  <c r="W66" i="60"/>
  <c r="U66" i="60"/>
  <c r="T66" i="60"/>
  <c r="R66" i="60"/>
  <c r="Q66" i="60"/>
  <c r="O66" i="60"/>
  <c r="N66" i="60"/>
  <c r="L66" i="60"/>
  <c r="K66" i="60"/>
  <c r="I66" i="60"/>
  <c r="H66" i="60"/>
  <c r="F66" i="60"/>
  <c r="E66" i="60"/>
  <c r="C66" i="60"/>
  <c r="B66" i="60"/>
  <c r="AM65" i="60"/>
  <c r="AL65" i="60"/>
  <c r="AJ65" i="60"/>
  <c r="AI65" i="60"/>
  <c r="AG65" i="60"/>
  <c r="AF65" i="60"/>
  <c r="AD65" i="60"/>
  <c r="AC65" i="60"/>
  <c r="AA65" i="60"/>
  <c r="Z65" i="60"/>
  <c r="X65" i="60"/>
  <c r="W65" i="60"/>
  <c r="U65" i="60"/>
  <c r="T65" i="60"/>
  <c r="R65" i="60"/>
  <c r="Q65" i="60"/>
  <c r="O65" i="60"/>
  <c r="N65" i="60"/>
  <c r="L65" i="60"/>
  <c r="K65" i="60"/>
  <c r="I65" i="60"/>
  <c r="H65" i="60"/>
  <c r="F65" i="60"/>
  <c r="E65" i="60"/>
  <c r="C65" i="60"/>
  <c r="B65" i="60"/>
  <c r="AP64" i="60"/>
  <c r="AM64" i="60"/>
  <c r="AL64" i="60"/>
  <c r="AJ64" i="60"/>
  <c r="AI64" i="60"/>
  <c r="AG64" i="60"/>
  <c r="AF64" i="60"/>
  <c r="AD64" i="60"/>
  <c r="AC64" i="60"/>
  <c r="AA64" i="60"/>
  <c r="Z64" i="60"/>
  <c r="X64" i="60"/>
  <c r="W64" i="60"/>
  <c r="U64" i="60"/>
  <c r="T64" i="60"/>
  <c r="R64" i="60"/>
  <c r="Q64" i="60"/>
  <c r="O64" i="60"/>
  <c r="N64" i="60"/>
  <c r="L64" i="60"/>
  <c r="K64" i="60"/>
  <c r="I64" i="60"/>
  <c r="H64" i="60"/>
  <c r="F64" i="60"/>
  <c r="E64" i="60"/>
  <c r="C64" i="60"/>
  <c r="B64" i="60"/>
  <c r="AQ46" i="60"/>
  <c r="AP46" i="60"/>
  <c r="AO46" i="60"/>
  <c r="AO68" i="60" s="1"/>
  <c r="AN46" i="60"/>
  <c r="AK46" i="60"/>
  <c r="AH46" i="60"/>
  <c r="AE46" i="60"/>
  <c r="AB46" i="60"/>
  <c r="Y46" i="60"/>
  <c r="V46" i="60"/>
  <c r="S46" i="60"/>
  <c r="P46" i="60"/>
  <c r="M46" i="60"/>
  <c r="J46" i="60"/>
  <c r="G46" i="60"/>
  <c r="D46" i="60"/>
  <c r="AQ45" i="60"/>
  <c r="AP45" i="60"/>
  <c r="AO45" i="60"/>
  <c r="AN45" i="60"/>
  <c r="AK45" i="60"/>
  <c r="V45" i="60"/>
  <c r="S45" i="60"/>
  <c r="G45" i="60"/>
  <c r="AQ44" i="60"/>
  <c r="AP44" i="60"/>
  <c r="AO44" i="60"/>
  <c r="AN44" i="60"/>
  <c r="AK44" i="60"/>
  <c r="AH44" i="60"/>
  <c r="AE44" i="60"/>
  <c r="AB44" i="60"/>
  <c r="Y44" i="60"/>
  <c r="V44" i="60"/>
  <c r="S44" i="60"/>
  <c r="P44" i="60"/>
  <c r="M44" i="60"/>
  <c r="J44" i="60"/>
  <c r="G44" i="60"/>
  <c r="D44" i="60"/>
  <c r="AQ43" i="60"/>
  <c r="AP43" i="60"/>
  <c r="AO43" i="60"/>
  <c r="AN43" i="60"/>
  <c r="AK43" i="60"/>
  <c r="AB43" i="60"/>
  <c r="Y43" i="60"/>
  <c r="P43" i="60"/>
  <c r="M43" i="60"/>
  <c r="J43" i="60"/>
  <c r="G43" i="60"/>
  <c r="D43" i="60"/>
  <c r="AQ42" i="60"/>
  <c r="AP42" i="60"/>
  <c r="AO42" i="60"/>
  <c r="AN42" i="60"/>
  <c r="AK42" i="60"/>
  <c r="AH42" i="60"/>
  <c r="AE42" i="60"/>
  <c r="AB42" i="60"/>
  <c r="Y42" i="60"/>
  <c r="V42" i="60"/>
  <c r="S42" i="60"/>
  <c r="P42" i="60"/>
  <c r="M42" i="60"/>
  <c r="J42" i="60"/>
  <c r="G42" i="60"/>
  <c r="D42" i="60"/>
  <c r="AQ41" i="60"/>
  <c r="AP41" i="60"/>
  <c r="AO41" i="60"/>
  <c r="AN41" i="60"/>
  <c r="AK41" i="60"/>
  <c r="AH41" i="60"/>
  <c r="AB41" i="60"/>
  <c r="Y41" i="60"/>
  <c r="V41" i="60"/>
  <c r="S41" i="60"/>
  <c r="P41" i="60"/>
  <c r="M41" i="60"/>
  <c r="J41" i="60"/>
  <c r="G41" i="60"/>
  <c r="D41" i="60"/>
  <c r="AP40" i="60"/>
  <c r="AQ40" i="60" s="1"/>
  <c r="AO40" i="60"/>
  <c r="AN40" i="60"/>
  <c r="AK40" i="60"/>
  <c r="AH40" i="60"/>
  <c r="AB40" i="60"/>
  <c r="Y40" i="60"/>
  <c r="V40" i="60"/>
  <c r="S40" i="60"/>
  <c r="M40" i="60"/>
  <c r="G40" i="60"/>
  <c r="AP39" i="60"/>
  <c r="AQ39" i="60" s="1"/>
  <c r="AO39" i="60"/>
  <c r="AN39" i="60"/>
  <c r="AK39" i="60"/>
  <c r="AH39" i="60"/>
  <c r="AB39" i="60"/>
  <c r="V39" i="60"/>
  <c r="S39" i="60"/>
  <c r="M39" i="60"/>
  <c r="J39" i="60"/>
  <c r="G39" i="60"/>
  <c r="AP38" i="60"/>
  <c r="AP68" i="60" s="1"/>
  <c r="AO38" i="60"/>
  <c r="AN38" i="60"/>
  <c r="AK38" i="60"/>
  <c r="AH38" i="60"/>
  <c r="AB38" i="60"/>
  <c r="Y38" i="60"/>
  <c r="V38" i="60"/>
  <c r="S38" i="60"/>
  <c r="P38" i="60"/>
  <c r="M38" i="60"/>
  <c r="J38" i="60"/>
  <c r="G38" i="60"/>
  <c r="D38" i="60"/>
  <c r="AP35" i="60"/>
  <c r="AP67" i="60" s="1"/>
  <c r="AO35" i="60"/>
  <c r="AQ35" i="60" s="1"/>
  <c r="AN35" i="60"/>
  <c r="AK35" i="60"/>
  <c r="AH35" i="60"/>
  <c r="AE35" i="60"/>
  <c r="AB35" i="60"/>
  <c r="Y35" i="60"/>
  <c r="V35" i="60"/>
  <c r="S35" i="60"/>
  <c r="P35" i="60"/>
  <c r="M35" i="60"/>
  <c r="J35" i="60"/>
  <c r="G35" i="60"/>
  <c r="D35" i="60"/>
  <c r="AP34" i="60"/>
  <c r="AO34" i="60"/>
  <c r="AQ34" i="60" s="1"/>
  <c r="AN34" i="60"/>
  <c r="AK34" i="60"/>
  <c r="AH34" i="60"/>
  <c r="AB34" i="60"/>
  <c r="Y34" i="60"/>
  <c r="V34" i="60"/>
  <c r="S34" i="60"/>
  <c r="G34" i="60"/>
  <c r="AP33" i="60"/>
  <c r="AO33" i="60"/>
  <c r="AQ33" i="60" s="1"/>
  <c r="AN33" i="60"/>
  <c r="AK33" i="60"/>
  <c r="AH33" i="60"/>
  <c r="AE33" i="60"/>
  <c r="Y33" i="60"/>
  <c r="V33" i="60"/>
  <c r="S33" i="60"/>
  <c r="P33" i="60"/>
  <c r="M33" i="60"/>
  <c r="J33" i="60"/>
  <c r="G33" i="60"/>
  <c r="D33" i="60"/>
  <c r="AQ32" i="60"/>
  <c r="AP32" i="60"/>
  <c r="AO32" i="60"/>
  <c r="AN32" i="60"/>
  <c r="AK32" i="60"/>
  <c r="AH32" i="60"/>
  <c r="AB32" i="60"/>
  <c r="Y32" i="60"/>
  <c r="V32" i="60"/>
  <c r="S32" i="60"/>
  <c r="M32" i="60"/>
  <c r="G32" i="60"/>
  <c r="D32" i="60"/>
  <c r="AP31" i="60"/>
  <c r="AO31" i="60"/>
  <c r="AQ31" i="60" s="1"/>
  <c r="AN31" i="60"/>
  <c r="AK31" i="60"/>
  <c r="AH31" i="60"/>
  <c r="AE31" i="60"/>
  <c r="Y31" i="60"/>
  <c r="V31" i="60"/>
  <c r="S31" i="60"/>
  <c r="M31" i="60"/>
  <c r="J31" i="60"/>
  <c r="G31" i="60"/>
  <c r="D31" i="60"/>
  <c r="AP30" i="60"/>
  <c r="AP66" i="60" s="1"/>
  <c r="AO30" i="60"/>
  <c r="AO66" i="60" s="1"/>
  <c r="AN30" i="60"/>
  <c r="AK30" i="60"/>
  <c r="AH30" i="60"/>
  <c r="AB30" i="60"/>
  <c r="Y30" i="60"/>
  <c r="V30" i="60"/>
  <c r="S30" i="60"/>
  <c r="M30" i="60"/>
  <c r="J30" i="60"/>
  <c r="G30" i="60"/>
  <c r="D30" i="60"/>
  <c r="AP29" i="60"/>
  <c r="AO29" i="60"/>
  <c r="AQ29" i="60" s="1"/>
  <c r="AN29" i="60"/>
  <c r="AK29" i="60"/>
  <c r="AH29" i="60"/>
  <c r="Y29" i="60"/>
  <c r="S29" i="60"/>
  <c r="G29" i="60"/>
  <c r="AP28" i="60"/>
  <c r="AO28" i="60"/>
  <c r="AQ28" i="60" s="1"/>
  <c r="AN28" i="60"/>
  <c r="AK28" i="60"/>
  <c r="Y28" i="60"/>
  <c r="J28" i="60"/>
  <c r="G28" i="60"/>
  <c r="D28" i="60"/>
  <c r="AP27" i="60"/>
  <c r="AQ27" i="60" s="1"/>
  <c r="AO27" i="60"/>
  <c r="AN27" i="60"/>
  <c r="AK27" i="60"/>
  <c r="AB27" i="60"/>
  <c r="Y27" i="60"/>
  <c r="V27" i="60"/>
  <c r="S27" i="60"/>
  <c r="M27" i="60"/>
  <c r="G27" i="60"/>
  <c r="AP26" i="60"/>
  <c r="AO26" i="60"/>
  <c r="AQ26" i="60" s="1"/>
  <c r="AN26" i="60"/>
  <c r="AK26" i="60"/>
  <c r="AH26" i="60"/>
  <c r="AB26" i="60"/>
  <c r="Y26" i="60"/>
  <c r="V26" i="60"/>
  <c r="S26" i="60"/>
  <c r="M26" i="60"/>
  <c r="G26" i="60"/>
  <c r="D26" i="60"/>
  <c r="AP25" i="60"/>
  <c r="AQ25" i="60" s="1"/>
  <c r="AO25" i="60"/>
  <c r="AN25" i="60"/>
  <c r="AK25" i="60"/>
  <c r="AH25" i="60"/>
  <c r="Y25" i="60"/>
  <c r="V25" i="60"/>
  <c r="S25" i="60"/>
  <c r="M25" i="60"/>
  <c r="G25" i="60"/>
  <c r="AP24" i="60"/>
  <c r="AO24" i="60"/>
  <c r="AQ24" i="60" s="1"/>
  <c r="AN24" i="60"/>
  <c r="AK24" i="60"/>
  <c r="AH24" i="60"/>
  <c r="AB24" i="60"/>
  <c r="Y24" i="60"/>
  <c r="V24" i="60"/>
  <c r="S24" i="60"/>
  <c r="M24" i="60"/>
  <c r="J24" i="60"/>
  <c r="G24" i="60"/>
  <c r="D24" i="60"/>
  <c r="AT22" i="60"/>
  <c r="AS22" i="60"/>
  <c r="AR22" i="60"/>
  <c r="AR65" i="60" s="1"/>
  <c r="AP22" i="60"/>
  <c r="AP65" i="60" s="1"/>
  <c r="AO22" i="60"/>
  <c r="AN22" i="60"/>
  <c r="AK22" i="60"/>
  <c r="AH22" i="60"/>
  <c r="AE22" i="60"/>
  <c r="AB22" i="60"/>
  <c r="Y22" i="60"/>
  <c r="V22" i="60"/>
  <c r="S22" i="60"/>
  <c r="P22" i="60"/>
  <c r="M22" i="60"/>
  <c r="J22" i="60"/>
  <c r="G22" i="60"/>
  <c r="D22" i="60"/>
  <c r="AS21" i="60"/>
  <c r="AT21" i="60" s="1"/>
  <c r="AR21" i="60"/>
  <c r="AP21" i="60"/>
  <c r="AO21" i="60"/>
  <c r="AQ21" i="60" s="1"/>
  <c r="AN21" i="60"/>
  <c r="AK21" i="60"/>
  <c r="AH21" i="60"/>
  <c r="AE21" i="60"/>
  <c r="Y21" i="60"/>
  <c r="V21" i="60"/>
  <c r="S21" i="60"/>
  <c r="M21" i="60"/>
  <c r="J21" i="60"/>
  <c r="G21" i="60"/>
  <c r="D21" i="60"/>
  <c r="AT20" i="60"/>
  <c r="AS20" i="60"/>
  <c r="AR20" i="60"/>
  <c r="AP20" i="60"/>
  <c r="AQ20" i="60" s="1"/>
  <c r="AO20" i="60"/>
  <c r="AN20" i="60"/>
  <c r="AK20" i="60"/>
  <c r="AH20" i="60"/>
  <c r="AB20" i="60"/>
  <c r="Y20" i="60"/>
  <c r="V20" i="60"/>
  <c r="S20" i="60"/>
  <c r="P20" i="60"/>
  <c r="M20" i="60"/>
  <c r="J20" i="60"/>
  <c r="G20" i="60"/>
  <c r="D20" i="60"/>
  <c r="AS19" i="60"/>
  <c r="AR19" i="60"/>
  <c r="AT19" i="60" s="1"/>
  <c r="AP19" i="60"/>
  <c r="AO19" i="60"/>
  <c r="AQ19" i="60" s="1"/>
  <c r="AN19" i="60"/>
  <c r="AK19" i="60"/>
  <c r="AH19" i="60"/>
  <c r="AE19" i="60"/>
  <c r="AB19" i="60"/>
  <c r="Y19" i="60"/>
  <c r="V19" i="60"/>
  <c r="S19" i="60"/>
  <c r="P19" i="60"/>
  <c r="M19" i="60"/>
  <c r="J19" i="60"/>
  <c r="G19" i="60"/>
  <c r="D19" i="60"/>
  <c r="AS17" i="60"/>
  <c r="AR17" i="60"/>
  <c r="AT17" i="60" s="1"/>
  <c r="AQ17" i="60"/>
  <c r="AP17" i="60"/>
  <c r="AO17" i="60"/>
  <c r="AN17" i="60"/>
  <c r="AK17" i="60"/>
  <c r="AH17" i="60"/>
  <c r="AB17" i="60"/>
  <c r="Y17" i="60"/>
  <c r="V17" i="60"/>
  <c r="S17" i="60"/>
  <c r="J17" i="60"/>
  <c r="G17" i="60"/>
  <c r="AT16" i="60"/>
  <c r="AS16" i="60"/>
  <c r="AR16" i="60"/>
  <c r="AP16" i="60"/>
  <c r="AQ16" i="60" s="1"/>
  <c r="AO16" i="60"/>
  <c r="AN16" i="60"/>
  <c r="AK16" i="60"/>
  <c r="AH16" i="60"/>
  <c r="AE16" i="60"/>
  <c r="Y16" i="60"/>
  <c r="V16" i="60"/>
  <c r="S16" i="60"/>
  <c r="M16" i="60"/>
  <c r="J16" i="60"/>
  <c r="G16" i="60"/>
  <c r="D16" i="60"/>
  <c r="AS15" i="60"/>
  <c r="AR15" i="60"/>
  <c r="AT15" i="60" s="1"/>
  <c r="AQ15" i="60"/>
  <c r="AP15" i="60"/>
  <c r="AO15" i="60"/>
  <c r="AN15" i="60"/>
  <c r="AK15" i="60"/>
  <c r="AH15" i="60"/>
  <c r="AB15" i="60"/>
  <c r="Y15" i="60"/>
  <c r="V15" i="60"/>
  <c r="S15" i="60"/>
  <c r="M15" i="60"/>
  <c r="J15" i="60"/>
  <c r="G15" i="60"/>
  <c r="D15" i="60"/>
  <c r="AS14" i="60"/>
  <c r="AS64" i="60" s="1"/>
  <c r="AR14" i="60"/>
  <c r="AT14" i="60" s="1"/>
  <c r="AP14" i="60"/>
  <c r="AO14" i="60"/>
  <c r="AO64" i="60" s="1"/>
  <c r="AN14" i="60"/>
  <c r="AK14" i="60"/>
  <c r="AH14" i="60"/>
  <c r="AE14" i="60"/>
  <c r="AB14" i="60"/>
  <c r="Y14" i="60"/>
  <c r="V14" i="60"/>
  <c r="S14" i="60"/>
  <c r="P14" i="60"/>
  <c r="M14" i="60"/>
  <c r="J14" i="60"/>
  <c r="G14" i="60"/>
  <c r="D14" i="60"/>
  <c r="AS13" i="60"/>
  <c r="AR13" i="60"/>
  <c r="AT13" i="60" s="1"/>
  <c r="AQ13" i="60"/>
  <c r="AP13" i="60"/>
  <c r="AO13" i="60"/>
  <c r="AN13" i="60"/>
  <c r="AK13" i="60"/>
  <c r="AH13" i="60"/>
  <c r="AE13" i="60"/>
  <c r="AB13" i="60"/>
  <c r="Y13" i="60"/>
  <c r="V13" i="60"/>
  <c r="S13" i="60"/>
  <c r="M13" i="60"/>
  <c r="J13" i="60"/>
  <c r="G13" i="60"/>
  <c r="D13" i="60"/>
  <c r="AS12" i="60"/>
  <c r="AT12" i="60" s="1"/>
  <c r="AR12" i="60"/>
  <c r="AP12" i="60"/>
  <c r="AO12" i="60"/>
  <c r="AQ12" i="60" s="1"/>
  <c r="AN12" i="60"/>
  <c r="AK12" i="60"/>
  <c r="AB12" i="60"/>
  <c r="Y12" i="60"/>
  <c r="S12" i="60"/>
  <c r="M12" i="60"/>
  <c r="J12" i="60"/>
  <c r="G12" i="60"/>
  <c r="D12" i="60"/>
  <c r="AS11" i="60"/>
  <c r="AR11" i="60"/>
  <c r="AT11" i="60" s="1"/>
  <c r="AP11" i="60"/>
  <c r="AO11" i="60"/>
  <c r="AQ11" i="60" s="1"/>
  <c r="AN11" i="60"/>
  <c r="AK11" i="60"/>
  <c r="AE11" i="60"/>
  <c r="AB11" i="60"/>
  <c r="Y11" i="60"/>
  <c r="V11" i="60"/>
  <c r="S11" i="60"/>
  <c r="P11" i="60"/>
  <c r="M11" i="60"/>
  <c r="J11" i="60"/>
  <c r="G11" i="60"/>
  <c r="D11" i="60"/>
  <c r="AK20" i="66"/>
  <c r="AJ20" i="66"/>
  <c r="AI20" i="66"/>
  <c r="AH20" i="66"/>
  <c r="AE20" i="66"/>
  <c r="Y20" i="66"/>
  <c r="V20" i="66"/>
  <c r="S20" i="66"/>
  <c r="P20" i="66"/>
  <c r="G20" i="66"/>
  <c r="AJ18" i="66"/>
  <c r="AI18" i="66"/>
  <c r="AK18" i="66" s="1"/>
  <c r="AH18" i="66"/>
  <c r="AE18" i="66"/>
  <c r="AB18" i="66"/>
  <c r="Y18" i="66"/>
  <c r="V18" i="66"/>
  <c r="S18" i="66"/>
  <c r="P18" i="66"/>
  <c r="M18" i="66"/>
  <c r="G18" i="66"/>
  <c r="D18" i="66"/>
  <c r="AH16" i="66"/>
  <c r="AE16" i="66"/>
  <c r="Y16" i="66"/>
  <c r="V16" i="66"/>
  <c r="S16" i="66"/>
  <c r="P16" i="66"/>
  <c r="M16" i="66"/>
  <c r="G16" i="66"/>
  <c r="D16" i="66"/>
  <c r="AS110" i="65"/>
  <c r="AO110" i="65"/>
  <c r="AM110" i="65"/>
  <c r="AL110" i="65"/>
  <c r="AJ110" i="65"/>
  <c r="AI110" i="65"/>
  <c r="AG110" i="65"/>
  <c r="AF110" i="65"/>
  <c r="AD110" i="65"/>
  <c r="AC110" i="65"/>
  <c r="AA110" i="65"/>
  <c r="Z110" i="65"/>
  <c r="X110" i="65"/>
  <c r="W110" i="65"/>
  <c r="U110" i="65"/>
  <c r="T110" i="65"/>
  <c r="R110" i="65"/>
  <c r="Q110" i="65"/>
  <c r="O110" i="65"/>
  <c r="N110" i="65"/>
  <c r="L110" i="65"/>
  <c r="K110" i="65"/>
  <c r="I110" i="65"/>
  <c r="H110" i="65"/>
  <c r="F110" i="65"/>
  <c r="E110" i="65"/>
  <c r="C110" i="65"/>
  <c r="B110" i="65"/>
  <c r="AM109" i="65"/>
  <c r="AL109" i="65"/>
  <c r="AJ109" i="65"/>
  <c r="AI109" i="65"/>
  <c r="AG109" i="65"/>
  <c r="AF109" i="65"/>
  <c r="AD109" i="65"/>
  <c r="AC109" i="65"/>
  <c r="AA109" i="65"/>
  <c r="Z109" i="65"/>
  <c r="X109" i="65"/>
  <c r="W109" i="65"/>
  <c r="U109" i="65"/>
  <c r="T109" i="65"/>
  <c r="R109" i="65"/>
  <c r="Q109" i="65"/>
  <c r="O109" i="65"/>
  <c r="N109" i="65"/>
  <c r="L109" i="65"/>
  <c r="K109" i="65"/>
  <c r="I109" i="65"/>
  <c r="H109" i="65"/>
  <c r="F109" i="65"/>
  <c r="E109" i="65"/>
  <c r="C109" i="65"/>
  <c r="B109" i="65"/>
  <c r="AM108" i="65"/>
  <c r="AL108" i="65"/>
  <c r="AJ108" i="65"/>
  <c r="AI108" i="65"/>
  <c r="AG108" i="65"/>
  <c r="AF108" i="65"/>
  <c r="AD108" i="65"/>
  <c r="AC108" i="65"/>
  <c r="AA108" i="65"/>
  <c r="Z108" i="65"/>
  <c r="X108" i="65"/>
  <c r="W108" i="65"/>
  <c r="U108" i="65"/>
  <c r="T108" i="65"/>
  <c r="R108" i="65"/>
  <c r="Q108" i="65"/>
  <c r="O108" i="65"/>
  <c r="N108" i="65"/>
  <c r="L108" i="65"/>
  <c r="K108" i="65"/>
  <c r="I108" i="65"/>
  <c r="H108" i="65"/>
  <c r="F108" i="65"/>
  <c r="E108" i="65"/>
  <c r="C108" i="65"/>
  <c r="B108" i="65"/>
  <c r="AM107" i="65"/>
  <c r="AL107" i="65"/>
  <c r="AJ107" i="65"/>
  <c r="AI107" i="65"/>
  <c r="AG107" i="65"/>
  <c r="AF107" i="65"/>
  <c r="AD107" i="65"/>
  <c r="AC107" i="65"/>
  <c r="AA107" i="65"/>
  <c r="Z107" i="65"/>
  <c r="X107" i="65"/>
  <c r="W107" i="65"/>
  <c r="U107" i="65"/>
  <c r="T107" i="65"/>
  <c r="R107" i="65"/>
  <c r="Q107" i="65"/>
  <c r="O107" i="65"/>
  <c r="N107" i="65"/>
  <c r="L107" i="65"/>
  <c r="K107" i="65"/>
  <c r="I107" i="65"/>
  <c r="H107" i="65"/>
  <c r="F107" i="65"/>
  <c r="E107" i="65"/>
  <c r="C107" i="65"/>
  <c r="B107" i="65"/>
  <c r="AM106" i="65"/>
  <c r="AL106" i="65"/>
  <c r="AJ106" i="65"/>
  <c r="AI106" i="65"/>
  <c r="AG106" i="65"/>
  <c r="AF106" i="65"/>
  <c r="AD106" i="65"/>
  <c r="AC106" i="65"/>
  <c r="AA106" i="65"/>
  <c r="Z106" i="65"/>
  <c r="X106" i="65"/>
  <c r="W106" i="65"/>
  <c r="U106" i="65"/>
  <c r="T106" i="65"/>
  <c r="R106" i="65"/>
  <c r="Q106" i="65"/>
  <c r="O106" i="65"/>
  <c r="N106" i="65"/>
  <c r="L106" i="65"/>
  <c r="K106" i="65"/>
  <c r="I106" i="65"/>
  <c r="H106" i="65"/>
  <c r="F106" i="65"/>
  <c r="E106" i="65"/>
  <c r="C106" i="65"/>
  <c r="B106" i="65"/>
  <c r="AM105" i="65"/>
  <c r="AL105" i="65"/>
  <c r="AJ105" i="65"/>
  <c r="AI105" i="65"/>
  <c r="AG105" i="65"/>
  <c r="AF105" i="65"/>
  <c r="AD105" i="65"/>
  <c r="AC105" i="65"/>
  <c r="AA105" i="65"/>
  <c r="Z105" i="65"/>
  <c r="X105" i="65"/>
  <c r="W105" i="65"/>
  <c r="U105" i="65"/>
  <c r="T105" i="65"/>
  <c r="R105" i="65"/>
  <c r="Q105" i="65"/>
  <c r="O105" i="65"/>
  <c r="N105" i="65"/>
  <c r="L105" i="65"/>
  <c r="K105" i="65"/>
  <c r="I105" i="65"/>
  <c r="H105" i="65"/>
  <c r="F105" i="65"/>
  <c r="E105" i="65"/>
  <c r="C105" i="65"/>
  <c r="B105" i="65"/>
  <c r="AS104" i="65"/>
  <c r="AO104" i="65"/>
  <c r="AM104" i="65"/>
  <c r="AL104" i="65"/>
  <c r="AJ104" i="65"/>
  <c r="AI104" i="65"/>
  <c r="AG104" i="65"/>
  <c r="AF104" i="65"/>
  <c r="AD104" i="65"/>
  <c r="AC104" i="65"/>
  <c r="AA104" i="65"/>
  <c r="Z104" i="65"/>
  <c r="X104" i="65"/>
  <c r="W104" i="65"/>
  <c r="U104" i="65"/>
  <c r="T104" i="65"/>
  <c r="R104" i="65"/>
  <c r="Q104" i="65"/>
  <c r="O104" i="65"/>
  <c r="N104" i="65"/>
  <c r="L104" i="65"/>
  <c r="K104" i="65"/>
  <c r="I104" i="65"/>
  <c r="H104" i="65"/>
  <c r="F104" i="65"/>
  <c r="E104" i="65"/>
  <c r="C104" i="65"/>
  <c r="B104" i="65"/>
  <c r="AM103" i="65"/>
  <c r="AL103" i="65"/>
  <c r="AJ103" i="65"/>
  <c r="AI103" i="65"/>
  <c r="AG103" i="65"/>
  <c r="AF103" i="65"/>
  <c r="AD103" i="65"/>
  <c r="AC103" i="65"/>
  <c r="AA103" i="65"/>
  <c r="Z103" i="65"/>
  <c r="X103" i="65"/>
  <c r="W103" i="65"/>
  <c r="U103" i="65"/>
  <c r="T103" i="65"/>
  <c r="R103" i="65"/>
  <c r="Q103" i="65"/>
  <c r="O103" i="65"/>
  <c r="N103" i="65"/>
  <c r="L103" i="65"/>
  <c r="K103" i="65"/>
  <c r="I103" i="65"/>
  <c r="H103" i="65"/>
  <c r="F103" i="65"/>
  <c r="E103" i="65"/>
  <c r="C103" i="65"/>
  <c r="B103" i="65"/>
  <c r="AS102" i="65"/>
  <c r="AM102" i="65"/>
  <c r="AL102" i="65"/>
  <c r="AJ102" i="65"/>
  <c r="AI102" i="65"/>
  <c r="AG102" i="65"/>
  <c r="AF102" i="65"/>
  <c r="AD102" i="65"/>
  <c r="AC102" i="65"/>
  <c r="AA102" i="65"/>
  <c r="Z102" i="65"/>
  <c r="X102" i="65"/>
  <c r="W102" i="65"/>
  <c r="U102" i="65"/>
  <c r="T102" i="65"/>
  <c r="R102" i="65"/>
  <c r="Q102" i="65"/>
  <c r="O102" i="65"/>
  <c r="N102" i="65"/>
  <c r="L102" i="65"/>
  <c r="K102" i="65"/>
  <c r="I102" i="65"/>
  <c r="H102" i="65"/>
  <c r="F102" i="65"/>
  <c r="E102" i="65"/>
  <c r="C102" i="65"/>
  <c r="B102" i="65"/>
  <c r="AM101" i="65"/>
  <c r="AL101" i="65"/>
  <c r="AJ101" i="65"/>
  <c r="AI101" i="65"/>
  <c r="AG101" i="65"/>
  <c r="AF101" i="65"/>
  <c r="AD101" i="65"/>
  <c r="AC101" i="65"/>
  <c r="AA101" i="65"/>
  <c r="Z101" i="65"/>
  <c r="X101" i="65"/>
  <c r="W101" i="65"/>
  <c r="U101" i="65"/>
  <c r="T101" i="65"/>
  <c r="R101" i="65"/>
  <c r="Q101" i="65"/>
  <c r="O101" i="65"/>
  <c r="N101" i="65"/>
  <c r="L101" i="65"/>
  <c r="K101" i="65"/>
  <c r="I101" i="65"/>
  <c r="H101" i="65"/>
  <c r="F101" i="65"/>
  <c r="E101" i="65"/>
  <c r="C101" i="65"/>
  <c r="B101" i="65"/>
  <c r="AM100" i="65"/>
  <c r="AL100" i="65"/>
  <c r="AJ100" i="65"/>
  <c r="AI100" i="65"/>
  <c r="AG100" i="65"/>
  <c r="AF100" i="65"/>
  <c r="AD100" i="65"/>
  <c r="AC100" i="65"/>
  <c r="AA100" i="65"/>
  <c r="Z100" i="65"/>
  <c r="X100" i="65"/>
  <c r="W100" i="65"/>
  <c r="U100" i="65"/>
  <c r="T100" i="65"/>
  <c r="R100" i="65"/>
  <c r="Q100" i="65"/>
  <c r="O100" i="65"/>
  <c r="N100" i="65"/>
  <c r="L100" i="65"/>
  <c r="K100" i="65"/>
  <c r="I100" i="65"/>
  <c r="H100" i="65"/>
  <c r="F100" i="65"/>
  <c r="E100" i="65"/>
  <c r="C100" i="65"/>
  <c r="B100" i="65"/>
  <c r="AM99" i="65"/>
  <c r="AL99" i="65"/>
  <c r="AJ99" i="65"/>
  <c r="AI99" i="65"/>
  <c r="AG99" i="65"/>
  <c r="AF99" i="65"/>
  <c r="AD99" i="65"/>
  <c r="AC99" i="65"/>
  <c r="AA99" i="65"/>
  <c r="Z99" i="65"/>
  <c r="X99" i="65"/>
  <c r="W99" i="65"/>
  <c r="U99" i="65"/>
  <c r="T99" i="65"/>
  <c r="R99" i="65"/>
  <c r="Q99" i="65"/>
  <c r="O99" i="65"/>
  <c r="N99" i="65"/>
  <c r="L99" i="65"/>
  <c r="K99" i="65"/>
  <c r="I99" i="65"/>
  <c r="H99" i="65"/>
  <c r="F99" i="65"/>
  <c r="E99" i="65"/>
  <c r="C99" i="65"/>
  <c r="B99" i="65"/>
  <c r="AT94" i="65"/>
  <c r="AS94" i="65"/>
  <c r="AS109" i="65" s="1"/>
  <c r="AR94" i="65"/>
  <c r="AP94" i="65"/>
  <c r="AQ94" i="65" s="1"/>
  <c r="AO94" i="65"/>
  <c r="AO109" i="65" s="1"/>
  <c r="AN94" i="65"/>
  <c r="AK94" i="65"/>
  <c r="AH94" i="65"/>
  <c r="AE94" i="65"/>
  <c r="AB94" i="65"/>
  <c r="Y94" i="65"/>
  <c r="V94" i="65"/>
  <c r="S94" i="65"/>
  <c r="P94" i="65"/>
  <c r="M94" i="65"/>
  <c r="J94" i="65"/>
  <c r="G94" i="65"/>
  <c r="D94" i="65"/>
  <c r="AS92" i="65"/>
  <c r="AT92" i="65" s="1"/>
  <c r="AR92" i="65"/>
  <c r="AP92" i="65"/>
  <c r="AO92" i="65"/>
  <c r="AQ92" i="65" s="1"/>
  <c r="AN92" i="65"/>
  <c r="AK92" i="65"/>
  <c r="AH92" i="65"/>
  <c r="AB92" i="65"/>
  <c r="Y92" i="65"/>
  <c r="V92" i="65"/>
  <c r="S92" i="65"/>
  <c r="P92" i="65"/>
  <c r="M92" i="65"/>
  <c r="J92" i="65"/>
  <c r="G92" i="65"/>
  <c r="D92" i="65"/>
  <c r="AS91" i="65"/>
  <c r="AR91" i="65"/>
  <c r="AT91" i="65" s="1"/>
  <c r="AQ91" i="65"/>
  <c r="AP91" i="65"/>
  <c r="AO91" i="65"/>
  <c r="AN91" i="65"/>
  <c r="AK91" i="65"/>
  <c r="AH91" i="65"/>
  <c r="AE91" i="65"/>
  <c r="AB91" i="65"/>
  <c r="Y91" i="65"/>
  <c r="V91" i="65"/>
  <c r="S91" i="65"/>
  <c r="P91" i="65"/>
  <c r="M91" i="65"/>
  <c r="G91" i="65"/>
  <c r="D91" i="65"/>
  <c r="AS90" i="65"/>
  <c r="AT90" i="65" s="1"/>
  <c r="AR90" i="65"/>
  <c r="AP90" i="65"/>
  <c r="AO90" i="65"/>
  <c r="AQ90" i="65" s="1"/>
  <c r="AK90" i="65"/>
  <c r="AH90" i="65"/>
  <c r="AS89" i="65"/>
  <c r="AT89" i="65" s="1"/>
  <c r="AR89" i="65"/>
  <c r="AP89" i="65"/>
  <c r="AO89" i="65"/>
  <c r="AQ89" i="65" s="1"/>
  <c r="AN89" i="65"/>
  <c r="AK89" i="65"/>
  <c r="AH89" i="65"/>
  <c r="Y89" i="65"/>
  <c r="V89" i="65"/>
  <c r="S89" i="65"/>
  <c r="P89" i="65"/>
  <c r="M89" i="65"/>
  <c r="J89" i="65"/>
  <c r="G89" i="65"/>
  <c r="D89" i="65"/>
  <c r="AT88" i="65"/>
  <c r="AS88" i="65"/>
  <c r="AR88" i="65"/>
  <c r="AR108" i="65" s="1"/>
  <c r="AP88" i="65"/>
  <c r="AP108" i="65" s="1"/>
  <c r="AO88" i="65"/>
  <c r="AN88" i="65"/>
  <c r="AK88" i="65"/>
  <c r="AH88" i="65"/>
  <c r="AE88" i="65"/>
  <c r="Y88" i="65"/>
  <c r="V88" i="65"/>
  <c r="S88" i="65"/>
  <c r="M88" i="65"/>
  <c r="J88" i="65"/>
  <c r="G88" i="65"/>
  <c r="D88" i="65"/>
  <c r="AS87" i="65"/>
  <c r="AR87" i="65"/>
  <c r="AT87" i="65" s="1"/>
  <c r="AQ87" i="65"/>
  <c r="AP87" i="65"/>
  <c r="AO87" i="65"/>
  <c r="AS86" i="65"/>
  <c r="AT86" i="65" s="1"/>
  <c r="AR86" i="65"/>
  <c r="AP86" i="65"/>
  <c r="AO86" i="65"/>
  <c r="AQ86" i="65" s="1"/>
  <c r="AK86" i="65"/>
  <c r="V86" i="65"/>
  <c r="S86" i="65"/>
  <c r="M86" i="65"/>
  <c r="G86" i="65"/>
  <c r="D86" i="65"/>
  <c r="AS85" i="65"/>
  <c r="AT85" i="65" s="1"/>
  <c r="AR85" i="65"/>
  <c r="AP85" i="65"/>
  <c r="AO85" i="65"/>
  <c r="AQ85" i="65" s="1"/>
  <c r="AN85" i="65"/>
  <c r="AK85" i="65"/>
  <c r="AS84" i="65"/>
  <c r="AS108" i="65" s="1"/>
  <c r="AR84" i="65"/>
  <c r="AP84" i="65"/>
  <c r="AO84" i="65"/>
  <c r="AQ84" i="65" s="1"/>
  <c r="S84" i="65"/>
  <c r="AS83" i="65"/>
  <c r="AR83" i="65"/>
  <c r="AT83" i="65" s="1"/>
  <c r="AP83" i="65"/>
  <c r="AO83" i="65"/>
  <c r="AQ83" i="65" s="1"/>
  <c r="Y83" i="65"/>
  <c r="G83" i="65"/>
  <c r="AS82" i="65"/>
  <c r="AR82" i="65"/>
  <c r="AT82" i="65" s="1"/>
  <c r="AP82" i="65"/>
  <c r="AO82" i="65"/>
  <c r="AQ82" i="65" s="1"/>
  <c r="AN82" i="65"/>
  <c r="AK82" i="65"/>
  <c r="AH82" i="65"/>
  <c r="AE82" i="65"/>
  <c r="Y82" i="65"/>
  <c r="V82" i="65"/>
  <c r="S82" i="65"/>
  <c r="M82" i="65"/>
  <c r="J82" i="65"/>
  <c r="G82" i="65"/>
  <c r="D82" i="65"/>
  <c r="AS80" i="65"/>
  <c r="AS107" i="65" s="1"/>
  <c r="AR80" i="65"/>
  <c r="AP80" i="65"/>
  <c r="AO80" i="65"/>
  <c r="AO107" i="65" s="1"/>
  <c r="AN80" i="65"/>
  <c r="AK80" i="65"/>
  <c r="AH80" i="65"/>
  <c r="AB80" i="65"/>
  <c r="Y80" i="65"/>
  <c r="V80" i="65"/>
  <c r="S80" i="65"/>
  <c r="P80" i="65"/>
  <c r="M80" i="65"/>
  <c r="J80" i="65"/>
  <c r="G80" i="65"/>
  <c r="D80" i="65"/>
  <c r="AS79" i="65"/>
  <c r="AR79" i="65"/>
  <c r="AT79" i="65" s="1"/>
  <c r="AQ79" i="65"/>
  <c r="AP79" i="65"/>
  <c r="AO79" i="65"/>
  <c r="AN79" i="65"/>
  <c r="AK79" i="65"/>
  <c r="AB79" i="65"/>
  <c r="V79" i="65"/>
  <c r="M79" i="65"/>
  <c r="D79" i="65"/>
  <c r="AS78" i="65"/>
  <c r="AR78" i="65"/>
  <c r="AT78" i="65" s="1"/>
  <c r="AQ78" i="65"/>
  <c r="AP78" i="65"/>
  <c r="AO78" i="65"/>
  <c r="AN78" i="65"/>
  <c r="AK78" i="65"/>
  <c r="AB78" i="65"/>
  <c r="Y78" i="65"/>
  <c r="P78" i="65"/>
  <c r="J78" i="65"/>
  <c r="G78" i="65"/>
  <c r="D78" i="65"/>
  <c r="AS77" i="65"/>
  <c r="AT77" i="65" s="1"/>
  <c r="AR77" i="65"/>
  <c r="AP77" i="65"/>
  <c r="AO77" i="65"/>
  <c r="AQ77" i="65" s="1"/>
  <c r="AN77" i="65"/>
  <c r="AK77" i="65"/>
  <c r="AB77" i="65"/>
  <c r="Y77" i="65"/>
  <c r="V77" i="65"/>
  <c r="S77" i="65"/>
  <c r="M77" i="65"/>
  <c r="G77" i="65"/>
  <c r="D77" i="65"/>
  <c r="AS76" i="65"/>
  <c r="AR76" i="65"/>
  <c r="AT76" i="65" s="1"/>
  <c r="AP76" i="65"/>
  <c r="AO76" i="65"/>
  <c r="AQ76" i="65" s="1"/>
  <c r="AN76" i="65"/>
  <c r="AK76" i="65"/>
  <c r="AH76" i="65"/>
  <c r="AB76" i="65"/>
  <c r="Y76" i="65"/>
  <c r="V76" i="65"/>
  <c r="S76" i="65"/>
  <c r="P76" i="65"/>
  <c r="M76" i="65"/>
  <c r="J76" i="65"/>
  <c r="G76" i="65"/>
  <c r="D76" i="65"/>
  <c r="AT75" i="65"/>
  <c r="AS75" i="65"/>
  <c r="AR75" i="65"/>
  <c r="AP75" i="65"/>
  <c r="AQ75" i="65" s="1"/>
  <c r="AO75" i="65"/>
  <c r="AN75" i="65"/>
  <c r="AK75" i="65"/>
  <c r="AH75" i="65"/>
  <c r="AB75" i="65"/>
  <c r="Y75" i="65"/>
  <c r="V75" i="65"/>
  <c r="S75" i="65"/>
  <c r="M75" i="65"/>
  <c r="G75" i="65"/>
  <c r="D75" i="65"/>
  <c r="AT74" i="65"/>
  <c r="AS74" i="65"/>
  <c r="AR74" i="65"/>
  <c r="AP74" i="65"/>
  <c r="AP107" i="65" s="1"/>
  <c r="AO74" i="65"/>
  <c r="AN74" i="65"/>
  <c r="AK74" i="65"/>
  <c r="AH74" i="65"/>
  <c r="AB74" i="65"/>
  <c r="Y74" i="65"/>
  <c r="V74" i="65"/>
  <c r="S74" i="65"/>
  <c r="M74" i="65"/>
  <c r="J74" i="65"/>
  <c r="G74" i="65"/>
  <c r="D74" i="65"/>
  <c r="AS73" i="65"/>
  <c r="AR73" i="65"/>
  <c r="AT73" i="65" s="1"/>
  <c r="AQ73" i="65"/>
  <c r="AP73" i="65"/>
  <c r="AO73" i="65"/>
  <c r="AN73" i="65"/>
  <c r="AK73" i="65"/>
  <c r="AH73" i="65"/>
  <c r="AB73" i="65"/>
  <c r="Y73" i="65"/>
  <c r="V73" i="65"/>
  <c r="S73" i="65"/>
  <c r="M73" i="65"/>
  <c r="J73" i="65"/>
  <c r="G73" i="65"/>
  <c r="D73" i="65"/>
  <c r="AS71" i="65"/>
  <c r="AR71" i="65"/>
  <c r="AT71" i="65" s="1"/>
  <c r="AP71" i="65"/>
  <c r="AO71" i="65"/>
  <c r="AQ71" i="65" s="1"/>
  <c r="AN71" i="65"/>
  <c r="AK71" i="65"/>
  <c r="AB71" i="65"/>
  <c r="Y71" i="65"/>
  <c r="S71" i="65"/>
  <c r="M71" i="65"/>
  <c r="G71" i="65"/>
  <c r="AS70" i="65"/>
  <c r="AT70" i="65" s="1"/>
  <c r="AR70" i="65"/>
  <c r="AP70" i="65"/>
  <c r="AO70" i="65"/>
  <c r="AQ70" i="65" s="1"/>
  <c r="AN70" i="65"/>
  <c r="AK70" i="65"/>
  <c r="Y70" i="65"/>
  <c r="V70" i="65"/>
  <c r="S70" i="65"/>
  <c r="M70" i="65"/>
  <c r="J70" i="65"/>
  <c r="G70" i="65"/>
  <c r="D70" i="65"/>
  <c r="AS69" i="65"/>
  <c r="AR69" i="65"/>
  <c r="AT69" i="65" s="1"/>
  <c r="AP69" i="65"/>
  <c r="AO69" i="65"/>
  <c r="AQ69" i="65" s="1"/>
  <c r="AN69" i="65"/>
  <c r="AK69" i="65"/>
  <c r="AH69" i="65"/>
  <c r="AE69" i="65"/>
  <c r="AB69" i="65"/>
  <c r="Y69" i="65"/>
  <c r="V69" i="65"/>
  <c r="S69" i="65"/>
  <c r="P69" i="65"/>
  <c r="M69" i="65"/>
  <c r="J69" i="65"/>
  <c r="G69" i="65"/>
  <c r="D69" i="65"/>
  <c r="AS68" i="65"/>
  <c r="AR68" i="65"/>
  <c r="AT68" i="65" s="1"/>
  <c r="AQ68" i="65"/>
  <c r="AP68" i="65"/>
  <c r="AO68" i="65"/>
  <c r="AN68" i="65"/>
  <c r="AK68" i="65"/>
  <c r="AH68" i="65"/>
  <c r="AE68" i="65"/>
  <c r="AB68" i="65"/>
  <c r="Y68" i="65"/>
  <c r="V68" i="65"/>
  <c r="S68" i="65"/>
  <c r="P68" i="65"/>
  <c r="M68" i="65"/>
  <c r="J68" i="65"/>
  <c r="G68" i="65"/>
  <c r="D68" i="65"/>
  <c r="AT64" i="65"/>
  <c r="AS64" i="65"/>
  <c r="AR64" i="65"/>
  <c r="AR110" i="65" s="1"/>
  <c r="AP64" i="65"/>
  <c r="AP110" i="65" s="1"/>
  <c r="AO64" i="65"/>
  <c r="AN64" i="65"/>
  <c r="AK64" i="65"/>
  <c r="AH64" i="65"/>
  <c r="AE64" i="65"/>
  <c r="AB64" i="65"/>
  <c r="Y64" i="65"/>
  <c r="V64" i="65"/>
  <c r="S64" i="65"/>
  <c r="P64" i="65"/>
  <c r="M64" i="65"/>
  <c r="J64" i="65"/>
  <c r="G64" i="65"/>
  <c r="D64" i="65"/>
  <c r="AS62" i="65"/>
  <c r="AS105" i="65" s="1"/>
  <c r="AR62" i="65"/>
  <c r="AP62" i="65"/>
  <c r="AO62" i="65"/>
  <c r="AO105" i="65" s="1"/>
  <c r="AN62" i="65"/>
  <c r="AK62" i="65"/>
  <c r="AH62" i="65"/>
  <c r="AE62" i="65"/>
  <c r="AB62" i="65"/>
  <c r="Y62" i="65"/>
  <c r="V62" i="65"/>
  <c r="S62" i="65"/>
  <c r="M62" i="65"/>
  <c r="J62" i="65"/>
  <c r="G62" i="65"/>
  <c r="D62" i="65"/>
  <c r="AS61" i="65"/>
  <c r="AR61" i="65"/>
  <c r="AT61" i="65" s="1"/>
  <c r="AQ61" i="65"/>
  <c r="AP61" i="65"/>
  <c r="AO61" i="65"/>
  <c r="AH61" i="65"/>
  <c r="AT60" i="65"/>
  <c r="AS60" i="65"/>
  <c r="AR60" i="65"/>
  <c r="AR104" i="65" s="1"/>
  <c r="AP60" i="65"/>
  <c r="AP104" i="65" s="1"/>
  <c r="AO60" i="65"/>
  <c r="AN60" i="65"/>
  <c r="AK60" i="65"/>
  <c r="AH60" i="65"/>
  <c r="AE60" i="65"/>
  <c r="Y60" i="65"/>
  <c r="V60" i="65"/>
  <c r="S60" i="65"/>
  <c r="M60" i="65"/>
  <c r="J60" i="65"/>
  <c r="G60" i="65"/>
  <c r="D60" i="65"/>
  <c r="AS59" i="65"/>
  <c r="AR59" i="65"/>
  <c r="AT59" i="65" s="1"/>
  <c r="AQ59" i="65"/>
  <c r="AP59" i="65"/>
  <c r="AO59" i="65"/>
  <c r="AN59" i="65"/>
  <c r="AK59" i="65"/>
  <c r="AH59" i="65"/>
  <c r="Y59" i="65"/>
  <c r="S59" i="65"/>
  <c r="M59" i="65"/>
  <c r="J59" i="65"/>
  <c r="D59" i="65"/>
  <c r="AS58" i="65"/>
  <c r="AT58" i="65" s="1"/>
  <c r="AR58" i="65"/>
  <c r="AP58" i="65"/>
  <c r="AO58" i="65"/>
  <c r="AQ58" i="65" s="1"/>
  <c r="AN58" i="65"/>
  <c r="S58" i="65"/>
  <c r="AS57" i="65"/>
  <c r="AT57" i="65" s="1"/>
  <c r="AR57" i="65"/>
  <c r="AP57" i="65"/>
  <c r="AO57" i="65"/>
  <c r="AQ57" i="65" s="1"/>
  <c r="AH57" i="65"/>
  <c r="V57" i="65"/>
  <c r="S57" i="65"/>
  <c r="M57" i="65"/>
  <c r="G57" i="65"/>
  <c r="AS56" i="65"/>
  <c r="AR56" i="65"/>
  <c r="AT56" i="65" s="1"/>
  <c r="AP56" i="65"/>
  <c r="AO56" i="65"/>
  <c r="AQ56" i="65" s="1"/>
  <c r="AN56" i="65"/>
  <c r="AK56" i="65"/>
  <c r="AH56" i="65"/>
  <c r="S56" i="65"/>
  <c r="M56" i="65"/>
  <c r="G56" i="65"/>
  <c r="D56" i="65"/>
  <c r="AS55" i="65"/>
  <c r="AT55" i="65" s="1"/>
  <c r="AR55" i="65"/>
  <c r="AP55" i="65"/>
  <c r="AO55" i="65"/>
  <c r="AQ55" i="65" s="1"/>
  <c r="AN55" i="65"/>
  <c r="AK55" i="65"/>
  <c r="AH55" i="65"/>
  <c r="AE55" i="65"/>
  <c r="Y55" i="65"/>
  <c r="V55" i="65"/>
  <c r="S55" i="65"/>
  <c r="M55" i="65"/>
  <c r="J55" i="65"/>
  <c r="G55" i="65"/>
  <c r="D55" i="65"/>
  <c r="AT54" i="65"/>
  <c r="AS54" i="65"/>
  <c r="AS103" i="65" s="1"/>
  <c r="AR54" i="65"/>
  <c r="AP54" i="65"/>
  <c r="AQ54" i="65" s="1"/>
  <c r="AO54" i="65"/>
  <c r="AO103" i="65" s="1"/>
  <c r="AN54" i="65"/>
  <c r="AK54" i="65"/>
  <c r="AH54" i="65"/>
  <c r="AE54" i="65"/>
  <c r="Y54" i="65"/>
  <c r="V54" i="65"/>
  <c r="S54" i="65"/>
  <c r="M54" i="65"/>
  <c r="J54" i="65"/>
  <c r="G54" i="65"/>
  <c r="D54" i="65"/>
  <c r="AS53" i="65"/>
  <c r="AR53" i="65"/>
  <c r="AT53" i="65" s="1"/>
  <c r="AQ53" i="65"/>
  <c r="AP53" i="65"/>
  <c r="AO53" i="65"/>
  <c r="S53" i="65"/>
  <c r="AT52" i="65"/>
  <c r="AS52" i="65"/>
  <c r="AR52" i="65"/>
  <c r="AQ52" i="65"/>
  <c r="AP52" i="65"/>
  <c r="AO52" i="65"/>
  <c r="AS51" i="65"/>
  <c r="AR51" i="65"/>
  <c r="AT51" i="65" s="1"/>
  <c r="AP51" i="65"/>
  <c r="AO51" i="65"/>
  <c r="AQ51" i="65" s="1"/>
  <c r="S51" i="65"/>
  <c r="AS50" i="65"/>
  <c r="AR50" i="65"/>
  <c r="AR102" i="65" s="1"/>
  <c r="AQ50" i="65"/>
  <c r="AP50" i="65"/>
  <c r="AP102" i="65" s="1"/>
  <c r="AO50" i="65"/>
  <c r="S50" i="65"/>
  <c r="AT49" i="65"/>
  <c r="AS49" i="65"/>
  <c r="AR49" i="65"/>
  <c r="AP49" i="65"/>
  <c r="AQ49" i="65" s="1"/>
  <c r="AO49" i="65"/>
  <c r="AN49" i="65"/>
  <c r="S49" i="65"/>
  <c r="AT48" i="65"/>
  <c r="AS48" i="65"/>
  <c r="AR48" i="65"/>
  <c r="AQ48" i="65"/>
  <c r="AP48" i="65"/>
  <c r="AO48" i="65"/>
  <c r="AS46" i="65"/>
  <c r="AR46" i="65"/>
  <c r="AT46" i="65" s="1"/>
  <c r="AP46" i="65"/>
  <c r="AO46" i="65"/>
  <c r="AQ46" i="65" s="1"/>
  <c r="AK46" i="65"/>
  <c r="AH46" i="65"/>
  <c r="Y46" i="65"/>
  <c r="M46" i="65"/>
  <c r="J46" i="65"/>
  <c r="D46" i="65"/>
  <c r="AS45" i="65"/>
  <c r="AS101" i="65" s="1"/>
  <c r="AR45" i="65"/>
  <c r="AT45" i="65" s="1"/>
  <c r="AP45" i="65"/>
  <c r="AO45" i="65"/>
  <c r="AO101" i="65" s="1"/>
  <c r="AN45" i="65"/>
  <c r="AK45" i="65"/>
  <c r="AH45" i="65"/>
  <c r="AB45" i="65"/>
  <c r="Y45" i="65"/>
  <c r="V45" i="65"/>
  <c r="S45" i="65"/>
  <c r="M45" i="65"/>
  <c r="J45" i="65"/>
  <c r="G45" i="65"/>
  <c r="D45" i="65"/>
  <c r="AS44" i="65"/>
  <c r="AT44" i="65" s="1"/>
  <c r="AR44" i="65"/>
  <c r="AP44" i="65"/>
  <c r="AO44" i="65"/>
  <c r="AQ44" i="65" s="1"/>
  <c r="AN44" i="65"/>
  <c r="AK44" i="65"/>
  <c r="AH44" i="65"/>
  <c r="AB44" i="65"/>
  <c r="Y44" i="65"/>
  <c r="S44" i="65"/>
  <c r="M44" i="65"/>
  <c r="J44" i="65"/>
  <c r="G44" i="65"/>
  <c r="D44" i="65"/>
  <c r="AS43" i="65"/>
  <c r="AS100" i="65" s="1"/>
  <c r="AR43" i="65"/>
  <c r="AP43" i="65"/>
  <c r="AO43" i="65"/>
  <c r="AO100" i="65" s="1"/>
  <c r="AN43" i="65"/>
  <c r="AK43" i="65"/>
  <c r="AB43" i="65"/>
  <c r="Y43" i="65"/>
  <c r="S43" i="65"/>
  <c r="G43" i="65"/>
  <c r="D43" i="65"/>
  <c r="AT42" i="65"/>
  <c r="AS42" i="65"/>
  <c r="AR42" i="65"/>
  <c r="AP42" i="65"/>
  <c r="AQ42" i="65" s="1"/>
  <c r="AO42" i="65"/>
  <c r="AH42" i="65"/>
  <c r="AB42" i="65"/>
  <c r="V42" i="65"/>
  <c r="S42" i="65"/>
  <c r="M42" i="65"/>
  <c r="G42" i="65"/>
  <c r="AT41" i="65"/>
  <c r="AS41" i="65"/>
  <c r="AR41" i="65"/>
  <c r="AP41" i="65"/>
  <c r="AQ41" i="65" s="1"/>
  <c r="AO41" i="65"/>
  <c r="AN41" i="65"/>
  <c r="AK41" i="65"/>
  <c r="AH41" i="65"/>
  <c r="AB41" i="65"/>
  <c r="Y41" i="65"/>
  <c r="S41" i="65"/>
  <c r="M41" i="65"/>
  <c r="J41" i="65"/>
  <c r="G41" i="65"/>
  <c r="D41" i="65"/>
  <c r="AT40" i="65"/>
  <c r="AS40" i="65"/>
  <c r="AR40" i="65"/>
  <c r="AP40" i="65"/>
  <c r="AQ40" i="65" s="1"/>
  <c r="AO40" i="65"/>
  <c r="AN40" i="65"/>
  <c r="AK40" i="65"/>
  <c r="AH40" i="65"/>
  <c r="AB40" i="65"/>
  <c r="Y40" i="65"/>
  <c r="V40" i="65"/>
  <c r="S40" i="65"/>
  <c r="M40" i="65"/>
  <c r="J40" i="65"/>
  <c r="G40" i="65"/>
  <c r="D40" i="65"/>
  <c r="AS39" i="65"/>
  <c r="AR39" i="65"/>
  <c r="AR100" i="65" s="1"/>
  <c r="AQ39" i="65"/>
  <c r="AP39" i="65"/>
  <c r="AP100" i="65" s="1"/>
  <c r="AO39" i="65"/>
  <c r="AN39" i="65"/>
  <c r="AK39" i="65"/>
  <c r="AH39" i="65"/>
  <c r="AB39" i="65"/>
  <c r="Y39" i="65"/>
  <c r="V39" i="65"/>
  <c r="S39" i="65"/>
  <c r="M39" i="65"/>
  <c r="J39" i="65"/>
  <c r="G39" i="65"/>
  <c r="D39" i="65"/>
  <c r="AS38" i="65"/>
  <c r="AR38" i="65"/>
  <c r="AT38" i="65" s="1"/>
  <c r="AP38" i="65"/>
  <c r="AO38" i="65"/>
  <c r="AQ38" i="65" s="1"/>
  <c r="AN38" i="65"/>
  <c r="AK38" i="65"/>
  <c r="AH38" i="65"/>
  <c r="AB38" i="65"/>
  <c r="Y38" i="65"/>
  <c r="V38" i="65"/>
  <c r="S38" i="65"/>
  <c r="M38" i="65"/>
  <c r="G38" i="65"/>
  <c r="AS37" i="65"/>
  <c r="AR37" i="65"/>
  <c r="AT37" i="65" s="1"/>
  <c r="AQ37" i="65"/>
  <c r="AP37" i="65"/>
  <c r="AO37" i="65"/>
  <c r="AN37" i="65"/>
  <c r="AK37" i="65"/>
  <c r="Y37" i="65"/>
  <c r="S37" i="65"/>
  <c r="M37" i="65"/>
  <c r="G37" i="65"/>
  <c r="AS36" i="65"/>
  <c r="AR36" i="65"/>
  <c r="AT36" i="65" s="1"/>
  <c r="AQ36" i="65"/>
  <c r="AP36" i="65"/>
  <c r="AO36" i="65"/>
  <c r="AN36" i="65"/>
  <c r="AK36" i="65"/>
  <c r="AB36" i="65"/>
  <c r="Y36" i="65"/>
  <c r="V36" i="65"/>
  <c r="S36" i="65"/>
  <c r="M36" i="65"/>
  <c r="J36" i="65"/>
  <c r="G36" i="65"/>
  <c r="AT35" i="65"/>
  <c r="AS35" i="65"/>
  <c r="AS99" i="65" s="1"/>
  <c r="AR35" i="65"/>
  <c r="AP35" i="65"/>
  <c r="AQ35" i="65" s="1"/>
  <c r="AO35" i="65"/>
  <c r="AO99" i="65" s="1"/>
  <c r="AN35" i="65"/>
  <c r="AK35" i="65"/>
  <c r="AH35" i="65"/>
  <c r="AB35" i="65"/>
  <c r="Y35" i="65"/>
  <c r="V35" i="65"/>
  <c r="S35" i="65"/>
  <c r="M35" i="65"/>
  <c r="J35" i="65"/>
  <c r="G35" i="65"/>
  <c r="AT34" i="65"/>
  <c r="AS34" i="65"/>
  <c r="AR34" i="65"/>
  <c r="AP34" i="65"/>
  <c r="AQ34" i="65" s="1"/>
  <c r="AO34" i="65"/>
  <c r="AN34" i="65"/>
  <c r="AK34" i="65"/>
  <c r="AB34" i="65"/>
  <c r="Y34" i="65"/>
  <c r="V34" i="65"/>
  <c r="S34" i="65"/>
  <c r="G34" i="65"/>
  <c r="AS33" i="65"/>
  <c r="AR33" i="65"/>
  <c r="AT33" i="65" s="1"/>
  <c r="AQ33" i="65"/>
  <c r="AP33" i="65"/>
  <c r="AO33" i="65"/>
  <c r="AK33" i="65"/>
  <c r="AB33" i="65"/>
  <c r="Y33" i="65"/>
  <c r="G33" i="65"/>
  <c r="AS29" i="65"/>
  <c r="AT29" i="65" s="1"/>
  <c r="AR29" i="65"/>
  <c r="AP29" i="65"/>
  <c r="AO29" i="65"/>
  <c r="AO106" i="65" s="1"/>
  <c r="AN29" i="65"/>
  <c r="AK29" i="65"/>
  <c r="AH29" i="65"/>
  <c r="AE29" i="65"/>
  <c r="AB29" i="65"/>
  <c r="Y29" i="65"/>
  <c r="V29" i="65"/>
  <c r="S29" i="65"/>
  <c r="P29" i="65"/>
  <c r="M29" i="65"/>
  <c r="J29" i="65"/>
  <c r="G29" i="65"/>
  <c r="D29" i="65"/>
  <c r="AS28" i="65"/>
  <c r="AR28" i="65"/>
  <c r="AT28" i="65" s="1"/>
  <c r="AP28" i="65"/>
  <c r="AO28" i="65"/>
  <c r="AQ28" i="65" s="1"/>
  <c r="AN28" i="65"/>
  <c r="AK28" i="65"/>
  <c r="AH28" i="65"/>
  <c r="AE28" i="65"/>
  <c r="AB28" i="65"/>
  <c r="Y28" i="65"/>
  <c r="V28" i="65"/>
  <c r="S28" i="65"/>
  <c r="P28" i="65"/>
  <c r="M28" i="65"/>
  <c r="J28" i="65"/>
  <c r="G28" i="65"/>
  <c r="D28" i="65"/>
  <c r="AS27" i="65"/>
  <c r="AR27" i="65"/>
  <c r="AT27" i="65" s="1"/>
  <c r="AQ27" i="65"/>
  <c r="AP27" i="65"/>
  <c r="AO27" i="65"/>
  <c r="AN27" i="65"/>
  <c r="AK27" i="65"/>
  <c r="AH27" i="65"/>
  <c r="AE27" i="65"/>
  <c r="AB27" i="65"/>
  <c r="Y27" i="65"/>
  <c r="V27" i="65"/>
  <c r="S27" i="65"/>
  <c r="P27" i="65"/>
  <c r="M27" i="65"/>
  <c r="J27" i="65"/>
  <c r="G27" i="65"/>
  <c r="D27" i="65"/>
  <c r="AT26" i="65"/>
  <c r="AS26" i="65"/>
  <c r="AR26" i="65"/>
  <c r="AP26" i="65"/>
  <c r="AQ26" i="65" s="1"/>
  <c r="AO26" i="65"/>
  <c r="AH26" i="65"/>
  <c r="AS25" i="65"/>
  <c r="AT25" i="65" s="1"/>
  <c r="AR25" i="65"/>
  <c r="AP25" i="65"/>
  <c r="AO25" i="65"/>
  <c r="AQ25" i="65" s="1"/>
  <c r="AN25" i="65"/>
  <c r="AK25" i="65"/>
  <c r="AE25" i="65"/>
  <c r="S25" i="65"/>
  <c r="P25" i="65"/>
  <c r="M25" i="65"/>
  <c r="J25" i="65"/>
  <c r="G25" i="65"/>
  <c r="AS24" i="65"/>
  <c r="AR24" i="65"/>
  <c r="AT24" i="65" s="1"/>
  <c r="AQ24" i="65"/>
  <c r="AP24" i="65"/>
  <c r="AO24" i="65"/>
  <c r="AN24" i="65"/>
  <c r="AB24" i="65"/>
  <c r="S24" i="65"/>
  <c r="G24" i="65"/>
  <c r="AS23" i="65"/>
  <c r="AT23" i="65" s="1"/>
  <c r="AR23" i="65"/>
  <c r="AP23" i="65"/>
  <c r="AO23" i="65"/>
  <c r="AQ23" i="65" s="1"/>
  <c r="AH23" i="65"/>
  <c r="Y23" i="65"/>
  <c r="V23" i="65"/>
  <c r="S23" i="65"/>
  <c r="G23" i="65"/>
  <c r="AS22" i="65"/>
  <c r="AR22" i="65"/>
  <c r="AT22" i="65" s="1"/>
  <c r="AP22" i="65"/>
  <c r="AO22" i="65"/>
  <c r="AQ22" i="65" s="1"/>
  <c r="AN22" i="65"/>
  <c r="AK22" i="65"/>
  <c r="AH22" i="65"/>
  <c r="AB22" i="65"/>
  <c r="Y22" i="65"/>
  <c r="S22" i="65"/>
  <c r="M22" i="65"/>
  <c r="J22" i="65"/>
  <c r="G22" i="65"/>
  <c r="D22" i="65"/>
  <c r="AS21" i="65"/>
  <c r="AR21" i="65"/>
  <c r="AT21" i="65" s="1"/>
  <c r="AP21" i="65"/>
  <c r="AO21" i="65"/>
  <c r="AQ21" i="65" s="1"/>
  <c r="AN21" i="65"/>
  <c r="AK21" i="65"/>
  <c r="AH21" i="65"/>
  <c r="AB21" i="65"/>
  <c r="Y21" i="65"/>
  <c r="V21" i="65"/>
  <c r="S21" i="65"/>
  <c r="M21" i="65"/>
  <c r="J21" i="65"/>
  <c r="G21" i="65"/>
  <c r="D21" i="65"/>
  <c r="AS20" i="65"/>
  <c r="AT20" i="65" s="1"/>
  <c r="AR20" i="65"/>
  <c r="AP20" i="65"/>
  <c r="AO20" i="65"/>
  <c r="AQ20" i="65" s="1"/>
  <c r="AN20" i="65"/>
  <c r="AK20" i="65"/>
  <c r="AH20" i="65"/>
  <c r="AE20" i="65"/>
  <c r="AB20" i="65"/>
  <c r="Y20" i="65"/>
  <c r="V20" i="65"/>
  <c r="S20" i="65"/>
  <c r="P20" i="65"/>
  <c r="M20" i="65"/>
  <c r="J20" i="65"/>
  <c r="G20" i="65"/>
  <c r="D20" i="65"/>
  <c r="AS19" i="65"/>
  <c r="AR19" i="65"/>
  <c r="AT19" i="65" s="1"/>
  <c r="AP19" i="65"/>
  <c r="AO19" i="65"/>
  <c r="AQ19" i="65" s="1"/>
  <c r="AN19" i="65"/>
  <c r="AK19" i="65"/>
  <c r="AB19" i="65"/>
  <c r="S19" i="65"/>
  <c r="G19" i="65"/>
  <c r="AS18" i="65"/>
  <c r="AR18" i="65"/>
  <c r="AT18" i="65" s="1"/>
  <c r="AQ18" i="65"/>
  <c r="AP18" i="65"/>
  <c r="AO18" i="65"/>
  <c r="AK18" i="65"/>
  <c r="S18" i="65"/>
  <c r="G18" i="65"/>
  <c r="AS17" i="65"/>
  <c r="AR17" i="65"/>
  <c r="AT17" i="65" s="1"/>
  <c r="AP17" i="65"/>
  <c r="AO17" i="65"/>
  <c r="AQ17" i="65" s="1"/>
  <c r="AK17" i="65"/>
  <c r="AB17" i="65"/>
  <c r="V17" i="65"/>
  <c r="S17" i="65"/>
  <c r="G17" i="65"/>
  <c r="AS16" i="65"/>
  <c r="AR16" i="65"/>
  <c r="AT16" i="65" s="1"/>
  <c r="AQ16" i="65"/>
  <c r="AP16" i="65"/>
  <c r="AO16" i="65"/>
  <c r="AN16" i="65"/>
  <c r="AK16" i="65"/>
  <c r="AB16" i="65"/>
  <c r="V16" i="65"/>
  <c r="S16" i="65"/>
  <c r="J16" i="65"/>
  <c r="G16" i="65"/>
  <c r="AS15" i="65"/>
  <c r="AR15" i="65"/>
  <c r="AT15" i="65" s="1"/>
  <c r="AP15" i="65"/>
  <c r="AO15" i="65"/>
  <c r="AQ15" i="65" s="1"/>
  <c r="AN15" i="65"/>
  <c r="AK15" i="65"/>
  <c r="AB15" i="65"/>
  <c r="S15" i="65"/>
  <c r="G15" i="65"/>
  <c r="AS14" i="65"/>
  <c r="AR14" i="65"/>
  <c r="AT14" i="65" s="1"/>
  <c r="AQ14" i="65"/>
  <c r="AP14" i="65"/>
  <c r="AO14" i="65"/>
  <c r="AK14" i="65"/>
  <c r="S14" i="65"/>
  <c r="AQ22" i="60" l="1"/>
  <c r="AQ30" i="60"/>
  <c r="AQ38" i="60"/>
  <c r="AR64" i="60"/>
  <c r="AO65" i="60"/>
  <c r="AQ14" i="60"/>
  <c r="AR67" i="60"/>
  <c r="AS65" i="60"/>
  <c r="AO67" i="60"/>
  <c r="AP99" i="65"/>
  <c r="AP103" i="65"/>
  <c r="AP105" i="65"/>
  <c r="AS106" i="65"/>
  <c r="AP109" i="65"/>
  <c r="AT43" i="65"/>
  <c r="AQ60" i="65"/>
  <c r="AT62" i="65"/>
  <c r="AQ64" i="65"/>
  <c r="AQ74" i="65"/>
  <c r="AT80" i="65"/>
  <c r="AT84" i="65"/>
  <c r="AQ88" i="65"/>
  <c r="AR99" i="65"/>
  <c r="AR101" i="65"/>
  <c r="AO102" i="65"/>
  <c r="AR103" i="65"/>
  <c r="AR105" i="65"/>
  <c r="AR109" i="65"/>
  <c r="AQ29" i="65"/>
  <c r="AQ43" i="65"/>
  <c r="AQ62" i="65"/>
  <c r="AQ80" i="65"/>
  <c r="AP106" i="65"/>
  <c r="AP101" i="65"/>
  <c r="AR107" i="65"/>
  <c r="AO108" i="65"/>
  <c r="AT39" i="65"/>
  <c r="AQ45" i="65"/>
  <c r="AT50" i="65"/>
  <c r="AR106" i="65"/>
  <c r="C8" i="58" l="1"/>
  <c r="H30" i="58" l="1"/>
  <c r="H29" i="58"/>
  <c r="D29" i="58"/>
  <c r="H28" i="58"/>
  <c r="D28" i="58"/>
  <c r="H27" i="58"/>
  <c r="D27" i="58"/>
  <c r="H25" i="58"/>
  <c r="C24" i="58"/>
  <c r="D25" i="58"/>
  <c r="D22" i="58"/>
  <c r="H21" i="58"/>
  <c r="D20" i="58"/>
  <c r="H19" i="58"/>
  <c r="D18" i="58"/>
  <c r="G16" i="58"/>
  <c r="F16" i="58"/>
  <c r="H13" i="58"/>
  <c r="H12" i="58"/>
  <c r="H11" i="58"/>
  <c r="H10" i="58"/>
  <c r="H9" i="58"/>
  <c r="C38" i="58"/>
  <c r="C35" i="58"/>
  <c r="C34" i="58"/>
  <c r="B36" i="58"/>
  <c r="D11" i="58"/>
  <c r="D9" i="58"/>
  <c r="D30" i="58"/>
  <c r="D26" i="58"/>
  <c r="H22" i="58"/>
  <c r="H20" i="58"/>
  <c r="H18" i="58"/>
  <c r="H14" i="58"/>
  <c r="D13" i="58"/>
  <c r="G8" i="58"/>
  <c r="B24" i="58" l="1"/>
  <c r="D24" i="58" s="1"/>
  <c r="B37" i="58"/>
  <c r="B34" i="58"/>
  <c r="D34" i="58" s="1"/>
  <c r="B38" i="58"/>
  <c r="D38" i="58" s="1"/>
  <c r="C37" i="58"/>
  <c r="B35" i="58"/>
  <c r="D35" i="58" s="1"/>
  <c r="C36" i="58"/>
  <c r="H26" i="58"/>
  <c r="C33" i="58"/>
  <c r="C16" i="58"/>
  <c r="G24" i="58"/>
  <c r="H16" i="58"/>
  <c r="B8" i="58"/>
  <c r="D8" i="58" s="1"/>
  <c r="B33" i="58"/>
  <c r="D36" i="58"/>
  <c r="H17" i="58"/>
  <c r="D10" i="58"/>
  <c r="D12" i="58"/>
  <c r="D14" i="58"/>
  <c r="B16" i="58"/>
  <c r="D17" i="58"/>
  <c r="D19" i="58"/>
  <c r="D21" i="58"/>
  <c r="F8" i="58"/>
  <c r="H8" i="58" s="1"/>
  <c r="F24" i="58"/>
  <c r="D16" i="58" l="1"/>
  <c r="C32" i="58"/>
  <c r="G33" i="58" s="1"/>
  <c r="D37" i="58"/>
  <c r="D33" i="58"/>
  <c r="H24" i="58"/>
  <c r="G34" i="58"/>
  <c r="G37" i="58"/>
  <c r="B32" i="58"/>
  <c r="G35" i="58" l="1"/>
  <c r="G36" i="58"/>
  <c r="D32" i="58"/>
  <c r="G38" i="58"/>
  <c r="F36" i="58"/>
  <c r="H36" i="58" s="1"/>
  <c r="F35" i="58"/>
  <c r="F33" i="58"/>
  <c r="H33" i="58" s="1"/>
  <c r="F37" i="58"/>
  <c r="H37" i="58" s="1"/>
  <c r="F38" i="58"/>
  <c r="F34" i="58"/>
  <c r="H34" i="58" s="1"/>
  <c r="G32" i="58" l="1"/>
  <c r="H38" i="58"/>
  <c r="H35" i="58"/>
  <c r="F32" i="58"/>
  <c r="H32" i="58" s="1"/>
  <c r="M42" i="8" l="1"/>
  <c r="N122" i="8"/>
  <c r="M43" i="8"/>
  <c r="M38" i="8"/>
  <c r="N13" i="8"/>
  <c r="N113" i="8"/>
  <c r="N46" i="8"/>
  <c r="M116" i="8"/>
  <c r="M29" i="8"/>
  <c r="N95" i="8"/>
  <c r="M14" i="8"/>
  <c r="M75" i="8"/>
  <c r="M22" i="8"/>
  <c r="M92" i="8"/>
  <c r="M36" i="8"/>
  <c r="M113" i="8"/>
  <c r="M111" i="8"/>
  <c r="M121" i="8"/>
  <c r="N115" i="8"/>
  <c r="M60" i="8"/>
  <c r="N10" i="8"/>
  <c r="M72" i="8"/>
  <c r="M28" i="8"/>
  <c r="M138" i="8"/>
  <c r="M120" i="8"/>
  <c r="N42" i="8"/>
  <c r="N12" i="8"/>
  <c r="N77" i="8"/>
  <c r="N22" i="8"/>
  <c r="M19" i="8"/>
  <c r="N116" i="8"/>
  <c r="N61" i="8"/>
  <c r="N40" i="8"/>
  <c r="M41" i="8"/>
  <c r="M63" i="8"/>
  <c r="N39" i="8"/>
  <c r="N27" i="8"/>
  <c r="M74" i="8"/>
  <c r="N114" i="8"/>
  <c r="N45" i="8"/>
  <c r="N66" i="8"/>
  <c r="M91" i="8"/>
  <c r="N91" i="8"/>
  <c r="N70" i="8"/>
  <c r="M46" i="8"/>
  <c r="M119" i="8"/>
  <c r="N63" i="8"/>
  <c r="N144" i="8"/>
  <c r="N11" i="8"/>
  <c r="M137" i="8"/>
  <c r="N88" i="8"/>
  <c r="M115" i="8"/>
  <c r="M88" i="8"/>
  <c r="N118" i="8"/>
  <c r="M45" i="8"/>
  <c r="N89" i="8"/>
  <c r="M94" i="8"/>
  <c r="N69" i="8"/>
  <c r="M13" i="8"/>
  <c r="N138" i="8"/>
  <c r="M144" i="8"/>
  <c r="M25" i="8"/>
  <c r="N19" i="8"/>
  <c r="N119" i="8"/>
  <c r="M76" i="8"/>
  <c r="M20" i="8"/>
  <c r="N20" i="8"/>
  <c r="N60" i="8"/>
  <c r="M11" i="8"/>
  <c r="M123" i="8"/>
  <c r="M139" i="8"/>
  <c r="M65" i="8"/>
  <c r="M124" i="8"/>
  <c r="M71" i="8"/>
  <c r="M77" i="8"/>
  <c r="M67" i="8"/>
  <c r="N124" i="8"/>
  <c r="N125" i="8"/>
  <c r="M95" i="8"/>
  <c r="M68" i="8"/>
  <c r="M61" i="8"/>
  <c r="N146" i="8"/>
  <c r="N62" i="8"/>
  <c r="M10" i="8"/>
  <c r="N43" i="8"/>
  <c r="M93" i="8"/>
  <c r="N121" i="8"/>
  <c r="N139" i="8"/>
  <c r="N112" i="8"/>
  <c r="N15" i="8"/>
  <c r="M142" i="8"/>
  <c r="M73" i="8"/>
  <c r="M64" i="8"/>
  <c r="M17" i="8"/>
  <c r="N65" i="8"/>
  <c r="N9" i="8"/>
  <c r="M89" i="8"/>
  <c r="N94" i="8"/>
  <c r="N64" i="8"/>
  <c r="N142" i="8"/>
  <c r="N72" i="8"/>
  <c r="N29" i="8"/>
  <c r="N67" i="8"/>
  <c r="M143" i="8"/>
  <c r="N26" i="8"/>
  <c r="N73" i="8"/>
  <c r="N141" i="8"/>
  <c r="M21" i="8"/>
  <c r="N16" i="8"/>
  <c r="N145" i="8"/>
  <c r="M66" i="8"/>
  <c r="N96" i="8"/>
  <c r="N36" i="8"/>
  <c r="M40" i="8"/>
  <c r="M69" i="8"/>
  <c r="M122" i="8"/>
  <c r="N38" i="8"/>
  <c r="M24" i="8"/>
  <c r="N120" i="8"/>
  <c r="N71" i="8"/>
  <c r="N76" i="8"/>
  <c r="M37" i="8"/>
  <c r="N140" i="8"/>
  <c r="M27" i="8"/>
  <c r="M112" i="8"/>
  <c r="N136" i="8"/>
  <c r="N25" i="8"/>
  <c r="N37" i="8"/>
  <c r="M16" i="8"/>
  <c r="N75" i="8"/>
  <c r="N21" i="8"/>
  <c r="N137" i="8"/>
  <c r="N23" i="8"/>
  <c r="N28" i="8"/>
  <c r="N111" i="8"/>
  <c r="M140" i="8"/>
  <c r="M12" i="8"/>
  <c r="N14" i="8"/>
  <c r="M136" i="8"/>
  <c r="N17" i="8"/>
  <c r="M70" i="8"/>
  <c r="N143" i="8"/>
  <c r="M44" i="8"/>
  <c r="M26" i="8"/>
  <c r="N117" i="8"/>
  <c r="M145" i="8"/>
  <c r="M18" i="8"/>
  <c r="N93" i="8"/>
  <c r="M62" i="8"/>
  <c r="N18" i="8"/>
  <c r="M146" i="8"/>
  <c r="M9" i="8"/>
  <c r="N41" i="8"/>
  <c r="M118" i="8"/>
  <c r="M39" i="8"/>
  <c r="M15" i="8"/>
  <c r="M23" i="8"/>
  <c r="N68" i="8"/>
  <c r="N92" i="8"/>
  <c r="M90" i="8"/>
  <c r="N44" i="8"/>
  <c r="M114" i="8"/>
  <c r="M96" i="8"/>
  <c r="N74" i="8"/>
  <c r="N123" i="8"/>
  <c r="M125" i="8"/>
  <c r="M117" i="8"/>
  <c r="N24" i="8"/>
  <c r="N90" i="8"/>
  <c r="M141" i="8"/>
</calcChain>
</file>

<file path=xl/connections.xml><?xml version="1.0" encoding="utf-8"?>
<connections xmlns="http://schemas.openxmlformats.org/spreadsheetml/2006/main">
  <connection id="1" keepAlive="1" name="Spørring - Data" description="Tilkobling til spørringen Data i arbeidsboken." type="5" refreshedVersion="6" background="1" refreshOnLoad="1">
    <dbPr connection="Provider=Microsoft.Mashup.OleDb.1;Data Source=$Workbook$;Location=Data;Extended Properties=&quot;&quot;" command="SELECT * FROM [Data]"/>
  </connection>
</connections>
</file>

<file path=xl/sharedStrings.xml><?xml version="1.0" encoding="utf-8"?>
<sst xmlns="http://schemas.openxmlformats.org/spreadsheetml/2006/main" count="37187" uniqueCount="443">
  <si>
    <t>Produkter uten investeringsvalg</t>
  </si>
  <si>
    <t>Produkter med investeringsvalg</t>
  </si>
  <si>
    <t>Totalt</t>
  </si>
  <si>
    <t>Endring</t>
  </si>
  <si>
    <t>i %</t>
  </si>
  <si>
    <t xml:space="preserve">                     </t>
  </si>
  <si>
    <t xml:space="preserve">      Gjeldsgruppeliv</t>
  </si>
  <si>
    <t xml:space="preserve">      Foreningsgruppeliv</t>
  </si>
  <si>
    <t xml:space="preserve">      Andre grupper</t>
  </si>
  <si>
    <t xml:space="preserve">   Ytelsesbasert</t>
  </si>
  <si>
    <t xml:space="preserve">   Innskuddsbasert</t>
  </si>
  <si>
    <t xml:space="preserve">      herav kapitaliseringsprodukt IPA+IPS</t>
  </si>
  <si>
    <t xml:space="preserve">        Inv.valg foretak</t>
  </si>
  <si>
    <t xml:space="preserve">        Inv.valg kontohaver</t>
  </si>
  <si>
    <t xml:space="preserve">    Til pensjonskasser</t>
  </si>
  <si>
    <t xml:space="preserve">    Fra pensjonskasser</t>
  </si>
  <si>
    <t xml:space="preserve">      herav kapitaliseringsprodukt IPS</t>
  </si>
  <si>
    <t>Noter til tabellene</t>
  </si>
  <si>
    <t>Gruppeliv bedrift tilsvarer tjenestegruppeliv.</t>
  </si>
  <si>
    <t>Gruppeliv privat består av foreningsgruppeliv, gjeldsgruppeliv og annet.</t>
  </si>
  <si>
    <t xml:space="preserve">Engangsbetalt alderspensjon er innskuddsbasert pensjon med dødelighetsarv. </t>
  </si>
  <si>
    <t>LOF/LOI betyr lov om foretakspensjon og lov om innskuddspensjon.</t>
  </si>
  <si>
    <t>Overførte reserver fra andre tilsvarer post 1.3 i resultatregnskapet samt overførte tilleggsavsetninger som tilsvarer post 6.6 i  resultatregnskapet.</t>
  </si>
  <si>
    <t>Flytting av en gruppelivsordning fra andre eller til andre måles i brutto årlig premie (ikke brutto forfalt premie).</t>
  </si>
  <si>
    <t>Overførte reserver til andre tilsvarer post 5.3 i resultatregnskapet.</t>
  </si>
  <si>
    <t>Livrenter, IPA og IPS er individuelle pensjonsspareavtaler etter skattereglene (kun i årsstatistikken / 4.kvartal).</t>
  </si>
  <si>
    <r>
      <t>Overførte reserver til andre</t>
    </r>
    <r>
      <rPr>
        <b/>
        <vertAlign val="superscript"/>
        <sz val="10"/>
        <rFont val="Times New Roman"/>
        <family val="1"/>
      </rPr>
      <t xml:space="preserve"> 7</t>
    </r>
  </si>
  <si>
    <r>
      <t xml:space="preserve">Overførte reserver fra andre </t>
    </r>
    <r>
      <rPr>
        <b/>
        <vertAlign val="superscript"/>
        <sz val="10"/>
        <rFont val="Times New Roman"/>
        <family val="1"/>
      </rPr>
      <t>6</t>
    </r>
  </si>
  <si>
    <r>
      <t xml:space="preserve">Forsikringsforpliktelser </t>
    </r>
    <r>
      <rPr>
        <b/>
        <vertAlign val="superscript"/>
        <sz val="10"/>
        <rFont val="Times New Roman"/>
        <family val="1"/>
      </rPr>
      <t>5</t>
    </r>
  </si>
  <si>
    <r>
      <t xml:space="preserve">Nytegnet premie </t>
    </r>
    <r>
      <rPr>
        <b/>
        <vertAlign val="superscript"/>
        <sz val="10"/>
        <rFont val="Times New Roman"/>
        <family val="1"/>
      </rPr>
      <t>4</t>
    </r>
  </si>
  <si>
    <r>
      <t xml:space="preserve">Brutto forfalt premie </t>
    </r>
    <r>
      <rPr>
        <b/>
        <vertAlign val="superscript"/>
        <sz val="10"/>
        <rFont val="Times New Roman"/>
        <family val="1"/>
      </rPr>
      <t>1</t>
    </r>
  </si>
  <si>
    <r>
      <t xml:space="preserve">    Herav brutto risikopremie uførekapital </t>
    </r>
    <r>
      <rPr>
        <vertAlign val="superscript"/>
        <sz val="10"/>
        <rFont val="Times New Roman"/>
        <family val="1"/>
      </rPr>
      <t>2</t>
    </r>
  </si>
  <si>
    <r>
      <t xml:space="preserve">    Herav brutto risikopremie død </t>
    </r>
    <r>
      <rPr>
        <vertAlign val="superscript"/>
        <sz val="10"/>
        <rFont val="Times New Roman"/>
        <family val="1"/>
      </rPr>
      <t>2</t>
    </r>
  </si>
  <si>
    <t xml:space="preserve">  Etter tjenestepensjonsloven</t>
  </si>
  <si>
    <t xml:space="preserve">   Etter tjenestepensjonsloven</t>
  </si>
  <si>
    <t>Tabell 5: Kommunale ordninger</t>
  </si>
  <si>
    <t>Tabell 1 : Individuell kapitalforsikring*</t>
  </si>
  <si>
    <t>Markeds-</t>
  </si>
  <si>
    <t>andel</t>
  </si>
  <si>
    <t>INNHOLDSFORTEGNELSE</t>
  </si>
  <si>
    <t>FIGURER</t>
  </si>
  <si>
    <t>Figur 1</t>
  </si>
  <si>
    <t>Brutto forfalt premie livprodukter - produkter uten investeringsvalg</t>
  </si>
  <si>
    <t>Figur 2</t>
  </si>
  <si>
    <t>Brutto forfalt premie livprodukter - produkter med investeringsvalg</t>
  </si>
  <si>
    <t>Figur 3</t>
  </si>
  <si>
    <t>Nytegnet premie livprodukter - produkter uten investeringsvalg</t>
  </si>
  <si>
    <t>Figur 4</t>
  </si>
  <si>
    <t>Nytegnet premie livprodukter - produkter med investeringsvalg</t>
  </si>
  <si>
    <t>Figur 5</t>
  </si>
  <si>
    <t>Forsikringsforpliktelser livprodukter - produkter uten investeringsvalg</t>
  </si>
  <si>
    <t>Figur 6</t>
  </si>
  <si>
    <t>Forsikringsforpliktelser livprodukter - produkter med investeringsvalg</t>
  </si>
  <si>
    <t>Figur 7</t>
  </si>
  <si>
    <t>Netto tilflytting livprodukter - produkter uten investeringsvalg</t>
  </si>
  <si>
    <t>Figur 8</t>
  </si>
  <si>
    <t>Netto tilflytting livprodukter - produkter med investeringsvalg</t>
  </si>
  <si>
    <t>TABELLER</t>
  </si>
  <si>
    <t>MARKEDSDEL</t>
  </si>
  <si>
    <t>Tabell 1.1</t>
  </si>
  <si>
    <t>Hovedtall - produkter uten  og med investeringsvalg</t>
  </si>
  <si>
    <t>Tabell 1.2</t>
  </si>
  <si>
    <t>Hovedtall - fordelt på bransjer</t>
  </si>
  <si>
    <t>NOTER OG KOMMENTARER</t>
  </si>
  <si>
    <t>Tilbake</t>
  </si>
  <si>
    <t xml:space="preserve">Brutto forfalt premie livprodukter </t>
  </si>
  <si>
    <t>ACE</t>
  </si>
  <si>
    <t>Danica Pensjon</t>
  </si>
  <si>
    <t>DNB Liv</t>
  </si>
  <si>
    <t>Eika Forsikring</t>
  </si>
  <si>
    <t>Frende Livsfors</t>
  </si>
  <si>
    <t>Frende Skade</t>
  </si>
  <si>
    <t>Gjensidige Fors</t>
  </si>
  <si>
    <t>Gjensidige Pensj</t>
  </si>
  <si>
    <t>Handelsb Liv</t>
  </si>
  <si>
    <t>If Skadefors</t>
  </si>
  <si>
    <t>KLP</t>
  </si>
  <si>
    <t>KLP Bedriftsp</t>
  </si>
  <si>
    <t>KLP Skadef</t>
  </si>
  <si>
    <t>Landbruksfors.</t>
  </si>
  <si>
    <t>NEMI</t>
  </si>
  <si>
    <t>Nordea Liv</t>
  </si>
  <si>
    <t>OPF</t>
  </si>
  <si>
    <t>SpareBank 1</t>
  </si>
  <si>
    <t xml:space="preserve">Storebrand </t>
  </si>
  <si>
    <t>Telenor Fors</t>
  </si>
  <si>
    <t>Tryg Fors</t>
  </si>
  <si>
    <t>SHB Liv</t>
  </si>
  <si>
    <t>Silver</t>
  </si>
  <si>
    <t>Storebrand</t>
  </si>
  <si>
    <t xml:space="preserve">Nytegnet premie livprodukter </t>
  </si>
  <si>
    <t>Forsikringsforpliktelser i livsforsikring</t>
  </si>
  <si>
    <t xml:space="preserve">Netto tilflytting </t>
  </si>
  <si>
    <t>Netto tilflytting</t>
  </si>
  <si>
    <t>Markedsdel, endelig år</t>
  </si>
  <si>
    <t>Tabell 1.1 Hovedtall</t>
  </si>
  <si>
    <t>Produkter med og uten investeringsvalg</t>
  </si>
  <si>
    <r>
      <t>Brutto forfalt premie</t>
    </r>
    <r>
      <rPr>
        <sz val="14"/>
        <rFont val="Times New Roman"/>
        <family val="1"/>
      </rPr>
      <t xml:space="preserve"> </t>
    </r>
    <r>
      <rPr>
        <vertAlign val="superscript"/>
        <sz val="14"/>
        <rFont val="Times New Roman"/>
        <family val="1"/>
      </rPr>
      <t>1)</t>
    </r>
  </si>
  <si>
    <r>
      <t>Nytegnet premie</t>
    </r>
    <r>
      <rPr>
        <sz val="14"/>
        <rFont val="Times New Roman"/>
        <family val="1"/>
      </rPr>
      <t xml:space="preserve"> </t>
    </r>
    <r>
      <rPr>
        <vertAlign val="superscript"/>
        <sz val="14"/>
        <rFont val="Times New Roman"/>
        <family val="1"/>
      </rPr>
      <t>8)</t>
    </r>
  </si>
  <si>
    <r>
      <t>Forsikringsforpliktelser</t>
    </r>
    <r>
      <rPr>
        <sz val="14"/>
        <rFont val="Times New Roman"/>
        <family val="1"/>
      </rPr>
      <t xml:space="preserve"> </t>
    </r>
    <r>
      <rPr>
        <vertAlign val="superscript"/>
        <sz val="14"/>
        <rFont val="Times New Roman"/>
        <family val="1"/>
      </rPr>
      <t>9)</t>
    </r>
  </si>
  <si>
    <t>%-</t>
  </si>
  <si>
    <t>Beløp i 1000  kroner</t>
  </si>
  <si>
    <t>endring</t>
  </si>
  <si>
    <t>ACE European Group</t>
  </si>
  <si>
    <t>Danica Pensjonsforsikring</t>
  </si>
  <si>
    <t>DNB Livsforsikring</t>
  </si>
  <si>
    <t>Eika Forsikring AS</t>
  </si>
  <si>
    <t>Frende Livsforsikring</t>
  </si>
  <si>
    <t>Frende Skadeforsikring</t>
  </si>
  <si>
    <t>Gjensidige Forsikring</t>
  </si>
  <si>
    <t>Gjensidige Pensjon</t>
  </si>
  <si>
    <t>Handelsbanken Liv</t>
  </si>
  <si>
    <t>If Skadeforsikring NUF</t>
  </si>
  <si>
    <t>KLP Bedriftspensjon AS</t>
  </si>
  <si>
    <t>KLP Skadeforsikring AS</t>
  </si>
  <si>
    <t>Landbruksforsikring AS</t>
  </si>
  <si>
    <t>NEMI Forsikring</t>
  </si>
  <si>
    <t xml:space="preserve">Nordea Liv </t>
  </si>
  <si>
    <t>Oslo Pensjonsforsikring</t>
  </si>
  <si>
    <t>Silver Pensjonsforsikring AS</t>
  </si>
  <si>
    <t>Storebrand Livsforsikring</t>
  </si>
  <si>
    <t>Telenor Forsikring</t>
  </si>
  <si>
    <t>Tryg Forsikring</t>
  </si>
  <si>
    <t>Totalt uten investeringsvalg</t>
  </si>
  <si>
    <t>Totalt med investeringsvalg</t>
  </si>
  <si>
    <t>Alle produkter</t>
  </si>
  <si>
    <t>Noter : Se "Noter og kommentarer"</t>
  </si>
  <si>
    <t>Tabell 1.2 Hovedtall</t>
  </si>
  <si>
    <t>Fordelt på bransjer</t>
  </si>
  <si>
    <t>Totalt alle produkter</t>
  </si>
  <si>
    <t>%</t>
  </si>
  <si>
    <t>Beløp i 1000 kr.</t>
  </si>
  <si>
    <r>
      <t xml:space="preserve">Brutto forfalt premie </t>
    </r>
    <r>
      <rPr>
        <vertAlign val="superscript"/>
        <sz val="14"/>
        <rFont val="Times New Roman"/>
        <family val="1"/>
      </rPr>
      <t>1)</t>
    </r>
  </si>
  <si>
    <t xml:space="preserve">   Individuell kapitalforsikring</t>
  </si>
  <si>
    <t xml:space="preserve">   Individuell pensjonsforsikring</t>
  </si>
  <si>
    <t xml:space="preserve">   Gruppeliv</t>
  </si>
  <si>
    <t xml:space="preserve">   Privat kollektiv pensjon</t>
  </si>
  <si>
    <t xml:space="preserve">     - herav innskuddsbasert *</t>
  </si>
  <si>
    <t xml:space="preserve">     - herav etter tjenestepensjonsloven</t>
  </si>
  <si>
    <r>
      <t xml:space="preserve">   Kommunal kollektiv pensjon </t>
    </r>
    <r>
      <rPr>
        <vertAlign val="superscript"/>
        <sz val="14"/>
        <rFont val="Times New Roman"/>
        <family val="1"/>
      </rPr>
      <t>27)</t>
    </r>
  </si>
  <si>
    <t xml:space="preserve">   Foreningskollektiv</t>
  </si>
  <si>
    <t>Totalt brutto forfalt premie</t>
  </si>
  <si>
    <r>
      <t>Nytegnet premie</t>
    </r>
    <r>
      <rPr>
        <b/>
        <vertAlign val="superscript"/>
        <sz val="14"/>
        <rFont val="Times New Roman"/>
        <family val="1"/>
      </rPr>
      <t xml:space="preserve"> </t>
    </r>
    <r>
      <rPr>
        <vertAlign val="superscript"/>
        <sz val="14"/>
        <rFont val="Times New Roman"/>
        <family val="1"/>
      </rPr>
      <t>8)</t>
    </r>
  </si>
  <si>
    <t>Totalt nytegnet premie</t>
  </si>
  <si>
    <r>
      <t xml:space="preserve">Forsikringsforpliktelser </t>
    </r>
    <r>
      <rPr>
        <vertAlign val="superscript"/>
        <sz val="14"/>
        <rFont val="Times New Roman"/>
        <family val="1"/>
      </rPr>
      <t>9)</t>
    </r>
  </si>
  <si>
    <r>
      <t xml:space="preserve">     - herav innskuddsbasert </t>
    </r>
    <r>
      <rPr>
        <vertAlign val="superscript"/>
        <sz val="14"/>
        <rFont val="Times New Roman"/>
        <family val="1"/>
      </rPr>
      <t>*</t>
    </r>
  </si>
  <si>
    <t>Totalt forsikringsforpliktelser</t>
  </si>
  <si>
    <r>
      <t xml:space="preserve">Overførte reserver fra andre </t>
    </r>
    <r>
      <rPr>
        <vertAlign val="superscript"/>
        <sz val="14"/>
        <rFont val="Times New Roman"/>
        <family val="1"/>
      </rPr>
      <t>10)</t>
    </r>
  </si>
  <si>
    <t>Totalt overførte reserver fra andre</t>
  </si>
  <si>
    <r>
      <t xml:space="preserve">Flytting fra andre </t>
    </r>
    <r>
      <rPr>
        <vertAlign val="superscript"/>
        <sz val="14"/>
        <rFont val="Times New Roman"/>
        <family val="1"/>
      </rPr>
      <t>11)</t>
    </r>
  </si>
  <si>
    <r>
      <t xml:space="preserve">Overførte reserver til andre </t>
    </r>
    <r>
      <rPr>
        <vertAlign val="superscript"/>
        <sz val="14"/>
        <rFont val="Times New Roman"/>
        <family val="1"/>
      </rPr>
      <t>12)</t>
    </r>
  </si>
  <si>
    <t>Totalt overførte reserver til andre</t>
  </si>
  <si>
    <r>
      <t>Flytting til andre</t>
    </r>
    <r>
      <rPr>
        <vertAlign val="superscript"/>
        <sz val="14"/>
        <rFont val="Times New Roman"/>
        <family val="1"/>
      </rPr>
      <t>11)</t>
    </r>
  </si>
  <si>
    <r>
      <t xml:space="preserve">Netto overførte reserver fra andre </t>
    </r>
    <r>
      <rPr>
        <b/>
        <vertAlign val="superscript"/>
        <sz val="14"/>
        <rFont val="Times New Roman"/>
        <family val="1"/>
      </rPr>
      <t>10)12)</t>
    </r>
  </si>
  <si>
    <t>Totalt netto overførte reserver fra andre</t>
  </si>
  <si>
    <r>
      <t xml:space="preserve">Netto flytting fra andre </t>
    </r>
    <r>
      <rPr>
        <vertAlign val="superscript"/>
        <sz val="14"/>
        <rFont val="Times New Roman"/>
        <family val="1"/>
      </rPr>
      <t>11)</t>
    </r>
  </si>
  <si>
    <t xml:space="preserve">* "Innskuddsbasert" er summen av "Engangsbetalt" og "Innskuddspensjon". </t>
  </si>
  <si>
    <t>** Bokført verdi, se tabell 6 i statistikken.</t>
  </si>
  <si>
    <t>SpareBank 1 Forsikring AS</t>
  </si>
  <si>
    <t>Selskap</t>
  </si>
  <si>
    <t xml:space="preserve"> SHB Liv </t>
  </si>
  <si>
    <t xml:space="preserve"> Danica Pensjonsforsikring </t>
  </si>
  <si>
    <t xml:space="preserve"> Gjensidige Forsikring</t>
  </si>
  <si>
    <t xml:space="preserve"> Handelsbanken Liv </t>
  </si>
  <si>
    <t xml:space="preserve"> If Skadeforsikring nuf </t>
  </si>
  <si>
    <t xml:space="preserve"> KLP </t>
  </si>
  <si>
    <t xml:space="preserve"> KLP Bedriftspensjon AS </t>
  </si>
  <si>
    <t xml:space="preserve"> Landbruksforsikring AS </t>
  </si>
  <si>
    <t>Nordea Liv AS</t>
  </si>
  <si>
    <t xml:space="preserve"> Oslo Pensjonsforsikring </t>
  </si>
  <si>
    <t>Flytting fra andre</t>
  </si>
  <si>
    <t>Flytting til andre</t>
  </si>
  <si>
    <t>Markedsandel</t>
  </si>
  <si>
    <t>Q8</t>
  </si>
  <si>
    <t>Q9</t>
  </si>
  <si>
    <t>Q10</t>
  </si>
  <si>
    <t>Q14</t>
  </si>
  <si>
    <t>Q15</t>
  </si>
  <si>
    <t>Q16</t>
  </si>
  <si>
    <t>Q7</t>
  </si>
  <si>
    <t>R7</t>
  </si>
  <si>
    <t>R8</t>
  </si>
  <si>
    <t>R9</t>
  </si>
  <si>
    <t>R10</t>
  </si>
  <si>
    <t>R14</t>
  </si>
  <si>
    <t>R15</t>
  </si>
  <si>
    <t>R16</t>
  </si>
  <si>
    <t>Q11</t>
  </si>
  <si>
    <t>Q17</t>
  </si>
  <si>
    <t>Q18</t>
  </si>
  <si>
    <t>R17</t>
  </si>
  <si>
    <t>R18</t>
  </si>
  <si>
    <t>R11</t>
  </si>
  <si>
    <t>Tabell 1.3 Hovedtall</t>
  </si>
  <si>
    <t>Aktivaposter (aggregert)</t>
  </si>
  <si>
    <t>i mill. kr</t>
  </si>
  <si>
    <t>prosentvis andel</t>
  </si>
  <si>
    <t>Selskapsporteføljen</t>
  </si>
  <si>
    <t xml:space="preserve">   Aksjer</t>
  </si>
  <si>
    <t xml:space="preserve">   Obligasjoner</t>
  </si>
  <si>
    <t xml:space="preserve">   Eiendom</t>
  </si>
  <si>
    <t xml:space="preserve">   Datterforetak m.m.</t>
  </si>
  <si>
    <t xml:space="preserve">   Utlån</t>
  </si>
  <si>
    <t xml:space="preserve">   Annet</t>
  </si>
  <si>
    <t>Kollektivporteføljen</t>
  </si>
  <si>
    <t>Investeringsvalgporteføljen</t>
  </si>
  <si>
    <t>Tallene er hentet fra tabell 6 Balanse.</t>
  </si>
  <si>
    <t>Regnskapsdel, endelig år</t>
  </si>
  <si>
    <t>Tabell 6</t>
  </si>
  <si>
    <t>Balanse</t>
  </si>
  <si>
    <t>Danica</t>
  </si>
  <si>
    <t>DNB</t>
  </si>
  <si>
    <t>Frende</t>
  </si>
  <si>
    <t>Gjensidige</t>
  </si>
  <si>
    <t xml:space="preserve"> </t>
  </si>
  <si>
    <t>Oslo</t>
  </si>
  <si>
    <t>Pensjonsforsikring</t>
  </si>
  <si>
    <t>Livsforsikring</t>
  </si>
  <si>
    <t>Pensjon</t>
  </si>
  <si>
    <t>Bedriftspensjon AS</t>
  </si>
  <si>
    <t>Pensjonsforsikring AS</t>
  </si>
  <si>
    <r>
      <t>norske livselskaper</t>
    </r>
    <r>
      <rPr>
        <b/>
        <vertAlign val="superscript"/>
        <sz val="14"/>
        <rFont val="Times New Roman"/>
        <family val="1"/>
      </rPr>
      <t xml:space="preserve"> </t>
    </r>
  </si>
  <si>
    <r>
      <t>alle livselskaper</t>
    </r>
    <r>
      <rPr>
        <b/>
        <vertAlign val="superscript"/>
        <sz val="14"/>
        <rFont val="Times New Roman"/>
        <family val="1"/>
      </rPr>
      <t xml:space="preserve"> </t>
    </r>
  </si>
  <si>
    <t>Beløp i millioner kroner</t>
  </si>
  <si>
    <t>EIENDELER</t>
  </si>
  <si>
    <t>EIENDELER I SELSKAPSPORTEFØLJEN</t>
  </si>
  <si>
    <t>2. Investeringer i selskapsporteføljen</t>
  </si>
  <si>
    <t xml:space="preserve">    2.1 Bygninger og andre faste eiendommer</t>
  </si>
  <si>
    <t xml:space="preserve">    2.2 Datterforetak, tilknyttede foretak og felleskontrollerte foretak</t>
  </si>
  <si>
    <t xml:space="preserve">    2.3 Finansielle eiendeler som måles til amortisert kost</t>
  </si>
  <si>
    <t xml:space="preserve">         2.3.1 Investeringer som holdes til forfall</t>
  </si>
  <si>
    <t xml:space="preserve">            - Obligasjoner</t>
  </si>
  <si>
    <t xml:space="preserve">         2.3.2 Utlån og fordringer</t>
  </si>
  <si>
    <t xml:space="preserve">    2.4 Finansielle eiendeler som måles til virkelig verdi</t>
  </si>
  <si>
    <t xml:space="preserve">         2.4.1 Aksjer og andeler (inkl. aksjer og andeler målt til kost)</t>
  </si>
  <si>
    <t xml:space="preserve">         2.4.2 Obligasjoner og andre verdipapirer med fast avkastning</t>
  </si>
  <si>
    <t xml:space="preserve">         2.4.3 Utlån og fordringer</t>
  </si>
  <si>
    <t xml:space="preserve">         2.4.4 Finansielle derivater</t>
  </si>
  <si>
    <t xml:space="preserve">         2.4.5 Andre finansielle eiendeler</t>
  </si>
  <si>
    <t xml:space="preserve">    2.5 Gjenforsikringsdepoter</t>
  </si>
  <si>
    <t xml:space="preserve">    Sum investeringer i selskapsporteføljen</t>
  </si>
  <si>
    <t>Annet - postene 1, 3, 4 og 5</t>
  </si>
  <si>
    <t>Sum eiendeler i selskapsporteføljen</t>
  </si>
  <si>
    <t>EIENDELER I KUNDEPORTEFØLJENE</t>
  </si>
  <si>
    <t>6. Investeringer i kollektivporteføljen</t>
  </si>
  <si>
    <t xml:space="preserve">    6.1 Bygninger og andre faste eiendommer</t>
  </si>
  <si>
    <t xml:space="preserve">    6.2 Datterforetak, tilknyttede foretak og felleskontrollerte foretak</t>
  </si>
  <si>
    <t xml:space="preserve">    6.3 Finansielle eiendeler som måles til amortisert kost</t>
  </si>
  <si>
    <t xml:space="preserve">         6.3.1 Investeringer som holdes til forfall</t>
  </si>
  <si>
    <t xml:space="preserve">         6.3.2 Utlån og fordringer</t>
  </si>
  <si>
    <t xml:space="preserve">    6.4 Finansielle eiendeler som måles til virkelig verdi</t>
  </si>
  <si>
    <t xml:space="preserve">         6.4.1 Aksjer og andeler (inkl. aksjer og andeler målt til kost)</t>
  </si>
  <si>
    <t xml:space="preserve">         6.4.2 Obligasjoner og andre verdipapirer med fast avkastning</t>
  </si>
  <si>
    <t xml:space="preserve">         6.4.3 Utlån og fordringer</t>
  </si>
  <si>
    <t xml:space="preserve">         6.4.4 Finansielle derivater</t>
  </si>
  <si>
    <t xml:space="preserve">         6.4.5 Andre finansielle eiendeler</t>
  </si>
  <si>
    <t xml:space="preserve">    Sum investeringer i kollektivporteføljen</t>
  </si>
  <si>
    <t>8. Investeringer i investeringsvalgporteføljen</t>
  </si>
  <si>
    <t xml:space="preserve">    8.1 Bygninger og andre faste eiendommer</t>
  </si>
  <si>
    <t xml:space="preserve">    8.2 Datterforetak, tilknyttede foretak og felleskontrollerte foretak</t>
  </si>
  <si>
    <t xml:space="preserve">    8.3 Finansielle eiendeler som måles til amortisert kost</t>
  </si>
  <si>
    <t xml:space="preserve">         8.3.1 Investeringer som holdes til forfall</t>
  </si>
  <si>
    <t xml:space="preserve">         8.3.2 Utlån og fordringer</t>
  </si>
  <si>
    <t xml:space="preserve">    8.4 Finansielle eiendeler som måles til virkelig verdi</t>
  </si>
  <si>
    <t xml:space="preserve">         8.4.1 Aksjer og andeler (inkl. aksjer og andeler målt til kost)</t>
  </si>
  <si>
    <t xml:space="preserve">         8.4.2 Obligasjoner og andre verdipapirer med fast avkastning</t>
  </si>
  <si>
    <t xml:space="preserve">         8.4.3 Utlån og fordringer</t>
  </si>
  <si>
    <t xml:space="preserve">         8.4.4 Finansielle derivater</t>
  </si>
  <si>
    <t xml:space="preserve">         8.4.5 Andre finansielle eiendeler</t>
  </si>
  <si>
    <t xml:space="preserve">    Sum investeringer i investeringsvalgsporteføljen</t>
  </si>
  <si>
    <t>Sum eiendeler i kundeporteføljene</t>
  </si>
  <si>
    <t>SUM EIENDELER</t>
  </si>
  <si>
    <t>EGENKAPITAL OG FORPLIKTELSER</t>
  </si>
  <si>
    <t>10. Innskutt egenkapital</t>
  </si>
  <si>
    <t>11. Opptjent egenkapital</t>
  </si>
  <si>
    <t xml:space="preserve">    11.1 Risikoutjevningsfond</t>
  </si>
  <si>
    <t>12. Ansvarlig lånekapital mv.</t>
  </si>
  <si>
    <t>13. Forsikringsforpliktelser i livsforsikring - KF</t>
  </si>
  <si>
    <t xml:space="preserve">    13.1 Premiereserve</t>
  </si>
  <si>
    <t xml:space="preserve">    13.2 Tilleggsavsetninger</t>
  </si>
  <si>
    <t xml:space="preserve">    13.3 Kursreguleringsfond</t>
  </si>
  <si>
    <t xml:space="preserve">    13.4 Erstatningsavsetning</t>
  </si>
  <si>
    <t xml:space="preserve">    13.5 Premiefond, innskuddsfond og pensjonistenes overskuddsfond</t>
  </si>
  <si>
    <t xml:space="preserve">    13.6 Andre tekniske avsetninger for skadeforsikringsvirksomheten</t>
  </si>
  <si>
    <t xml:space="preserve">    Ufordelte overskuddsmidler til forsikringskontraktene</t>
  </si>
  <si>
    <t>Sum forsikringsforpliktelser i livsforsikring - KF</t>
  </si>
  <si>
    <t>14. Forsikringsforpliktelser i livsforsikring - SI</t>
  </si>
  <si>
    <t xml:space="preserve">    14.1 Premiereserve</t>
  </si>
  <si>
    <t xml:space="preserve">    14.2 Supplerende avsetninger</t>
  </si>
  <si>
    <t xml:space="preserve">    14.3 Tilleggsavsetninger</t>
  </si>
  <si>
    <t xml:space="preserve">    14.4 Erstatningsavsetning</t>
  </si>
  <si>
    <t xml:space="preserve">    14.5 Premiefond, innskuddsfond og pensjonistenes overskuddsfond</t>
  </si>
  <si>
    <t>Sum forsikringsforpliktelser i livsforsikring - SI</t>
  </si>
  <si>
    <t>15. Avsetninger for forpliktelser</t>
  </si>
  <si>
    <t>16. Premiedepot fra gjenforsikringsselskaper</t>
  </si>
  <si>
    <t>17. Forpliktelser</t>
  </si>
  <si>
    <t>18. Påløpte kostnader og mottatte ikke opptjente inntekter</t>
  </si>
  <si>
    <t>SUM EGENKAPTAL OG FORPLIKTELSER</t>
  </si>
  <si>
    <t>Noter: Se "Noter og kommentarer"</t>
  </si>
  <si>
    <t>KF=Kontraktsfastsatte forpliktelser</t>
  </si>
  <si>
    <t>SI=Særskilt investeringsportefølje</t>
  </si>
  <si>
    <t>REGNSKAPSDEL</t>
  </si>
  <si>
    <t>Tabell 4</t>
  </si>
  <si>
    <t>Resultatregnskap - alle produkter</t>
  </si>
  <si>
    <t>Tabell 5.1</t>
  </si>
  <si>
    <t>Resultatanalyse - Individuell kapital og individuell pensjon - alle produkter</t>
  </si>
  <si>
    <t>Tabell 5.2</t>
  </si>
  <si>
    <t>Resultatanalyse - Kollektiv pensjon - alle produkter</t>
  </si>
  <si>
    <t>Tabell 5.3</t>
  </si>
  <si>
    <t>Resultatanalyse - Gruppeliv, ulykke o.a. og total - alle produkter</t>
  </si>
  <si>
    <t>Balanse - alle produkter</t>
  </si>
  <si>
    <t>Tabell 7a</t>
  </si>
  <si>
    <t>Spesifikasjon av post 12 - forsikringsforpliktelser - produkter uten investeringsvalg</t>
  </si>
  <si>
    <t>Tabell 7b</t>
  </si>
  <si>
    <t>Spesifikasjon post 13 forsikringsforpliktelser - produkter med investeringsvalg</t>
  </si>
  <si>
    <t>Tabell 8</t>
  </si>
  <si>
    <t>Diverse nøkkeltall - produkter uten investeringsvalg</t>
  </si>
  <si>
    <t>Totalt - alle produkter</t>
  </si>
  <si>
    <t>Tabell 2: Individuell  pensjonsforsikring, herunder foreningskollektiv</t>
  </si>
  <si>
    <t>Tabell 3: Gruppelivsforsikring</t>
  </si>
  <si>
    <t>Tabell 4: Privat kollektiv pensjonsforsikring, herunder fripoliser, pensjonskapitalbevis og pensjonsbevis</t>
  </si>
  <si>
    <t>* Brutto risiokopremie for invidiuell uførepensjon fremkommer i tabell 2.</t>
  </si>
  <si>
    <r>
      <t xml:space="preserve">Brutto risikopremie for individuell uførepensjon </t>
    </r>
    <r>
      <rPr>
        <vertAlign val="superscript"/>
        <sz val="10"/>
        <rFont val="Times New Roman"/>
        <family val="1"/>
      </rPr>
      <t>3</t>
    </r>
  </si>
  <si>
    <t>Brutto forfalt premie tilsvarer post 1.1 i resultatregnskapet, jf. forskrift til årsregnskap for livsforsikringsselskaper.</t>
  </si>
  <si>
    <t>Brutto risikopremie rapporteres for produkter både med og uten sparing. Risikopremie for tilknyttede dekninger, som kritisk sykdom, ulykke m.m. skal ikke tas med. For Brutto risikopremie for individuell uførepensjon, se note 3.</t>
  </si>
  <si>
    <t xml:space="preserve">Risikopremie for individuell uførepensjon blir i noen selskap regnskapsført under Individuell kapital, mens den for de fleste regnskapsføres under Individuell pensjon. Brutto risikopremie for uførepensjon er derfor ikke en heravpost for verken Individuell kapital eller Individuell pensjon, men gjelder som en heravpost samlet for disse. </t>
  </si>
  <si>
    <t xml:space="preserve">Nytegnet premie oppgis brutto, inkl. omkostninger. Tall som rapporteres må være faktisk regnskapsførte (på tilsvarende måte som brutto forfalt premie). Nytegnet premie er registrert totalpremie på årsbasis (eventuelt registrert engangsinnbetaling og/eller avtalt årlig innbetaling for konto-, fonds- eller kapitaliseringsprodukter) og gjelder: 
- helt nye forsikringskontrakter i selskapet (ikke tilflytting)
- endringer i registrert totalpremie på årsbasis for eksisterende kontrakter, når endringen skyldes kontraktsmessige forndringer som innebærer reell nytegning, eller at nye grupper forsikrede kommer med
- at nye medlemmer meldes inn i gruppelivsordninger og kollektive pensjonsordninger med frivillig tilslutning. 
Det gjøres fradrag i nytegnet premie tilsvarende registrert nytegnet premie i tidligere statistikk for kontrakter der første premie likevel ikke ble betalt, og det ikke tidligere er foretatt slikt fradrag. </t>
  </si>
  <si>
    <t xml:space="preserve">Forsikringsforpliktelser i livsforsikring tilsvarer post 13 i balansen, ekskl. post 13.3 Kursreguleringsfond for produkter uten investeringsvalg og post 14 i balansen for produkter med investeringsvalg. Gjenforsikringsandel skal ikke tas hensyn til i markedsdelen. </t>
  </si>
  <si>
    <t>Herav fripoliser med investeringsvalg betraktes som innskuddsbasert.</t>
  </si>
  <si>
    <t>Innskuddspensjon er innskuddsbasert pensjon uten dødelighetsarv.</t>
  </si>
  <si>
    <t>Herav fripoliser, herav pensjonskapitalbevis og herav pensjonsbevis omfatter også fortsettelsesforsikringer. Herav-postene er uttrekk fra hovedpostene i tabellen Privat kollektiv pensjonsforsikring, uansett om det er Innenfor LOF/LOI eller Utenfor LOF/LOI - Livrenter.</t>
  </si>
  <si>
    <t>Gjelder ikke ordninger etter lov om tjenestepensjon</t>
  </si>
  <si>
    <r>
      <t xml:space="preserve">    Livrenter </t>
    </r>
    <r>
      <rPr>
        <vertAlign val="superscript"/>
        <sz val="10"/>
        <rFont val="Times New Roman"/>
        <family val="1"/>
      </rPr>
      <t>11</t>
    </r>
  </si>
  <si>
    <r>
      <t xml:space="preserve">    IPA </t>
    </r>
    <r>
      <rPr>
        <vertAlign val="superscript"/>
        <sz val="10"/>
        <rFont val="Times New Roman"/>
        <family val="1"/>
      </rPr>
      <t>11</t>
    </r>
  </si>
  <si>
    <r>
      <t xml:space="preserve">    IPS </t>
    </r>
    <r>
      <rPr>
        <vertAlign val="superscript"/>
        <sz val="10"/>
        <rFont val="Times New Roman"/>
        <family val="1"/>
      </rPr>
      <t>11</t>
    </r>
  </si>
  <si>
    <r>
      <t xml:space="preserve">Brutto forfalt premie - Foreningskollektiv </t>
    </r>
    <r>
      <rPr>
        <b/>
        <vertAlign val="superscript"/>
        <sz val="10"/>
        <rFont val="Times New Roman"/>
        <family val="1"/>
      </rPr>
      <t>1</t>
    </r>
  </si>
  <si>
    <r>
      <t xml:space="preserve">Nytegnet premie - Foreningskollektiv </t>
    </r>
    <r>
      <rPr>
        <b/>
        <vertAlign val="superscript"/>
        <sz val="10"/>
        <rFont val="Times New Roman"/>
        <family val="1"/>
      </rPr>
      <t>4</t>
    </r>
  </si>
  <si>
    <r>
      <t xml:space="preserve">Forsikringsforpliktelser  - Foreningskollektiv </t>
    </r>
    <r>
      <rPr>
        <b/>
        <vertAlign val="superscript"/>
        <sz val="10"/>
        <rFont val="Times New Roman"/>
        <family val="1"/>
      </rPr>
      <t>5</t>
    </r>
  </si>
  <si>
    <r>
      <t xml:space="preserve">Overførte reserver fra andre - Foreningskollektiv </t>
    </r>
    <r>
      <rPr>
        <b/>
        <vertAlign val="superscript"/>
        <sz val="10"/>
        <rFont val="Times New Roman"/>
        <family val="1"/>
      </rPr>
      <t>6</t>
    </r>
  </si>
  <si>
    <r>
      <t xml:space="preserve">Overførte reserver til andre - Foreningskollektiv </t>
    </r>
    <r>
      <rPr>
        <b/>
        <vertAlign val="superscript"/>
        <sz val="10"/>
        <rFont val="Times New Roman"/>
        <family val="1"/>
      </rPr>
      <t>7</t>
    </r>
  </si>
  <si>
    <r>
      <t xml:space="preserve">    Bedrift </t>
    </r>
    <r>
      <rPr>
        <vertAlign val="superscript"/>
        <sz val="10"/>
        <rFont val="Times New Roman"/>
        <family val="1"/>
      </rPr>
      <t>8</t>
    </r>
  </si>
  <si>
    <r>
      <t xml:space="preserve">    Privat </t>
    </r>
    <r>
      <rPr>
        <vertAlign val="superscript"/>
        <sz val="10"/>
        <rFont val="Times New Roman"/>
        <family val="1"/>
      </rPr>
      <t>9</t>
    </r>
  </si>
  <si>
    <r>
      <t xml:space="preserve">Flytting fra andre </t>
    </r>
    <r>
      <rPr>
        <b/>
        <vertAlign val="superscript"/>
        <sz val="10"/>
        <rFont val="Times New Roman"/>
        <family val="1"/>
      </rPr>
      <t>10</t>
    </r>
  </si>
  <si>
    <r>
      <t xml:space="preserve">Flytting til andre </t>
    </r>
    <r>
      <rPr>
        <b/>
        <vertAlign val="superscript"/>
        <sz val="10"/>
        <rFont val="Times New Roman"/>
        <family val="1"/>
      </rPr>
      <t>10</t>
    </r>
  </si>
  <si>
    <r>
      <t xml:space="preserve">      Engangsbetalt </t>
    </r>
    <r>
      <rPr>
        <vertAlign val="superscript"/>
        <sz val="10"/>
        <rFont val="Times New Roman"/>
        <family val="1"/>
      </rPr>
      <t>12</t>
    </r>
  </si>
  <si>
    <r>
      <t xml:space="preserve">      Innskuddspensjon </t>
    </r>
    <r>
      <rPr>
        <vertAlign val="superscript"/>
        <sz val="10"/>
        <rFont val="Times New Roman"/>
        <family val="1"/>
      </rPr>
      <t>13</t>
    </r>
  </si>
  <si>
    <r>
      <t xml:space="preserve">  Innenfor LOF/LOI </t>
    </r>
    <r>
      <rPr>
        <vertAlign val="superscript"/>
        <sz val="10"/>
        <rFont val="Times New Roman"/>
        <family val="1"/>
      </rPr>
      <t>14</t>
    </r>
  </si>
  <si>
    <r>
      <t xml:space="preserve">  Herav fripoliser </t>
    </r>
    <r>
      <rPr>
        <vertAlign val="superscript"/>
        <sz val="10"/>
        <rFont val="Times New Roman"/>
        <family val="1"/>
      </rPr>
      <t>15</t>
    </r>
  </si>
  <si>
    <r>
      <t xml:space="preserve">  Herav pensjonskapitalbevis </t>
    </r>
    <r>
      <rPr>
        <vertAlign val="superscript"/>
        <sz val="10"/>
        <rFont val="Times New Roman"/>
        <family val="1"/>
      </rPr>
      <t>15</t>
    </r>
  </si>
  <si>
    <r>
      <t xml:space="preserve">  Herav pensjonsbevis</t>
    </r>
    <r>
      <rPr>
        <vertAlign val="superscript"/>
        <sz val="10"/>
        <rFont val="Times New Roman"/>
        <family val="1"/>
      </rPr>
      <t>15</t>
    </r>
  </si>
  <si>
    <r>
      <t xml:space="preserve">   Herav pensjonskapitalbevis </t>
    </r>
    <r>
      <rPr>
        <vertAlign val="superscript"/>
        <sz val="10"/>
        <rFont val="Times New Roman"/>
        <family val="1"/>
      </rPr>
      <t>15</t>
    </r>
  </si>
  <si>
    <r>
      <t xml:space="preserve">Brutto forfalt premie </t>
    </r>
    <r>
      <rPr>
        <b/>
        <vertAlign val="superscript"/>
        <sz val="10"/>
        <rFont val="Times New Roman"/>
        <family val="1"/>
      </rPr>
      <t>1, 16</t>
    </r>
  </si>
  <si>
    <r>
      <t xml:space="preserve">Nytegnet premie </t>
    </r>
    <r>
      <rPr>
        <b/>
        <vertAlign val="superscript"/>
        <sz val="10"/>
        <rFont val="Times New Roman"/>
        <family val="1"/>
      </rPr>
      <t>4, 16</t>
    </r>
  </si>
  <si>
    <r>
      <t xml:space="preserve">Forsikringsforpliktelser </t>
    </r>
    <r>
      <rPr>
        <b/>
        <vertAlign val="superscript"/>
        <sz val="10"/>
        <rFont val="Times New Roman"/>
        <family val="1"/>
      </rPr>
      <t>5, 16</t>
    </r>
  </si>
  <si>
    <r>
      <t xml:space="preserve">Overførte reserver fra andre </t>
    </r>
    <r>
      <rPr>
        <b/>
        <vertAlign val="superscript"/>
        <sz val="10"/>
        <rFont val="Times New Roman"/>
        <family val="1"/>
      </rPr>
      <t>6, 16</t>
    </r>
  </si>
  <si>
    <r>
      <t>Overførte reserver til andre</t>
    </r>
    <r>
      <rPr>
        <b/>
        <vertAlign val="superscript"/>
        <sz val="10"/>
        <rFont val="Times New Roman"/>
        <family val="1"/>
      </rPr>
      <t xml:space="preserve"> 7, 16</t>
    </r>
  </si>
  <si>
    <r>
      <t xml:space="preserve">  Utenfor LOF/LOI - Livrenter </t>
    </r>
    <r>
      <rPr>
        <vertAlign val="superscript"/>
        <sz val="10"/>
        <rFont val="Times New Roman"/>
        <family val="1"/>
      </rPr>
      <t>14,18</t>
    </r>
  </si>
  <si>
    <r>
      <t xml:space="preserve">  Herav fripoliser </t>
    </r>
    <r>
      <rPr>
        <vertAlign val="superscript"/>
        <sz val="10"/>
        <rFont val="Times New Roman"/>
        <family val="1"/>
      </rPr>
      <t>15,17</t>
    </r>
  </si>
  <si>
    <r>
      <t xml:space="preserve">   Herav fripoliser </t>
    </r>
    <r>
      <rPr>
        <vertAlign val="superscript"/>
        <sz val="10"/>
        <rFont val="Times New Roman"/>
        <family val="1"/>
      </rPr>
      <t>15,17</t>
    </r>
  </si>
  <si>
    <t>Regnskapsdel, endelig kvartal</t>
  </si>
  <si>
    <t>Resultatregnskap</t>
  </si>
  <si>
    <t xml:space="preserve">Totalt </t>
  </si>
  <si>
    <t>norske livselskaper</t>
  </si>
  <si>
    <t>alle livselskaper</t>
  </si>
  <si>
    <t xml:space="preserve">Beløp i millioner kroner </t>
  </si>
  <si>
    <t>TEKNISK REGNSKAP FOR LIVSFORSIKRING</t>
  </si>
  <si>
    <t>1. Premieinntekter f.e.r.</t>
  </si>
  <si>
    <t xml:space="preserve">    1.1 Forfalt premier, brutto</t>
  </si>
  <si>
    <t xml:space="preserve">    1.2 - Avgitte gjenforsikringspremier</t>
  </si>
  <si>
    <t xml:space="preserve">    1.3 Overføring av premiereserve fra andre selskap/kasser</t>
  </si>
  <si>
    <t xml:space="preserve">    Sum premieinntekter f.e.r.</t>
  </si>
  <si>
    <t>2. Netto inntekter fra investeringer i kollektivporteføljen</t>
  </si>
  <si>
    <t>3. Netto inntekter fra investeringer i investeringsvalgporteføljen</t>
  </si>
  <si>
    <t>4. Andre forsikringsrelaterte inntekter</t>
  </si>
  <si>
    <t>5. Erstatninger</t>
  </si>
  <si>
    <t xml:space="preserve">    5.1 Utbetalte erstatninger</t>
  </si>
  <si>
    <t xml:space="preserve">    5.2 Endring i erstatningsavsetninger</t>
  </si>
  <si>
    <t xml:space="preserve">    5.3 Overføring av premieres., tilleggsavsetn. til andre selskap/kasser</t>
  </si>
  <si>
    <t>Sum erstatninger f.e.r.</t>
  </si>
  <si>
    <t>6. Resultatførte endringer i forsikringsforpliktelser - KF</t>
  </si>
  <si>
    <t xml:space="preserve">    6.1 Endring i premiereserve</t>
  </si>
  <si>
    <t xml:space="preserve">    6.2 Endring i tilleggsavsetninger</t>
  </si>
  <si>
    <t xml:space="preserve">    6.3 Endring i kursreguleringsfond</t>
  </si>
  <si>
    <t xml:space="preserve">    6.4 Endring i premie-, innskudds- og pensjonistenes overskuddsfond</t>
  </si>
  <si>
    <t xml:space="preserve">    6.5 Endring i tekniske avsetninger for skadeforsikringsvirksomhet</t>
  </si>
  <si>
    <t xml:space="preserve">    6.6 Overføring av tilleggsavsetninger fra andre fors.selskap/pensj.kasser</t>
  </si>
  <si>
    <t>Sum resultatførte endringer i forsikringsforpliktelser - KF</t>
  </si>
  <si>
    <t>7. Resultatførte endringer i forsikringsforpliktelser - SI</t>
  </si>
  <si>
    <t>8. Midler tilordnet forsikringskontrakter -KF</t>
  </si>
  <si>
    <t>9. Forsikringsrelaterte driftskostnader</t>
  </si>
  <si>
    <t>10. Andre forsikringsrelaterte kostnader</t>
  </si>
  <si>
    <t>11.Resultat av teknisk regnskap</t>
  </si>
  <si>
    <t>IKKE-TEKNISK REGNSKAP FOR LIVSFORSIKRING</t>
  </si>
  <si>
    <t>12. Netto inntekter fra investeringer i selskapsporteføljen</t>
  </si>
  <si>
    <t>13. Andre inntekter</t>
  </si>
  <si>
    <t>14. Forvaltningskostnader og andre kostnader knyttet til selskapsporteføljen</t>
  </si>
  <si>
    <t>15. Resultat av ikke-teknisk regnskap</t>
  </si>
  <si>
    <t>16. Resultat før skattekostnad</t>
  </si>
  <si>
    <t>17. Skattekostnader</t>
  </si>
  <si>
    <t>18. Resultat før andre resultatkomponenter</t>
  </si>
  <si>
    <t>19. Andre resultatkomponenter</t>
  </si>
  <si>
    <t>20. TOTALRESULTAT</t>
  </si>
  <si>
    <t>Overføringer og disponeringer</t>
  </si>
  <si>
    <t xml:space="preserve">    Overføringer</t>
  </si>
  <si>
    <t xml:space="preserve">        Mottatt konsernbidrag</t>
  </si>
  <si>
    <t xml:space="preserve">        Overført fra annen egenkapital</t>
  </si>
  <si>
    <t xml:space="preserve">    Sum overføringer</t>
  </si>
  <si>
    <t xml:space="preserve">    Disponeringer</t>
  </si>
  <si>
    <t xml:space="preserve">        Utbytte</t>
  </si>
  <si>
    <t xml:space="preserve">        Avgitt konsernbidrag</t>
  </si>
  <si>
    <t xml:space="preserve">        Overført til annen egenkapital</t>
  </si>
  <si>
    <t xml:space="preserve">    Sum disponeringer</t>
  </si>
  <si>
    <t>Sum overføringer og disponeringer</t>
  </si>
  <si>
    <t>Diverse nøkkeltall</t>
  </si>
  <si>
    <t>Avkastningstall (%)</t>
  </si>
  <si>
    <t>7. Gjenforsikringsandel av forsikringsforpliktelser i kollektivporteføljen</t>
  </si>
  <si>
    <t>9. Gjenforsikringsandel av forsikringsforpliktelser i investeringsvalgporteføljen</t>
  </si>
  <si>
    <t xml:space="preserve">Med kommunal kollektiv pensjon menes kollektive pensjonsordninger som definert i lov om forsikringsvirksomhet § 4-1 og § 4-2.   </t>
  </si>
  <si>
    <t>Tabell 1.3</t>
  </si>
  <si>
    <t>Hovedtall - aktivaposter</t>
  </si>
  <si>
    <t>Skjema total MA</t>
  </si>
  <si>
    <t>Tall pr. selskap - alle produkter</t>
  </si>
  <si>
    <t>Selskapsnavn</t>
  </si>
  <si>
    <r>
      <t xml:space="preserve">Kapitaldekning </t>
    </r>
    <r>
      <rPr>
        <sz val="14"/>
        <rFont val="Times New Roman"/>
        <family val="1"/>
      </rPr>
      <t xml:space="preserve">(%) </t>
    </r>
  </si>
  <si>
    <r>
      <t>Kapitalavkastning I hittil i år</t>
    </r>
    <r>
      <rPr>
        <vertAlign val="superscript"/>
        <sz val="14"/>
        <rFont val="Times New Roman"/>
        <family val="1"/>
      </rPr>
      <t xml:space="preserve"> </t>
    </r>
  </si>
  <si>
    <t>Kapitalavkastning II hittil i år</t>
  </si>
  <si>
    <r>
      <t xml:space="preserve">Soliditetskapital </t>
    </r>
    <r>
      <rPr>
        <sz val="14"/>
        <rFont val="Times New Roman"/>
        <family val="1"/>
      </rPr>
      <t>(%)</t>
    </r>
  </si>
  <si>
    <t>Kursreguleringsfond</t>
  </si>
  <si>
    <t>Mer/mindre-verdier</t>
  </si>
  <si>
    <t xml:space="preserve">    ---- </t>
  </si>
  <si>
    <t>30.6.2015</t>
  </si>
  <si>
    <t>30.6.2016</t>
  </si>
  <si>
    <t/>
  </si>
  <si>
    <t>30.06.</t>
  </si>
  <si>
    <t>Figur 1  Brutto forfalt premie livprodukter  -  produkter uten investeringsvalg pr. 30.06.</t>
  </si>
  <si>
    <t>Figur 2  Brutto forfalt premie livprodukter  -  produkter med investeringsvalg pr. 30.06.</t>
  </si>
  <si>
    <t>Figur 3  Nytegnet premie livprodukter  -  produkter uten investeringsvalgpr. 30.06.</t>
  </si>
  <si>
    <t>Figur 4  Nytegnet premie livprodukter  -  produkter med investeringsvalg pr. 30.06.</t>
  </si>
  <si>
    <t>Figur 5  Forsikringsforpliktelser i livsforsikring  -  produkter uten investeringsvalg pr. 30.06.</t>
  </si>
  <si>
    <t>Figur 6  Forsikringsforpliktelser i livsforsikring -  produkter med investeringsvalg pr. 30.06.</t>
  </si>
  <si>
    <t>Figur 7  Netto tilflytting livprodukter  -  produkter uten investeringsvalg pr. 30.06.</t>
  </si>
  <si>
    <t>Figur 8  Netto tilflytting livprodukter  -  produkter med investeringsvalg pr. 30.06.</t>
  </si>
  <si>
    <t xml:space="preserve"> 30.06.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</si>
</sst>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0.0"/>
    <numFmt numFmtId="165" formatCode="_ * #,##0_ ;_ * \-#,##0_ ;_ * &quot;-&quot;??_ ;_ @_ "/>
    <numFmt numFmtId="166" formatCode="dd/mm/yy;@"/>
    <numFmt numFmtId="167" formatCode="0;\-0;;@"/>
    <numFmt numFmtId="168" formatCode="0.0"/>
    <numFmt numFmtId="169" formatCode="#,##0_ ;\-#,##0\ "/>
    <numFmt numFmtId="170" formatCode="_ * #,##0_ ;_ * \-#,##0_ ;_ * &quot;&quot;??_ ;_ @_ "/>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b/>
      <sz val="10"/>
      <name val="Times New Roman"/>
      <family val="1"/>
    </font>
    <font>
      <b/>
      <sz val="9"/>
      <name val="Times New Roman"/>
      <family val="1"/>
    </font>
    <font>
      <sz val="10"/>
      <name val="Times New Roman"/>
      <family val="1"/>
    </font>
    <font>
      <sz val="10"/>
      <color rgb="FFFF0000"/>
      <name val="Times New Roman"/>
      <family val="1"/>
    </font>
    <font>
      <sz val="10"/>
      <name val="Arial"/>
      <family val="2"/>
    </font>
    <font>
      <b/>
      <vertAlign val="superscript"/>
      <sz val="10"/>
      <name val="Times New Roman"/>
      <family val="1"/>
    </font>
    <font>
      <sz val="12"/>
      <color rgb="FFFF0000"/>
      <name val="Times New Roman"/>
      <family val="1"/>
    </font>
    <font>
      <sz val="10"/>
      <color theme="1"/>
      <name val="Times New Roman"/>
      <family val="1"/>
    </font>
    <font>
      <i/>
      <sz val="10"/>
      <name val="Times New Roman"/>
      <family val="1"/>
    </font>
    <font>
      <vertAlign val="superscript"/>
      <sz val="10"/>
      <name val="Times New Roman"/>
      <family val="1"/>
    </font>
    <font>
      <sz val="10"/>
      <name val="Arial"/>
      <family val="2"/>
    </font>
    <font>
      <sz val="10"/>
      <color indexed="23"/>
      <name val="Arial"/>
      <family val="2"/>
    </font>
    <font>
      <sz val="18"/>
      <color indexed="23"/>
      <name val="Times New Roman"/>
      <family val="1"/>
    </font>
    <font>
      <b/>
      <sz val="28"/>
      <color rgb="FF3B6E8F"/>
      <name val="Cambria"/>
      <family val="1"/>
      <scheme val="major"/>
    </font>
    <font>
      <b/>
      <sz val="26"/>
      <color rgb="FF3B6E8F"/>
      <name val="Cambria"/>
      <family val="1"/>
      <scheme val="major"/>
    </font>
    <font>
      <sz val="14"/>
      <name val="Times New Roman"/>
      <family val="1"/>
    </font>
    <font>
      <sz val="12"/>
      <name val="Arial"/>
      <family val="2"/>
    </font>
    <font>
      <sz val="20"/>
      <color theme="1"/>
      <name val="Calibri"/>
      <family val="2"/>
      <scheme val="minor"/>
    </font>
    <font>
      <sz val="14"/>
      <color theme="1"/>
      <name val="Calibri"/>
      <family val="2"/>
      <scheme val="minor"/>
    </font>
    <font>
      <b/>
      <sz val="28"/>
      <color rgb="FF54758C"/>
      <name val="Arial"/>
      <family val="2"/>
    </font>
    <font>
      <sz val="26"/>
      <color rgb="FF54758C"/>
      <name val="Arial"/>
      <family val="2"/>
    </font>
    <font>
      <sz val="14"/>
      <name val="Arial"/>
      <family val="2"/>
    </font>
    <font>
      <sz val="14"/>
      <color indexed="23"/>
      <name val="Times New Roman"/>
      <family val="1"/>
    </font>
    <font>
      <sz val="20"/>
      <name val="Arial"/>
      <family val="2"/>
    </font>
    <font>
      <sz val="18"/>
      <name val="Times New Roman"/>
      <family val="1"/>
    </font>
    <font>
      <sz val="18"/>
      <name val="Arial"/>
      <family val="2"/>
    </font>
    <font>
      <b/>
      <sz val="16"/>
      <name val="Times New Roman"/>
      <family val="1"/>
    </font>
    <font>
      <sz val="16"/>
      <name val="Times New Roman"/>
      <family val="1"/>
    </font>
    <font>
      <u/>
      <sz val="10"/>
      <color indexed="12"/>
      <name val="Arial"/>
      <family val="2"/>
    </font>
    <font>
      <sz val="20"/>
      <name val="Times New Roman"/>
      <family val="1"/>
    </font>
    <font>
      <b/>
      <sz val="14"/>
      <name val="Times New Roman"/>
      <family val="1"/>
    </font>
    <font>
      <sz val="14"/>
      <color rgb="FFFF0000"/>
      <name val="Times New Roman"/>
      <family val="1"/>
    </font>
    <font>
      <vertAlign val="superscript"/>
      <sz val="14"/>
      <name val="Times New Roman"/>
      <family val="1"/>
    </font>
    <font>
      <b/>
      <i/>
      <sz val="12"/>
      <color indexed="63"/>
      <name val="Times New Roman"/>
      <family val="1"/>
    </font>
    <font>
      <b/>
      <sz val="10"/>
      <name val="Arial"/>
      <family val="2"/>
    </font>
    <font>
      <b/>
      <i/>
      <sz val="12"/>
      <name val="Times New Roman"/>
      <family val="1"/>
    </font>
    <font>
      <sz val="14"/>
      <color theme="1"/>
      <name val="Times New Roman"/>
      <family val="1"/>
    </font>
    <font>
      <sz val="14"/>
      <color rgb="FFFF0000"/>
      <name val="Arial"/>
      <family val="2"/>
    </font>
    <font>
      <b/>
      <sz val="14"/>
      <name val="Arial"/>
      <family val="2"/>
    </font>
    <font>
      <b/>
      <vertAlign val="superscript"/>
      <sz val="14"/>
      <name val="Times New Roman"/>
      <family val="1"/>
    </font>
    <font>
      <sz val="11"/>
      <name val="Calibri"/>
      <family val="2"/>
      <scheme val="minor"/>
    </font>
    <font>
      <b/>
      <sz val="10"/>
      <color rgb="FFFF0000"/>
      <name val="Times New Roman"/>
      <family val="1"/>
    </font>
    <font>
      <b/>
      <sz val="16"/>
      <color indexed="10"/>
      <name val="Times New Roman"/>
      <family val="1"/>
    </font>
    <font>
      <b/>
      <sz val="14"/>
      <color indexed="8"/>
      <name val="Times New Roman"/>
      <family val="1"/>
    </font>
    <font>
      <b/>
      <sz val="10"/>
      <color indexed="8"/>
      <name val="Times New Roman"/>
      <family val="1"/>
    </font>
    <font>
      <b/>
      <sz val="14"/>
      <color indexed="63"/>
      <name val="Times New Roman"/>
      <family val="1"/>
    </font>
    <font>
      <sz val="14"/>
      <color indexed="10"/>
      <name val="Times New Roman"/>
      <family val="1"/>
    </font>
    <font>
      <b/>
      <sz val="14"/>
      <color indexed="10"/>
      <name val="Times New Roman"/>
      <family val="1"/>
    </font>
    <font>
      <sz val="12"/>
      <color indexed="10"/>
      <name val="Times New Roman"/>
      <family val="1"/>
    </font>
    <font>
      <sz val="20"/>
      <color rgb="FFFF0000"/>
      <name val="Times New Roman"/>
      <family val="1"/>
    </font>
    <font>
      <sz val="20"/>
      <color rgb="FFFF0000"/>
      <name val="Arial"/>
      <family val="2"/>
    </font>
    <font>
      <sz val="16"/>
      <color theme="1"/>
      <name val="Times New Roman"/>
      <family val="1"/>
    </font>
    <font>
      <b/>
      <sz val="10"/>
      <color theme="1"/>
      <name val="Times New Roman"/>
      <family val="1"/>
    </font>
    <font>
      <sz val="12"/>
      <color theme="1"/>
      <name val="Times New Roman"/>
      <family val="1"/>
    </font>
    <font>
      <b/>
      <sz val="14"/>
      <color rgb="FFFF0000"/>
      <name val="Times New Roman"/>
      <family val="1"/>
    </font>
    <font>
      <sz val="10"/>
      <color rgb="FFFF0000"/>
      <name val="Arial"/>
      <family val="2"/>
    </font>
    <font>
      <u/>
      <sz val="12"/>
      <name val="Times New Roman"/>
      <family val="1"/>
    </font>
    <font>
      <b/>
      <sz val="12"/>
      <color rgb="FFFF0000"/>
      <name val="Times New Roman"/>
      <family val="1"/>
    </font>
    <font>
      <sz val="10"/>
      <color theme="0"/>
      <name val="Times New Roman"/>
      <family val="1"/>
    </font>
    <font>
      <b/>
      <i/>
      <sz val="10"/>
      <name val="Times New Roman"/>
      <family val="1"/>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CC"/>
      </patternFill>
    </fill>
    <fill>
      <patternFill patternType="solid">
        <fgColor theme="7" tint="0.59999389629810485"/>
        <bgColor indexed="65"/>
      </patternFill>
    </fill>
    <fill>
      <patternFill patternType="solid">
        <fgColor theme="5" tint="0.79998168889431442"/>
        <bgColor indexed="65"/>
      </patternFill>
    </fill>
    <fill>
      <patternFill patternType="solid">
        <fgColor theme="2"/>
        <bgColor indexed="64"/>
      </patternFill>
    </fill>
    <fill>
      <patternFill patternType="solid">
        <fgColor rgb="FFFFFF00"/>
        <bgColor indexed="64"/>
      </patternFill>
    </fill>
    <fill>
      <patternFill patternType="solid">
        <fgColor indexed="9"/>
        <bgColor indexed="9"/>
      </patternFill>
    </fill>
    <fill>
      <patternFill patternType="solid">
        <fgColor theme="4" tint="0.79995117038483843"/>
        <bgColor indexed="64"/>
      </patternFill>
    </fill>
  </fills>
  <borders count="17">
    <border>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1679">
    <xf numFmtId="0" fontId="0" fillId="0" borderId="0"/>
    <xf numFmtId="0" fontId="20" fillId="0" borderId="0"/>
    <xf numFmtId="43" fontId="26"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0"/>
    <xf numFmtId="0" fontId="20" fillId="0" borderId="0"/>
    <xf numFmtId="0" fontId="12" fillId="0" borderId="0"/>
    <xf numFmtId="0" fontId="20" fillId="0" borderId="0"/>
    <xf numFmtId="0" fontId="11" fillId="0" borderId="0"/>
    <xf numFmtId="0" fontId="20" fillId="0" borderId="0"/>
    <xf numFmtId="0" fontId="26" fillId="0" borderId="0"/>
    <xf numFmtId="0" fontId="1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20" fillId="0" borderId="0" applyFont="0" applyFill="0" applyBorder="0" applyAlignment="0" applyProtection="0"/>
    <xf numFmtId="0" fontId="11" fillId="0" borderId="0"/>
    <xf numFmtId="0" fontId="20" fillId="0" borderId="0"/>
    <xf numFmtId="0" fontId="20" fillId="0" borderId="0"/>
    <xf numFmtId="43" fontId="2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0"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7" borderId="0" applyNumberFormat="0" applyBorder="0" applyAlignment="0" applyProtection="0"/>
    <xf numFmtId="0" fontId="20" fillId="0" borderId="0"/>
    <xf numFmtId="43" fontId="2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0"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20" fillId="0" borderId="0"/>
    <xf numFmtId="43" fontId="20"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7" borderId="0" applyNumberFormat="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20" fillId="6" borderId="16" applyNumberFormat="0" applyFont="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26" fillId="0" borderId="0" applyFont="0" applyFill="0" applyBorder="0" applyAlignment="0" applyProtection="0"/>
    <xf numFmtId="0" fontId="11"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7"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7" borderId="0" applyNumberFormat="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7"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7"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7"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7"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7"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7"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7"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7"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7"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7"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7"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7"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0" fontId="3" fillId="0" borderId="0"/>
    <xf numFmtId="43" fontId="2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7" borderId="0" applyNumberFormat="0" applyBorder="0" applyAlignment="0" applyProtection="0"/>
    <xf numFmtId="43" fontId="2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2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7"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2" fillId="8" borderId="0" applyNumberFormat="0" applyBorder="0" applyAlignment="0" applyProtection="0"/>
    <xf numFmtId="0" fontId="15" fillId="0" borderId="0"/>
    <xf numFmtId="170" fontId="16" fillId="0" borderId="7" applyFont="0" applyFill="0" applyBorder="0" applyAlignment="0" applyProtection="0">
      <alignment horizontal="right"/>
    </xf>
    <xf numFmtId="43" fontId="20" fillId="0" borderId="0" applyFont="0" applyFill="0" applyBorder="0" applyAlignment="0" applyProtection="0"/>
    <xf numFmtId="0" fontId="1" fillId="0" borderId="0"/>
    <xf numFmtId="0" fontId="1" fillId="0" borderId="0"/>
    <xf numFmtId="0" fontId="1" fillId="0" borderId="0"/>
    <xf numFmtId="0" fontId="20"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 fillId="0" borderId="0"/>
    <xf numFmtId="43" fontId="2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43" fontId="2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1" fillId="0" borderId="0"/>
    <xf numFmtId="43" fontId="2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43" fontId="2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0" applyNumberFormat="0" applyBorder="0" applyAlignment="0" applyProtection="0"/>
    <xf numFmtId="43" fontId="20" fillId="0" borderId="0" applyFont="0" applyFill="0" applyBorder="0" applyAlignment="0" applyProtection="0"/>
  </cellStyleXfs>
  <cellXfs count="798">
    <xf numFmtId="0" fontId="0" fillId="0" borderId="0" xfId="0"/>
    <xf numFmtId="0" fontId="18" fillId="0" borderId="0" xfId="1" applyFont="1"/>
    <xf numFmtId="0" fontId="24" fillId="0" borderId="0" xfId="1" applyFont="1"/>
    <xf numFmtId="0" fontId="18" fillId="0" borderId="0" xfId="1" applyFont="1" applyFill="1"/>
    <xf numFmtId="0" fontId="18" fillId="0" borderId="0" xfId="1" applyFont="1" applyBorder="1"/>
    <xf numFmtId="49" fontId="18" fillId="0" borderId="0" xfId="1" applyNumberFormat="1" applyFont="1" applyFill="1" applyBorder="1" applyAlignment="1">
      <alignment horizontal="center"/>
    </xf>
    <xf numFmtId="164" fontId="18" fillId="0" borderId="0" xfId="1" applyNumberFormat="1" applyFont="1" applyFill="1" applyBorder="1"/>
    <xf numFmtId="0" fontId="18" fillId="0" borderId="0" xfId="1" applyFont="1" applyFill="1" applyBorder="1"/>
    <xf numFmtId="0" fontId="18" fillId="0" borderId="0" xfId="1" applyFont="1" applyFill="1" applyAlignment="1">
      <alignment horizontal="left"/>
    </xf>
    <xf numFmtId="164" fontId="16" fillId="3" borderId="5" xfId="1" applyNumberFormat="1" applyFont="1" applyFill="1" applyBorder="1" applyAlignment="1">
      <alignment horizontal="right"/>
    </xf>
    <xf numFmtId="0" fontId="18" fillId="0" borderId="6" xfId="1" applyFont="1" applyBorder="1"/>
    <xf numFmtId="164" fontId="16" fillId="3" borderId="2" xfId="1" applyNumberFormat="1" applyFont="1" applyFill="1" applyBorder="1" applyAlignment="1">
      <alignment horizontal="right"/>
    </xf>
    <xf numFmtId="0" fontId="16" fillId="0" borderId="4" xfId="1" applyFont="1" applyBorder="1"/>
    <xf numFmtId="0" fontId="16" fillId="0" borderId="3" xfId="1" applyFont="1" applyBorder="1"/>
    <xf numFmtId="0" fontId="16" fillId="0" borderId="7" xfId="1" applyFont="1" applyBorder="1"/>
    <xf numFmtId="0" fontId="16" fillId="0" borderId="6" xfId="1" applyFont="1" applyBorder="1" applyAlignment="1">
      <alignment horizontal="center"/>
    </xf>
    <xf numFmtId="0" fontId="16" fillId="0" borderId="11" xfId="1" applyFont="1" applyBorder="1" applyAlignment="1">
      <alignment horizontal="center"/>
    </xf>
    <xf numFmtId="0" fontId="16" fillId="0" borderId="5" xfId="1" applyFont="1" applyBorder="1" applyAlignment="1">
      <alignment horizontal="center"/>
    </xf>
    <xf numFmtId="0" fontId="16" fillId="0" borderId="11" xfId="1" applyFont="1" applyBorder="1"/>
    <xf numFmtId="0" fontId="16" fillId="0" borderId="7" xfId="1" applyFont="1" applyBorder="1" applyAlignment="1">
      <alignment horizontal="center"/>
    </xf>
    <xf numFmtId="14" fontId="17" fillId="0" borderId="4" xfId="1" applyNumberFormat="1" applyFont="1" applyBorder="1" applyAlignment="1">
      <alignment horizontal="center"/>
    </xf>
    <xf numFmtId="0" fontId="18" fillId="0" borderId="3" xfId="1" applyFont="1" applyBorder="1"/>
    <xf numFmtId="164" fontId="18" fillId="3" borderId="6" xfId="1" applyNumberFormat="1" applyFont="1" applyFill="1" applyBorder="1" applyAlignment="1">
      <alignment horizontal="right"/>
    </xf>
    <xf numFmtId="164" fontId="18" fillId="3" borderId="3" xfId="1" applyNumberFormat="1" applyFont="1" applyFill="1" applyBorder="1" applyAlignment="1">
      <alignment horizontal="right"/>
    </xf>
    <xf numFmtId="164" fontId="16" fillId="3" borderId="3" xfId="1" applyNumberFormat="1" applyFont="1" applyFill="1" applyBorder="1" applyAlignment="1">
      <alignment horizontal="right"/>
    </xf>
    <xf numFmtId="164" fontId="18" fillId="0" borderId="0" xfId="1" applyNumberFormat="1" applyFont="1" applyBorder="1"/>
    <xf numFmtId="3" fontId="18" fillId="0" borderId="0" xfId="1" applyNumberFormat="1" applyFont="1" applyBorder="1"/>
    <xf numFmtId="164" fontId="18" fillId="3" borderId="2" xfId="1" applyNumberFormat="1" applyFont="1" applyFill="1" applyBorder="1" applyAlignment="1">
      <alignment horizontal="right"/>
    </xf>
    <xf numFmtId="0" fontId="16" fillId="0" borderId="0" xfId="1" applyFont="1" applyFill="1"/>
    <xf numFmtId="0" fontId="15" fillId="0" borderId="0" xfId="1" applyFont="1"/>
    <xf numFmtId="0" fontId="22" fillId="0" borderId="0" xfId="1" applyFont="1"/>
    <xf numFmtId="0" fontId="15" fillId="0" borderId="0" xfId="1" applyFont="1" applyFill="1"/>
    <xf numFmtId="0" fontId="15" fillId="0" borderId="0" xfId="1" applyFont="1" applyFill="1" applyBorder="1"/>
    <xf numFmtId="164" fontId="16" fillId="0" borderId="0" xfId="1" applyNumberFormat="1" applyFont="1" applyFill="1" applyBorder="1" applyAlignment="1">
      <alignment horizontal="right"/>
    </xf>
    <xf numFmtId="3" fontId="18" fillId="0" borderId="0" xfId="1" applyNumberFormat="1" applyFont="1" applyFill="1" applyBorder="1" applyAlignment="1">
      <alignment horizontal="center"/>
    </xf>
    <xf numFmtId="164" fontId="18" fillId="0" borderId="0" xfId="1" applyNumberFormat="1" applyFont="1" applyFill="1" applyBorder="1" applyAlignment="1">
      <alignment horizontal="right"/>
    </xf>
    <xf numFmtId="49" fontId="18" fillId="0" borderId="0" xfId="1" applyNumberFormat="1" applyFont="1" applyFill="1" applyBorder="1" applyAlignment="1">
      <alignment horizontal="right"/>
    </xf>
    <xf numFmtId="164" fontId="16" fillId="3" borderId="6" xfId="1" applyNumberFormat="1" applyFont="1" applyFill="1" applyBorder="1" applyAlignment="1">
      <alignment horizontal="right"/>
    </xf>
    <xf numFmtId="3" fontId="18" fillId="0" borderId="0" xfId="1" quotePrefix="1" applyNumberFormat="1" applyFont="1" applyFill="1" applyBorder="1" applyAlignment="1">
      <alignment horizontal="center"/>
    </xf>
    <xf numFmtId="0" fontId="18" fillId="0" borderId="3" xfId="1" applyFont="1" applyFill="1" applyBorder="1"/>
    <xf numFmtId="0" fontId="16" fillId="0" borderId="3" xfId="1" applyFont="1" applyFill="1" applyBorder="1"/>
    <xf numFmtId="0" fontId="16" fillId="0" borderId="0" xfId="1" applyFont="1" applyFill="1" applyBorder="1" applyAlignment="1">
      <alignment horizontal="center"/>
    </xf>
    <xf numFmtId="0" fontId="16" fillId="0" borderId="6" xfId="1" applyFont="1" applyBorder="1"/>
    <xf numFmtId="14" fontId="17" fillId="0" borderId="0" xfId="1" applyNumberFormat="1" applyFont="1" applyFill="1" applyBorder="1" applyAlignment="1">
      <alignment horizontal="center"/>
    </xf>
    <xf numFmtId="0" fontId="16" fillId="0" borderId="0" xfId="1" applyFont="1"/>
    <xf numFmtId="3" fontId="18" fillId="0" borderId="3" xfId="1" applyNumberFormat="1" applyFont="1" applyFill="1" applyBorder="1" applyAlignment="1">
      <alignment horizontal="right"/>
    </xf>
    <xf numFmtId="3" fontId="18" fillId="0" borderId="6" xfId="1" applyNumberFormat="1" applyFont="1" applyFill="1" applyBorder="1" applyAlignment="1">
      <alignment horizontal="right"/>
    </xf>
    <xf numFmtId="0" fontId="18" fillId="0" borderId="6" xfId="1" applyFont="1" applyFill="1" applyBorder="1"/>
    <xf numFmtId="0" fontId="16" fillId="0" borderId="0" xfId="1" applyFont="1" applyBorder="1"/>
    <xf numFmtId="3" fontId="19" fillId="0" borderId="0" xfId="1" applyNumberFormat="1" applyFont="1" applyFill="1" applyBorder="1" applyAlignment="1">
      <alignment horizontal="right"/>
    </xf>
    <xf numFmtId="0" fontId="18" fillId="0" borderId="4" xfId="1" applyFont="1" applyFill="1" applyBorder="1"/>
    <xf numFmtId="0" fontId="18" fillId="0" borderId="0" xfId="1" applyFont="1" applyFill="1" applyAlignment="1">
      <alignment horizontal="right"/>
    </xf>
    <xf numFmtId="0" fontId="20" fillId="0" borderId="0" xfId="1"/>
    <xf numFmtId="0" fontId="27" fillId="0" borderId="0" xfId="1" applyFont="1"/>
    <xf numFmtId="0" fontId="0" fillId="0" borderId="0" xfId="1" applyFont="1"/>
    <xf numFmtId="0" fontId="28" fillId="0" borderId="0" xfId="1" applyFont="1" applyAlignment="1">
      <alignment horizontal="right"/>
    </xf>
    <xf numFmtId="0" fontId="29" fillId="0" borderId="0" xfId="1" applyFont="1" applyAlignment="1">
      <alignment horizontal="left"/>
    </xf>
    <xf numFmtId="0" fontId="30" fillId="0" borderId="0" xfId="1" applyFont="1" applyAlignment="1">
      <alignment horizontal="left"/>
    </xf>
    <xf numFmtId="0" fontId="31" fillId="0" borderId="0" xfId="1" applyFont="1" applyAlignment="1">
      <alignment horizontal="left"/>
    </xf>
    <xf numFmtId="0" fontId="32" fillId="0" borderId="0" xfId="1" applyFont="1" applyAlignment="1">
      <alignment horizontal="right"/>
    </xf>
    <xf numFmtId="0" fontId="20" fillId="0" borderId="0" xfId="1" applyAlignment="1">
      <alignment horizontal="right"/>
    </xf>
    <xf numFmtId="0" fontId="33" fillId="0" borderId="0" xfId="1" applyFont="1" applyAlignment="1">
      <alignment horizontal="left"/>
    </xf>
    <xf numFmtId="14" fontId="34" fillId="0" borderId="0" xfId="1" applyNumberFormat="1" applyFont="1" applyAlignment="1">
      <alignment horizontal="left"/>
    </xf>
    <xf numFmtId="0" fontId="34" fillId="0" borderId="0" xfId="1" applyFont="1" applyAlignment="1">
      <alignment horizontal="left"/>
    </xf>
    <xf numFmtId="0" fontId="35" fillId="0" borderId="0" xfId="1" applyFont="1" applyAlignment="1">
      <alignment vertical="center"/>
    </xf>
    <xf numFmtId="0" fontId="36" fillId="0" borderId="0" xfId="1" applyFont="1" applyAlignment="1">
      <alignment vertical="center"/>
    </xf>
    <xf numFmtId="0" fontId="37" fillId="0" borderId="0" xfId="1" applyFont="1"/>
    <xf numFmtId="14" fontId="38" fillId="0" borderId="0" xfId="1" applyNumberFormat="1" applyFont="1"/>
    <xf numFmtId="0" fontId="39" fillId="0" borderId="0" xfId="0" applyFont="1"/>
    <xf numFmtId="0" fontId="40" fillId="0" borderId="0" xfId="0" applyFont="1"/>
    <xf numFmtId="0" fontId="41" fillId="0" borderId="0" xfId="0" applyFont="1"/>
    <xf numFmtId="0" fontId="43" fillId="0" borderId="0" xfId="0" applyFont="1"/>
    <xf numFmtId="0" fontId="43" fillId="0" borderId="0" xfId="3" applyFont="1" applyAlignment="1" applyProtection="1"/>
    <xf numFmtId="0" fontId="45" fillId="0" borderId="0" xfId="0" applyFont="1"/>
    <xf numFmtId="0" fontId="18" fillId="0" borderId="0" xfId="3" applyFont="1" applyFill="1" applyAlignment="1" applyProtection="1"/>
    <xf numFmtId="0" fontId="31" fillId="0" borderId="0" xfId="0" applyFont="1"/>
    <xf numFmtId="0" fontId="46" fillId="0" borderId="0" xfId="0" applyFont="1"/>
    <xf numFmtId="0" fontId="47" fillId="0" borderId="0" xfId="0" applyFont="1"/>
    <xf numFmtId="3" fontId="31" fillId="0" borderId="0" xfId="0" applyNumberFormat="1" applyFont="1"/>
    <xf numFmtId="3" fontId="31" fillId="0" borderId="0" xfId="0" applyNumberFormat="1" applyFont="1" applyFill="1"/>
    <xf numFmtId="0" fontId="31" fillId="0" borderId="0" xfId="0" applyFont="1" applyFill="1"/>
    <xf numFmtId="0" fontId="42" fillId="0" borderId="0" xfId="0" applyFont="1"/>
    <xf numFmtId="0" fontId="37" fillId="0" borderId="0" xfId="0" applyFont="1"/>
    <xf numFmtId="14" fontId="14" fillId="0" borderId="13" xfId="0" applyNumberFormat="1" applyFont="1" applyFill="1" applyBorder="1" applyAlignment="1">
      <alignment horizontal="left"/>
    </xf>
    <xf numFmtId="0" fontId="31" fillId="0" borderId="10" xfId="0" applyFont="1" applyBorder="1"/>
    <xf numFmtId="0" fontId="31" fillId="0" borderId="8" xfId="0" applyFont="1" applyBorder="1"/>
    <xf numFmtId="0" fontId="31" fillId="0" borderId="9" xfId="0" applyFont="1" applyBorder="1"/>
    <xf numFmtId="0" fontId="31" fillId="0" borderId="3" xfId="0" applyFont="1" applyBorder="1"/>
    <xf numFmtId="0" fontId="18" fillId="0" borderId="0" xfId="0" applyFont="1"/>
    <xf numFmtId="3" fontId="46" fillId="0" borderId="7" xfId="0" applyNumberFormat="1" applyFont="1" applyFill="1" applyBorder="1"/>
    <xf numFmtId="0" fontId="46" fillId="0" borderId="0" xfId="0" applyFont="1" applyBorder="1" applyAlignment="1">
      <alignment horizontal="center"/>
    </xf>
    <xf numFmtId="0" fontId="46" fillId="0" borderId="3" xfId="0" applyFont="1" applyBorder="1" applyAlignment="1">
      <alignment horizontal="center"/>
    </xf>
    <xf numFmtId="3" fontId="46" fillId="0" borderId="3" xfId="0" applyNumberFormat="1" applyFont="1" applyFill="1" applyBorder="1"/>
    <xf numFmtId="0" fontId="16" fillId="0" borderId="4"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3" xfId="0" applyFont="1" applyBorder="1" applyAlignment="1">
      <alignment horizontal="center"/>
    </xf>
    <xf numFmtId="3" fontId="49" fillId="4" borderId="6" xfId="0" applyNumberFormat="1" applyFont="1" applyFill="1" applyBorder="1"/>
    <xf numFmtId="0" fontId="14" fillId="0" borderId="11" xfId="0" applyFont="1" applyBorder="1" applyAlignment="1">
      <alignment horizontal="center"/>
    </xf>
    <xf numFmtId="0" fontId="16" fillId="0" borderId="11" xfId="0" applyFont="1" applyBorder="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46" fillId="0" borderId="3" xfId="0" applyFont="1" applyBorder="1"/>
    <xf numFmtId="0" fontId="31" fillId="0" borderId="1" xfId="0" applyFont="1" applyBorder="1"/>
    <xf numFmtId="3" fontId="31" fillId="0" borderId="4" xfId="0" applyNumberFormat="1" applyFont="1" applyBorder="1"/>
    <xf numFmtId="3" fontId="31" fillId="0" borderId="4" xfId="0" applyNumberFormat="1" applyFont="1" applyBorder="1" applyAlignment="1">
      <alignment horizontal="right"/>
    </xf>
    <xf numFmtId="3" fontId="31" fillId="0" borderId="4" xfId="0" applyNumberFormat="1" applyFont="1" applyFill="1" applyBorder="1"/>
    <xf numFmtId="3" fontId="31" fillId="0" borderId="4" xfId="0" applyNumberFormat="1" applyFont="1" applyFill="1" applyBorder="1" applyAlignment="1">
      <alignment horizontal="right"/>
    </xf>
    <xf numFmtId="0" fontId="31" fillId="0" borderId="3" xfId="0" applyFont="1" applyFill="1" applyBorder="1"/>
    <xf numFmtId="0" fontId="31" fillId="0" borderId="4" xfId="0" applyFont="1" applyFill="1" applyBorder="1"/>
    <xf numFmtId="3" fontId="46" fillId="0" borderId="4" xfId="0" applyNumberFormat="1" applyFont="1" applyBorder="1"/>
    <xf numFmtId="3" fontId="46" fillId="0" borderId="4" xfId="0" applyNumberFormat="1" applyFont="1" applyBorder="1" applyAlignment="1">
      <alignment horizontal="right"/>
    </xf>
    <xf numFmtId="0" fontId="16" fillId="0" borderId="0" xfId="0" applyFont="1"/>
    <xf numFmtId="0" fontId="31" fillId="0" borderId="0" xfId="0" applyFont="1" applyBorder="1"/>
    <xf numFmtId="0" fontId="46" fillId="0" borderId="6" xfId="0" applyFont="1" applyBorder="1"/>
    <xf numFmtId="3" fontId="46" fillId="0" borderId="11" xfId="0" applyNumberFormat="1" applyFont="1" applyBorder="1"/>
    <xf numFmtId="3" fontId="46" fillId="0" borderId="11" xfId="0" applyNumberFormat="1" applyFont="1" applyBorder="1" applyAlignment="1">
      <alignment horizontal="right"/>
    </xf>
    <xf numFmtId="0" fontId="31" fillId="0" borderId="0" xfId="0" applyFont="1" applyAlignment="1">
      <alignment horizontal="left"/>
    </xf>
    <xf numFmtId="0" fontId="46" fillId="0" borderId="0" xfId="0" applyFont="1" applyAlignment="1">
      <alignment horizontal="left"/>
    </xf>
    <xf numFmtId="0" fontId="31" fillId="0" borderId="14" xfId="0" applyFont="1" applyBorder="1"/>
    <xf numFmtId="0" fontId="31" fillId="0" borderId="15" xfId="0" applyFont="1" applyBorder="1"/>
    <xf numFmtId="166" fontId="46" fillId="0" borderId="7" xfId="0" applyNumberFormat="1" applyFont="1" applyBorder="1" applyAlignment="1">
      <alignment horizontal="left"/>
    </xf>
    <xf numFmtId="0" fontId="46" fillId="0" borderId="2" xfId="0" applyFont="1" applyBorder="1" applyAlignment="1">
      <alignment horizontal="center"/>
    </xf>
    <xf numFmtId="166" fontId="46" fillId="0" borderId="3" xfId="0" applyNumberFormat="1" applyFont="1" applyBorder="1" applyAlignment="1">
      <alignment horizontal="left"/>
    </xf>
    <xf numFmtId="0" fontId="46" fillId="0" borderId="4" xfId="0" applyFont="1" applyBorder="1" applyAlignment="1">
      <alignment horizontal="center"/>
    </xf>
    <xf numFmtId="0" fontId="46" fillId="0" borderId="1" xfId="0" applyFont="1" applyBorder="1" applyAlignment="1">
      <alignment horizontal="center"/>
    </xf>
    <xf numFmtId="0" fontId="16" fillId="0" borderId="2" xfId="0" applyFont="1" applyBorder="1" applyAlignment="1">
      <alignment horizontal="center"/>
    </xf>
    <xf numFmtId="166" fontId="51" fillId="0" borderId="6" xfId="0" applyNumberFormat="1" applyFont="1" applyBorder="1" applyAlignment="1">
      <alignment horizontal="left"/>
    </xf>
    <xf numFmtId="0" fontId="14" fillId="0" borderId="6" xfId="0" applyFont="1" applyBorder="1" applyAlignment="1">
      <alignment horizontal="center"/>
    </xf>
    <xf numFmtId="0" fontId="16" fillId="0" borderId="12" xfId="0" applyFont="1" applyBorder="1" applyAlignment="1">
      <alignment horizontal="center"/>
    </xf>
    <xf numFmtId="3" fontId="31" fillId="0" borderId="1" xfId="0" applyNumberFormat="1" applyFont="1" applyBorder="1"/>
    <xf numFmtId="3" fontId="31" fillId="0" borderId="7" xfId="0" applyNumberFormat="1" applyFont="1" applyBorder="1"/>
    <xf numFmtId="3" fontId="31" fillId="0" borderId="2" xfId="0" applyNumberFormat="1" applyFont="1" applyBorder="1"/>
    <xf numFmtId="3" fontId="52" fillId="0" borderId="4" xfId="0" applyNumberFormat="1" applyFont="1" applyFill="1" applyBorder="1" applyAlignment="1">
      <alignment horizontal="right"/>
    </xf>
    <xf numFmtId="0" fontId="47" fillId="0" borderId="0" xfId="0" applyFont="1" applyFill="1"/>
    <xf numFmtId="0" fontId="53" fillId="0" borderId="0" xfId="0" applyFont="1" applyFill="1"/>
    <xf numFmtId="3" fontId="54" fillId="0" borderId="0" xfId="0" applyNumberFormat="1" applyFont="1"/>
    <xf numFmtId="0" fontId="54" fillId="0" borderId="0" xfId="0" applyFont="1"/>
    <xf numFmtId="0" fontId="54" fillId="0" borderId="0" xfId="0" applyFont="1" applyFill="1"/>
    <xf numFmtId="0" fontId="46" fillId="0" borderId="4" xfId="0" applyFont="1" applyBorder="1"/>
    <xf numFmtId="3" fontId="46" fillId="0" borderId="0" xfId="0" applyNumberFormat="1" applyFont="1" applyBorder="1" applyAlignment="1">
      <alignment horizontal="right"/>
    </xf>
    <xf numFmtId="3" fontId="31" fillId="0" borderId="0" xfId="0" applyNumberFormat="1" applyFont="1" applyBorder="1"/>
    <xf numFmtId="3" fontId="16" fillId="0" borderId="4" xfId="1" applyNumberFormat="1" applyFont="1" applyBorder="1"/>
    <xf numFmtId="3" fontId="15" fillId="0" borderId="0" xfId="1" applyNumberFormat="1" applyFont="1" applyFill="1" applyBorder="1"/>
    <xf numFmtId="3" fontId="16" fillId="0" borderId="0" xfId="1" applyNumberFormat="1" applyFont="1"/>
    <xf numFmtId="3" fontId="16" fillId="0" borderId="1" xfId="1" applyNumberFormat="1" applyFont="1" applyBorder="1"/>
    <xf numFmtId="3" fontId="18" fillId="0" borderId="0" xfId="1" applyNumberFormat="1" applyFont="1" applyFill="1" applyBorder="1" applyAlignment="1">
      <alignment horizontal="right"/>
    </xf>
    <xf numFmtId="3" fontId="18" fillId="0" borderId="0" xfId="1" applyNumberFormat="1" applyFont="1" applyFill="1" applyBorder="1"/>
    <xf numFmtId="3" fontId="14" fillId="0" borderId="0" xfId="1" applyNumberFormat="1" applyFont="1"/>
    <xf numFmtId="3" fontId="18" fillId="0" borderId="0" xfId="1" applyNumberFormat="1" applyFont="1" applyFill="1"/>
    <xf numFmtId="3" fontId="18" fillId="0" borderId="0" xfId="1" applyNumberFormat="1" applyFont="1"/>
    <xf numFmtId="3" fontId="16" fillId="0" borderId="5" xfId="1" applyNumberFormat="1" applyFont="1" applyBorder="1" applyAlignment="1">
      <alignment horizontal="center"/>
    </xf>
    <xf numFmtId="3" fontId="22" fillId="0" borderId="0" xfId="1" applyNumberFormat="1" applyFont="1"/>
    <xf numFmtId="3" fontId="17" fillId="0" borderId="4" xfId="1" applyNumberFormat="1" applyFont="1" applyBorder="1" applyAlignment="1">
      <alignment horizontal="center"/>
    </xf>
    <xf numFmtId="3" fontId="18" fillId="0" borderId="4" xfId="1" applyNumberFormat="1" applyFont="1" applyFill="1" applyBorder="1"/>
    <xf numFmtId="3" fontId="15" fillId="0" borderId="0" xfId="1" applyNumberFormat="1" applyFont="1" applyFill="1"/>
    <xf numFmtId="3" fontId="18" fillId="0" borderId="0" xfId="1" applyNumberFormat="1" applyFont="1" applyAlignment="1">
      <alignment horizontal="left"/>
    </xf>
    <xf numFmtId="3" fontId="16" fillId="0" borderId="6" xfId="1" applyNumberFormat="1" applyFont="1" applyBorder="1" applyAlignment="1">
      <alignment horizontal="center"/>
    </xf>
    <xf numFmtId="3" fontId="15" fillId="0" borderId="0" xfId="1" applyNumberFormat="1" applyFont="1"/>
    <xf numFmtId="3" fontId="16" fillId="0" borderId="3" xfId="1" applyNumberFormat="1" applyFont="1" applyBorder="1"/>
    <xf numFmtId="3" fontId="16" fillId="0" borderId="0" xfId="1" applyNumberFormat="1" applyFont="1" applyFill="1" applyBorder="1" applyAlignment="1">
      <alignment horizontal="right"/>
    </xf>
    <xf numFmtId="3" fontId="16" fillId="3" borderId="2" xfId="1" applyNumberFormat="1" applyFont="1" applyFill="1" applyBorder="1" applyAlignment="1">
      <alignment horizontal="right"/>
    </xf>
    <xf numFmtId="3" fontId="16" fillId="0" borderId="11" xfId="1" applyNumberFormat="1" applyFont="1" applyBorder="1" applyAlignment="1">
      <alignment horizontal="center"/>
    </xf>
    <xf numFmtId="3" fontId="16" fillId="0" borderId="7" xfId="1" applyNumberFormat="1" applyFont="1" applyBorder="1" applyAlignment="1">
      <alignment horizontal="center"/>
    </xf>
    <xf numFmtId="3" fontId="14" fillId="0" borderId="12" xfId="1" applyNumberFormat="1" applyFont="1" applyBorder="1"/>
    <xf numFmtId="3" fontId="18" fillId="0" borderId="0" xfId="1" applyNumberFormat="1" applyFont="1" applyFill="1" applyAlignment="1">
      <alignment horizontal="left"/>
    </xf>
    <xf numFmtId="3" fontId="14" fillId="0" borderId="0" xfId="1" applyNumberFormat="1" applyFont="1" applyBorder="1"/>
    <xf numFmtId="3" fontId="18" fillId="3" borderId="3" xfId="1" applyNumberFormat="1" applyFont="1" applyFill="1" applyBorder="1" applyAlignment="1">
      <alignment horizontal="right"/>
    </xf>
    <xf numFmtId="3" fontId="18" fillId="3" borderId="6" xfId="1" applyNumberFormat="1" applyFont="1" applyFill="1" applyBorder="1" applyAlignment="1">
      <alignment horizontal="right"/>
    </xf>
    <xf numFmtId="3" fontId="16" fillId="0" borderId="0" xfId="1" applyNumberFormat="1" applyFont="1" applyBorder="1"/>
    <xf numFmtId="3" fontId="16" fillId="3" borderId="6" xfId="1" applyNumberFormat="1" applyFont="1" applyFill="1" applyBorder="1" applyAlignment="1">
      <alignment horizontal="right"/>
    </xf>
    <xf numFmtId="3" fontId="16" fillId="3" borderId="5" xfId="1" applyNumberFormat="1" applyFont="1" applyFill="1" applyBorder="1" applyAlignment="1">
      <alignment horizontal="right"/>
    </xf>
    <xf numFmtId="3" fontId="16" fillId="3" borderId="3" xfId="1" applyNumberFormat="1" applyFont="1" applyFill="1" applyBorder="1" applyAlignment="1">
      <alignment horizontal="right"/>
    </xf>
    <xf numFmtId="3" fontId="0" fillId="0" borderId="0" xfId="0" applyNumberFormat="1"/>
    <xf numFmtId="3" fontId="18" fillId="0" borderId="10" xfId="1" applyNumberFormat="1" applyFont="1" applyBorder="1" applyAlignment="1">
      <alignment horizontal="left"/>
    </xf>
    <xf numFmtId="3" fontId="16" fillId="0" borderId="0" xfId="1" applyNumberFormat="1" applyFont="1" applyFill="1"/>
    <xf numFmtId="3" fontId="17" fillId="0" borderId="7" xfId="1" applyNumberFormat="1" applyFont="1" applyBorder="1" applyAlignment="1">
      <alignment horizontal="center"/>
    </xf>
    <xf numFmtId="3" fontId="16" fillId="0" borderId="0" xfId="1" applyNumberFormat="1" applyFont="1" applyFill="1" applyBorder="1" applyAlignment="1">
      <alignment horizontal="center"/>
    </xf>
    <xf numFmtId="3" fontId="17" fillId="0" borderId="0" xfId="1" applyNumberFormat="1" applyFont="1" applyFill="1" applyBorder="1" applyAlignment="1">
      <alignment horizontal="center"/>
    </xf>
    <xf numFmtId="3" fontId="18" fillId="3" borderId="2" xfId="1" applyNumberFormat="1" applyFont="1" applyFill="1" applyBorder="1" applyAlignment="1">
      <alignment horizontal="right"/>
    </xf>
    <xf numFmtId="3" fontId="31" fillId="0" borderId="3" xfId="0" applyNumberFormat="1" applyFont="1" applyBorder="1"/>
    <xf numFmtId="3" fontId="31" fillId="0" borderId="3" xfId="0" applyNumberFormat="1" applyFont="1" applyFill="1" applyBorder="1"/>
    <xf numFmtId="3" fontId="31" fillId="0" borderId="0" xfId="0" applyNumberFormat="1" applyFont="1" applyFill="1" applyBorder="1"/>
    <xf numFmtId="3" fontId="46" fillId="0" borderId="3" xfId="0" applyNumberFormat="1" applyFont="1" applyBorder="1"/>
    <xf numFmtId="3" fontId="46" fillId="0" borderId="0" xfId="0" applyNumberFormat="1" applyFont="1" applyBorder="1"/>
    <xf numFmtId="3" fontId="31" fillId="0" borderId="4" xfId="2" applyNumberFormat="1" applyFont="1" applyBorder="1"/>
    <xf numFmtId="3" fontId="46" fillId="0" borderId="6" xfId="0" applyNumberFormat="1" applyFont="1" applyBorder="1"/>
    <xf numFmtId="3" fontId="31" fillId="0" borderId="0" xfId="0" applyNumberFormat="1" applyFont="1" applyBorder="1" applyAlignment="1">
      <alignment horizontal="right"/>
    </xf>
    <xf numFmtId="3" fontId="52" fillId="0" borderId="0" xfId="0" applyNumberFormat="1" applyFont="1" applyFill="1" applyBorder="1" applyAlignment="1">
      <alignment horizontal="right"/>
    </xf>
    <xf numFmtId="0" fontId="14" fillId="0" borderId="4" xfId="0" applyFont="1" applyBorder="1" applyAlignment="1">
      <alignment horizontal="center"/>
    </xf>
    <xf numFmtId="0" fontId="14" fillId="0" borderId="3" xfId="0" applyFont="1" applyBorder="1" applyAlignment="1">
      <alignment horizontal="center"/>
    </xf>
    <xf numFmtId="0" fontId="31" fillId="0" borderId="0" xfId="0" applyFont="1" applyFill="1" applyBorder="1"/>
    <xf numFmtId="0" fontId="18" fillId="0" borderId="0" xfId="0" applyFont="1" applyFill="1" applyBorder="1"/>
    <xf numFmtId="3" fontId="23" fillId="0" borderId="4" xfId="1" applyNumberFormat="1" applyFont="1" applyFill="1" applyBorder="1" applyAlignment="1">
      <alignment horizontal="right"/>
    </xf>
    <xf numFmtId="3" fontId="23" fillId="0" borderId="3" xfId="1" applyNumberFormat="1" applyFont="1" applyFill="1" applyBorder="1" applyAlignment="1">
      <alignment horizontal="right"/>
    </xf>
    <xf numFmtId="3" fontId="18" fillId="0" borderId="4" xfId="1" quotePrefix="1" applyNumberFormat="1" applyFont="1" applyFill="1" applyBorder="1" applyAlignment="1">
      <alignment horizontal="right"/>
    </xf>
    <xf numFmtId="166" fontId="46" fillId="0" borderId="4" xfId="0" applyNumberFormat="1" applyFont="1" applyBorder="1" applyAlignment="1">
      <alignment horizontal="left"/>
    </xf>
    <xf numFmtId="0" fontId="31" fillId="0" borderId="4" xfId="0" applyFont="1" applyBorder="1"/>
    <xf numFmtId="0" fontId="52" fillId="0" borderId="4" xfId="0" applyFont="1" applyFill="1" applyBorder="1"/>
    <xf numFmtId="0" fontId="46" fillId="0" borderId="11" xfId="0" applyFont="1" applyBorder="1"/>
    <xf numFmtId="3" fontId="31" fillId="0" borderId="3" xfId="0" applyNumberFormat="1" applyFont="1" applyBorder="1" applyAlignment="1">
      <alignment horizontal="right"/>
    </xf>
    <xf numFmtId="3" fontId="52" fillId="0" borderId="3" xfId="0" applyNumberFormat="1" applyFont="1" applyFill="1" applyBorder="1" applyAlignment="1">
      <alignment horizontal="right"/>
    </xf>
    <xf numFmtId="3" fontId="46" fillId="0" borderId="3" xfId="0" applyNumberFormat="1" applyFont="1" applyBorder="1" applyAlignment="1">
      <alignment horizontal="right"/>
    </xf>
    <xf numFmtId="3" fontId="46" fillId="0" borderId="6" xfId="0" applyNumberFormat="1" applyFont="1" applyBorder="1" applyAlignment="1">
      <alignment horizontal="right"/>
    </xf>
    <xf numFmtId="0" fontId="37" fillId="0" borderId="4" xfId="0" applyFont="1" applyBorder="1" applyAlignment="1">
      <alignment horizontal="right"/>
    </xf>
    <xf numFmtId="3" fontId="31" fillId="0" borderId="7" xfId="0" applyNumberFormat="1" applyFont="1" applyBorder="1" applyAlignment="1">
      <alignment horizontal="right"/>
    </xf>
    <xf numFmtId="3" fontId="31" fillId="0" borderId="14" xfId="0" applyNumberFormat="1" applyFont="1" applyBorder="1" applyAlignment="1">
      <alignment horizontal="right"/>
    </xf>
    <xf numFmtId="0" fontId="37" fillId="0" borderId="3" xfId="0" applyFont="1" applyBorder="1" applyAlignment="1">
      <alignment horizontal="right"/>
    </xf>
    <xf numFmtId="3" fontId="31" fillId="0" borderId="6" xfId="0" applyNumberFormat="1" applyFont="1" applyBorder="1" applyAlignment="1">
      <alignment horizontal="right"/>
    </xf>
    <xf numFmtId="3" fontId="16" fillId="0" borderId="0" xfId="0" applyNumberFormat="1" applyFont="1"/>
    <xf numFmtId="3" fontId="18" fillId="3" borderId="5" xfId="1" applyNumberFormat="1" applyFont="1" applyFill="1" applyBorder="1" applyAlignment="1">
      <alignment horizontal="right"/>
    </xf>
    <xf numFmtId="3" fontId="16" fillId="0" borderId="4" xfId="1" applyNumberFormat="1" applyFont="1" applyBorder="1" applyAlignment="1">
      <alignment horizontal="center"/>
    </xf>
    <xf numFmtId="3" fontId="18" fillId="0" borderId="0" xfId="0" applyNumberFormat="1" applyFont="1" applyBorder="1"/>
    <xf numFmtId="3" fontId="18" fillId="0" borderId="0" xfId="0" applyNumberFormat="1" applyFont="1"/>
    <xf numFmtId="3" fontId="16" fillId="0" borderId="0" xfId="0" applyNumberFormat="1" applyFont="1" applyBorder="1"/>
    <xf numFmtId="3" fontId="18" fillId="0" borderId="0" xfId="0" applyNumberFormat="1" applyFont="1" applyFill="1" applyBorder="1"/>
    <xf numFmtId="0" fontId="18" fillId="9" borderId="1" xfId="0" applyFont="1" applyFill="1" applyBorder="1"/>
    <xf numFmtId="0" fontId="18" fillId="9" borderId="15" xfId="0" applyFont="1" applyFill="1" applyBorder="1"/>
    <xf numFmtId="0" fontId="18" fillId="9" borderId="14" xfId="0" applyFont="1" applyFill="1" applyBorder="1"/>
    <xf numFmtId="0" fontId="16" fillId="9" borderId="1" xfId="0" applyFont="1" applyFill="1" applyBorder="1" applyAlignment="1">
      <alignment horizontal="center"/>
    </xf>
    <xf numFmtId="0" fontId="16" fillId="9" borderId="15" xfId="0" applyFont="1" applyFill="1" applyBorder="1" applyAlignment="1">
      <alignment horizontal="center"/>
    </xf>
    <xf numFmtId="0" fontId="16" fillId="9" borderId="14" xfId="0" applyFont="1" applyFill="1" applyBorder="1" applyAlignment="1">
      <alignment horizontal="center"/>
    </xf>
    <xf numFmtId="0" fontId="16" fillId="9" borderId="11" xfId="0" applyFont="1" applyFill="1" applyBorder="1" applyAlignment="1">
      <alignment horizontal="center"/>
    </xf>
    <xf numFmtId="0" fontId="16" fillId="9" borderId="5" xfId="0" applyFont="1" applyFill="1" applyBorder="1" applyAlignment="1">
      <alignment horizontal="center"/>
    </xf>
    <xf numFmtId="0" fontId="16" fillId="9" borderId="12" xfId="0" applyFont="1" applyFill="1" applyBorder="1" applyAlignment="1">
      <alignment horizontal="center"/>
    </xf>
    <xf numFmtId="0" fontId="16" fillId="9" borderId="3" xfId="0" applyFont="1" applyFill="1" applyBorder="1"/>
    <xf numFmtId="3" fontId="18" fillId="9" borderId="2" xfId="0" applyNumberFormat="1" applyFont="1" applyFill="1" applyBorder="1"/>
    <xf numFmtId="3" fontId="18" fillId="9" borderId="7" xfId="0" applyNumberFormat="1" applyFont="1" applyFill="1" applyBorder="1"/>
    <xf numFmtId="3" fontId="18" fillId="9" borderId="3" xfId="0" applyNumberFormat="1" applyFont="1" applyFill="1" applyBorder="1"/>
    <xf numFmtId="0" fontId="16" fillId="9" borderId="3" xfId="0" applyFont="1" applyFill="1" applyBorder="1" applyAlignment="1">
      <alignment horizontal="center"/>
    </xf>
    <xf numFmtId="0" fontId="16" fillId="9" borderId="2" xfId="0" applyFont="1" applyFill="1" applyBorder="1" applyAlignment="1">
      <alignment horizontal="center"/>
    </xf>
    <xf numFmtId="0" fontId="18" fillId="9" borderId="2" xfId="0" applyFont="1" applyFill="1" applyBorder="1"/>
    <xf numFmtId="0" fontId="18" fillId="9" borderId="3" xfId="0" applyFont="1" applyFill="1" applyBorder="1"/>
    <xf numFmtId="3" fontId="18" fillId="9" borderId="2" xfId="2" applyNumberFormat="1" applyFont="1" applyFill="1" applyBorder="1"/>
    <xf numFmtId="3" fontId="16" fillId="9" borderId="6" xfId="0" applyNumberFormat="1" applyFont="1" applyFill="1" applyBorder="1"/>
    <xf numFmtId="3" fontId="16" fillId="9" borderId="5" xfId="0" applyNumberFormat="1" applyFont="1" applyFill="1" applyBorder="1"/>
    <xf numFmtId="3" fontId="31" fillId="0" borderId="2" xfId="0" quotePrefix="1" applyNumberFormat="1" applyFont="1" applyBorder="1" applyAlignment="1">
      <alignment horizontal="right"/>
    </xf>
    <xf numFmtId="0" fontId="37" fillId="0" borderId="1" xfId="0" applyFont="1" applyBorder="1" applyAlignment="1">
      <alignment horizontal="right"/>
    </xf>
    <xf numFmtId="3" fontId="31" fillId="0" borderId="3" xfId="0" quotePrefix="1" applyNumberFormat="1" applyFont="1" applyBorder="1" applyAlignment="1">
      <alignment horizontal="right"/>
    </xf>
    <xf numFmtId="3" fontId="18" fillId="0" borderId="2" xfId="1" applyNumberFormat="1" applyFont="1" applyFill="1" applyBorder="1" applyAlignment="1">
      <alignment horizontal="right"/>
    </xf>
    <xf numFmtId="3" fontId="18" fillId="2" borderId="2" xfId="1" applyNumberFormat="1" applyFont="1" applyFill="1" applyBorder="1" applyAlignment="1">
      <alignment horizontal="right"/>
    </xf>
    <xf numFmtId="3" fontId="16" fillId="0" borderId="3" xfId="1" applyNumberFormat="1" applyFont="1" applyFill="1" applyBorder="1" applyAlignment="1">
      <alignment horizontal="right"/>
    </xf>
    <xf numFmtId="3" fontId="18" fillId="2" borderId="2" xfId="1" quotePrefix="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3" borderId="4" xfId="1" applyNumberFormat="1" applyFont="1" applyFill="1" applyBorder="1" applyAlignment="1">
      <alignment horizontal="right"/>
    </xf>
    <xf numFmtId="3" fontId="18" fillId="3" borderId="0" xfId="1" applyNumberFormat="1" applyFont="1" applyFill="1" applyBorder="1" applyAlignment="1">
      <alignment horizontal="right"/>
    </xf>
    <xf numFmtId="164" fontId="56" fillId="8" borderId="3" xfId="844" applyNumberFormat="1" applyFont="1" applyBorder="1" applyAlignment="1">
      <alignment horizontal="right"/>
    </xf>
    <xf numFmtId="3" fontId="46" fillId="0" borderId="2" xfId="0" applyNumberFormat="1" applyFont="1" applyBorder="1"/>
    <xf numFmtId="3" fontId="17" fillId="0" borderId="1" xfId="1" applyNumberFormat="1" applyFont="1" applyBorder="1" applyAlignment="1">
      <alignment horizontal="center"/>
    </xf>
    <xf numFmtId="3" fontId="14" fillId="0" borderId="9" xfId="1" applyNumberFormat="1" applyFont="1" applyBorder="1" applyAlignment="1">
      <alignment horizontal="center"/>
    </xf>
    <xf numFmtId="3" fontId="17" fillId="0" borderId="6" xfId="1" applyNumberFormat="1" applyFont="1" applyBorder="1" applyAlignment="1">
      <alignment horizontal="center"/>
    </xf>
    <xf numFmtId="3" fontId="16" fillId="0" borderId="3" xfId="1" applyNumberFormat="1" applyFont="1" applyBorder="1" applyAlignment="1">
      <alignment horizontal="center"/>
    </xf>
    <xf numFmtId="3" fontId="17" fillId="0" borderId="3" xfId="1" applyNumberFormat="1" applyFont="1" applyBorder="1" applyAlignment="1">
      <alignment horizontal="center"/>
    </xf>
    <xf numFmtId="3" fontId="16" fillId="0" borderId="2" xfId="1" applyNumberFormat="1" applyFont="1" applyBorder="1" applyAlignment="1">
      <alignment horizontal="center"/>
    </xf>
    <xf numFmtId="3" fontId="14" fillId="0" borderId="1" xfId="1" applyNumberFormat="1" applyFont="1" applyBorder="1"/>
    <xf numFmtId="0" fontId="18" fillId="0" borderId="6" xfId="0" applyFont="1" applyBorder="1"/>
    <xf numFmtId="0" fontId="16" fillId="0" borderId="3" xfId="1" applyFont="1" applyBorder="1" applyAlignment="1">
      <alignment horizontal="center"/>
    </xf>
    <xf numFmtId="0" fontId="16" fillId="0" borderId="15" xfId="1" applyFont="1" applyBorder="1" applyAlignment="1">
      <alignment horizontal="center"/>
    </xf>
    <xf numFmtId="14" fontId="17" fillId="0" borderId="1" xfId="1" applyNumberFormat="1" applyFont="1" applyBorder="1" applyAlignment="1">
      <alignment horizontal="center"/>
    </xf>
    <xf numFmtId="14" fontId="17" fillId="0" borderId="7" xfId="1" applyNumberFormat="1" applyFont="1" applyBorder="1" applyAlignment="1">
      <alignment horizontal="center"/>
    </xf>
    <xf numFmtId="14" fontId="17" fillId="0" borderId="15" xfId="1" applyNumberFormat="1" applyFont="1" applyBorder="1" applyAlignment="1">
      <alignment horizontal="center"/>
    </xf>
    <xf numFmtId="0" fontId="18" fillId="0" borderId="5" xfId="1" applyFont="1" applyFill="1" applyBorder="1"/>
    <xf numFmtId="3" fontId="18" fillId="3" borderId="7" xfId="1" applyNumberFormat="1" applyFont="1" applyFill="1" applyBorder="1" applyAlignment="1">
      <alignment horizontal="right"/>
    </xf>
    <xf numFmtId="3" fontId="18" fillId="3" borderId="1" xfId="1" applyNumberFormat="1" applyFont="1" applyFill="1" applyBorder="1" applyAlignment="1">
      <alignment horizontal="right"/>
    </xf>
    <xf numFmtId="0" fontId="18" fillId="0" borderId="9" xfId="1" applyFont="1" applyFill="1" applyBorder="1"/>
    <xf numFmtId="167" fontId="18" fillId="0" borderId="0" xfId="1" applyNumberFormat="1" applyFont="1" applyFill="1" applyBorder="1" applyAlignment="1">
      <alignment horizontal="center"/>
    </xf>
    <xf numFmtId="167" fontId="18" fillId="3" borderId="7" xfId="1" applyNumberFormat="1" applyFont="1" applyFill="1" applyBorder="1" applyAlignment="1">
      <alignment horizontal="right"/>
    </xf>
    <xf numFmtId="167" fontId="18" fillId="3" borderId="3" xfId="1" applyNumberFormat="1" applyFont="1" applyFill="1" applyBorder="1" applyAlignment="1">
      <alignment horizontal="right"/>
    </xf>
    <xf numFmtId="167" fontId="18" fillId="3" borderId="6" xfId="1" applyNumberFormat="1" applyFont="1" applyFill="1" applyBorder="1" applyAlignment="1">
      <alignment horizontal="right"/>
    </xf>
    <xf numFmtId="0" fontId="46" fillId="0" borderId="0" xfId="0" applyFont="1" applyBorder="1"/>
    <xf numFmtId="0" fontId="46" fillId="0" borderId="7" xfId="0" applyFont="1" applyBorder="1"/>
    <xf numFmtId="14" fontId="14" fillId="0" borderId="6" xfId="0" applyNumberFormat="1" applyFont="1" applyFill="1" applyBorder="1" applyAlignment="1">
      <alignment horizontal="left"/>
    </xf>
    <xf numFmtId="14" fontId="14" fillId="0" borderId="3" xfId="0" applyNumberFormat="1" applyFont="1" applyFill="1" applyBorder="1" applyAlignment="1">
      <alignment horizontal="center"/>
    </xf>
    <xf numFmtId="166" fontId="16" fillId="0" borderId="4" xfId="0" applyNumberFormat="1" applyFont="1" applyBorder="1" applyAlignment="1">
      <alignment horizontal="center"/>
    </xf>
    <xf numFmtId="166" fontId="16" fillId="0" borderId="11" xfId="0" applyNumberFormat="1" applyFont="1" applyBorder="1" applyAlignment="1">
      <alignment horizontal="center"/>
    </xf>
    <xf numFmtId="0" fontId="16" fillId="0" borderId="5" xfId="0" applyFont="1" applyBorder="1" applyAlignment="1">
      <alignment horizontal="center"/>
    </xf>
    <xf numFmtId="164" fontId="46" fillId="0" borderId="4" xfId="0" applyNumberFormat="1" applyFont="1" applyBorder="1" applyAlignment="1">
      <alignment horizontal="right"/>
    </xf>
    <xf numFmtId="164" fontId="46" fillId="0" borderId="3" xfId="0" applyNumberFormat="1" applyFont="1" applyBorder="1" applyAlignment="1">
      <alignment horizontal="right"/>
    </xf>
    <xf numFmtId="164" fontId="31" fillId="0" borderId="4" xfId="0" applyNumberFormat="1" applyFont="1" applyBorder="1" applyAlignment="1">
      <alignment horizontal="right"/>
    </xf>
    <xf numFmtId="164" fontId="31" fillId="0" borderId="3" xfId="0" applyNumberFormat="1" applyFont="1" applyBorder="1" applyAlignment="1">
      <alignment horizontal="right"/>
    </xf>
    <xf numFmtId="164" fontId="31" fillId="0" borderId="4" xfId="0" applyNumberFormat="1" applyFont="1" applyFill="1" applyBorder="1" applyAlignment="1">
      <alignment horizontal="right"/>
    </xf>
    <xf numFmtId="0" fontId="31" fillId="0" borderId="11" xfId="0" applyFont="1" applyBorder="1"/>
    <xf numFmtId="3" fontId="31" fillId="0" borderId="11" xfId="0" applyNumberFormat="1" applyFont="1" applyBorder="1"/>
    <xf numFmtId="164" fontId="31" fillId="0" borderId="11" xfId="0" applyNumberFormat="1" applyFont="1" applyBorder="1" applyAlignment="1">
      <alignment horizontal="right"/>
    </xf>
    <xf numFmtId="164" fontId="31" fillId="0" borderId="6" xfId="0" applyNumberFormat="1" applyFont="1" applyBorder="1" applyAlignment="1">
      <alignment horizontal="right"/>
    </xf>
    <xf numFmtId="3" fontId="46" fillId="0" borderId="3" xfId="0" applyNumberFormat="1" applyFont="1" applyFill="1" applyBorder="1" applyAlignment="1">
      <alignment horizontal="right"/>
    </xf>
    <xf numFmtId="0" fontId="43" fillId="10" borderId="0" xfId="0" applyFont="1" applyFill="1"/>
    <xf numFmtId="0" fontId="67" fillId="0" borderId="0" xfId="3" applyFont="1" applyAlignment="1" applyProtection="1"/>
    <xf numFmtId="0" fontId="42" fillId="0" borderId="0" xfId="0" applyFont="1" applyFill="1" applyAlignment="1">
      <alignment horizontal="center"/>
    </xf>
    <xf numFmtId="3" fontId="16" fillId="0" borderId="6" xfId="1" applyNumberFormat="1" applyFont="1" applyFill="1" applyBorder="1" applyAlignment="1">
      <alignment horizontal="right"/>
    </xf>
    <xf numFmtId="3" fontId="68" fillId="0" borderId="4" xfId="1" applyNumberFormat="1" applyFont="1" applyFill="1" applyBorder="1" applyAlignment="1">
      <alignment horizontal="right"/>
    </xf>
    <xf numFmtId="3" fontId="68" fillId="0" borderId="3" xfId="1" applyNumberFormat="1" applyFont="1" applyFill="1" applyBorder="1" applyAlignment="1">
      <alignment horizontal="right"/>
    </xf>
    <xf numFmtId="3" fontId="68" fillId="0" borderId="11" xfId="1" applyNumberFormat="1" applyFont="1" applyFill="1" applyBorder="1" applyAlignment="1">
      <alignment horizontal="right"/>
    </xf>
    <xf numFmtId="3" fontId="68" fillId="0" borderId="6" xfId="1" applyNumberFormat="1" applyFont="1" applyFill="1" applyBorder="1" applyAlignment="1">
      <alignment horizontal="right"/>
    </xf>
    <xf numFmtId="3" fontId="18" fillId="0" borderId="3" xfId="2" applyNumberFormat="1" applyFont="1" applyFill="1" applyBorder="1" applyAlignment="1">
      <alignment horizontal="right"/>
    </xf>
    <xf numFmtId="3" fontId="18" fillId="0" borderId="4" xfId="2" applyNumberFormat="1" applyFont="1" applyFill="1" applyBorder="1" applyAlignment="1">
      <alignment horizontal="right"/>
    </xf>
    <xf numFmtId="3" fontId="18" fillId="0" borderId="6" xfId="2" applyNumberFormat="1" applyFont="1" applyFill="1" applyBorder="1" applyAlignment="1">
      <alignment horizontal="right"/>
    </xf>
    <xf numFmtId="3" fontId="18" fillId="0" borderId="11" xfId="2" applyNumberFormat="1" applyFont="1" applyFill="1" applyBorder="1" applyAlignment="1">
      <alignment horizontal="right"/>
    </xf>
    <xf numFmtId="3" fontId="18" fillId="2" borderId="3" xfId="2" applyNumberFormat="1" applyFont="1" applyFill="1" applyBorder="1" applyAlignment="1">
      <alignment horizontal="right"/>
    </xf>
    <xf numFmtId="3" fontId="18" fillId="2" borderId="4" xfId="2" applyNumberFormat="1" applyFont="1" applyFill="1" applyBorder="1" applyAlignment="1">
      <alignment horizontal="right"/>
    </xf>
    <xf numFmtId="3" fontId="18" fillId="0" borderId="4" xfId="1" applyNumberFormat="1" applyFont="1" applyFill="1" applyBorder="1" applyAlignment="1">
      <alignment horizontal="right"/>
    </xf>
    <xf numFmtId="3" fontId="18" fillId="2" borderId="0" xfId="1" applyNumberFormat="1" applyFont="1" applyFill="1" applyBorder="1" applyAlignment="1">
      <alignment horizontal="right"/>
    </xf>
    <xf numFmtId="3" fontId="18" fillId="0" borderId="3" xfId="2" applyNumberFormat="1" applyFont="1" applyBorder="1" applyAlignment="1">
      <alignment horizontal="right"/>
    </xf>
    <xf numFmtId="3" fontId="18" fillId="0" borderId="4" xfId="2" applyNumberFormat="1" applyFont="1" applyBorder="1" applyAlignment="1">
      <alignment horizontal="right"/>
    </xf>
    <xf numFmtId="3" fontId="18" fillId="5" borderId="3" xfId="2" applyNumberFormat="1" applyFont="1" applyFill="1" applyBorder="1" applyAlignment="1">
      <alignment horizontal="right"/>
    </xf>
    <xf numFmtId="3" fontId="23" fillId="0" borderId="2" xfId="1" applyNumberFormat="1" applyFont="1" applyFill="1" applyBorder="1" applyAlignment="1">
      <alignment horizontal="right"/>
    </xf>
    <xf numFmtId="3" fontId="23" fillId="0" borderId="0" xfId="1" applyNumberFormat="1" applyFont="1" applyFill="1" applyBorder="1" applyAlignment="1">
      <alignment horizontal="right"/>
    </xf>
    <xf numFmtId="3" fontId="18" fillId="2" borderId="0" xfId="1" quotePrefix="1" applyNumberFormat="1" applyFont="1" applyFill="1" applyBorder="1" applyAlignment="1">
      <alignment horizontal="right"/>
    </xf>
    <xf numFmtId="3" fontId="18" fillId="0" borderId="3" xfId="2" applyNumberFormat="1" applyFont="1" applyBorder="1" applyAlignment="1">
      <alignment horizontal="left"/>
    </xf>
    <xf numFmtId="0" fontId="14" fillId="0" borderId="0" xfId="1" applyFont="1" applyBorder="1" applyAlignment="1">
      <alignment horizontal="center"/>
    </xf>
    <xf numFmtId="0" fontId="14" fillId="0" borderId="0" xfId="1" applyFont="1" applyFill="1" applyBorder="1" applyAlignment="1">
      <alignment horizontal="center"/>
    </xf>
    <xf numFmtId="3" fontId="14" fillId="0" borderId="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3" fontId="16" fillId="0" borderId="9" xfId="1" applyNumberFormat="1" applyFont="1" applyBorder="1" applyAlignment="1">
      <alignment horizontal="center"/>
    </xf>
    <xf numFmtId="3" fontId="16" fillId="0" borderId="1" xfId="1" applyNumberFormat="1" applyFont="1" applyBorder="1" applyAlignment="1">
      <alignment horizontal="center"/>
    </xf>
    <xf numFmtId="3" fontId="16" fillId="0" borderId="7"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2" xfId="1" applyNumberFormat="1" applyFont="1" applyFill="1" applyBorder="1" applyAlignment="1">
      <alignment horizontal="right"/>
    </xf>
    <xf numFmtId="3" fontId="16" fillId="0" borderId="4" xfId="1" applyNumberFormat="1" applyFont="1" applyFill="1" applyBorder="1" applyAlignment="1">
      <alignment horizontal="right"/>
    </xf>
    <xf numFmtId="3" fontId="16" fillId="0" borderId="3" xfId="2" applyNumberFormat="1" applyFont="1" applyFill="1" applyBorder="1" applyAlignment="1">
      <alignment horizontal="right"/>
    </xf>
    <xf numFmtId="3" fontId="16" fillId="0" borderId="4" xfId="2" applyNumberFormat="1" applyFont="1" applyFill="1" applyBorder="1" applyAlignment="1">
      <alignment horizontal="right"/>
    </xf>
    <xf numFmtId="3" fontId="16" fillId="0" borderId="6" xfId="2" applyNumberFormat="1" applyFont="1" applyFill="1" applyBorder="1" applyAlignment="1">
      <alignment horizontal="right"/>
    </xf>
    <xf numFmtId="3" fontId="16" fillId="0" borderId="11" xfId="2" applyNumberFormat="1" applyFont="1" applyFill="1" applyBorder="1" applyAlignment="1">
      <alignment horizontal="right"/>
    </xf>
    <xf numFmtId="3" fontId="16" fillId="0" borderId="5" xfId="1" applyNumberFormat="1" applyFont="1" applyFill="1" applyBorder="1" applyAlignment="1">
      <alignment horizontal="right"/>
    </xf>
    <xf numFmtId="3" fontId="16" fillId="0" borderId="11" xfId="1" applyNumberFormat="1" applyFont="1" applyFill="1" applyBorder="1" applyAlignment="1">
      <alignment horizontal="right"/>
    </xf>
    <xf numFmtId="3" fontId="16" fillId="0" borderId="7" xfId="1" applyNumberFormat="1" applyFont="1" applyFill="1" applyBorder="1" applyAlignment="1">
      <alignment horizontal="right"/>
    </xf>
    <xf numFmtId="3" fontId="16" fillId="0" borderId="1" xfId="1" applyNumberFormat="1" applyFont="1" applyFill="1" applyBorder="1" applyAlignment="1">
      <alignment horizontal="right"/>
    </xf>
    <xf numFmtId="3" fontId="16" fillId="0" borderId="15" xfId="1" applyNumberFormat="1" applyFont="1" applyFill="1" applyBorder="1" applyAlignment="1">
      <alignment horizontal="right"/>
    </xf>
    <xf numFmtId="3" fontId="16" fillId="2" borderId="2" xfId="1" applyNumberFormat="1" applyFont="1" applyFill="1" applyBorder="1" applyAlignment="1">
      <alignment horizontal="right"/>
    </xf>
    <xf numFmtId="3" fontId="16" fillId="2" borderId="0" xfId="1" applyNumberFormat="1" applyFont="1" applyFill="1" applyBorder="1" applyAlignment="1">
      <alignment horizontal="right"/>
    </xf>
    <xf numFmtId="3" fontId="16" fillId="2" borderId="4" xfId="1" applyNumberFormat="1" applyFont="1" applyFill="1" applyBorder="1" applyAlignment="1">
      <alignment horizontal="right"/>
    </xf>
    <xf numFmtId="3" fontId="16" fillId="2" borderId="5" xfId="1" applyNumberFormat="1" applyFont="1" applyFill="1" applyBorder="1" applyAlignment="1">
      <alignment horizontal="right"/>
    </xf>
    <xf numFmtId="3" fontId="16" fillId="2" borderId="11" xfId="1" applyNumberFormat="1" applyFont="1" applyFill="1" applyBorder="1" applyAlignment="1">
      <alignment horizontal="right"/>
    </xf>
    <xf numFmtId="0" fontId="0" fillId="0" borderId="8" xfId="0" applyBorder="1" applyAlignment="1"/>
    <xf numFmtId="3" fontId="16" fillId="0" borderId="4" xfId="1" quotePrefix="1" applyNumberFormat="1" applyFont="1" applyFill="1" applyBorder="1" applyAlignment="1">
      <alignment horizontal="right"/>
    </xf>
    <xf numFmtId="3" fontId="16" fillId="0" borderId="2" xfId="1" quotePrefix="1" applyNumberFormat="1" applyFont="1" applyFill="1" applyBorder="1" applyAlignment="1">
      <alignment horizontal="right"/>
    </xf>
    <xf numFmtId="0" fontId="57" fillId="0" borderId="0" xfId="1" applyFont="1" applyFill="1"/>
    <xf numFmtId="0" fontId="15" fillId="0" borderId="0" xfId="1" applyFont="1" applyFill="1" applyAlignment="1">
      <alignment horizontal="right" vertical="top"/>
    </xf>
    <xf numFmtId="0" fontId="15" fillId="0" borderId="0" xfId="1" applyFont="1" applyAlignment="1">
      <alignment vertical="top" wrapText="1"/>
    </xf>
    <xf numFmtId="0" fontId="15" fillId="0" borderId="0" xfId="1" applyFont="1" applyAlignment="1">
      <alignment horizontal="left" vertical="top" wrapText="1"/>
    </xf>
    <xf numFmtId="0" fontId="15" fillId="0" borderId="0" xfId="1" applyFont="1" applyFill="1" applyAlignment="1">
      <alignment horizontal="right"/>
    </xf>
    <xf numFmtId="0" fontId="15" fillId="0" borderId="0" xfId="1" applyFont="1" applyFill="1" applyAlignment="1">
      <alignment vertical="top" wrapText="1"/>
    </xf>
    <xf numFmtId="0" fontId="24" fillId="0" borderId="0" xfId="1" applyFont="1" applyFill="1"/>
    <xf numFmtId="0" fontId="15" fillId="0" borderId="0" xfId="1" applyFont="1" applyFill="1" applyAlignment="1">
      <alignment wrapText="1"/>
    </xf>
    <xf numFmtId="0" fontId="14" fillId="0" borderId="0" xfId="1" applyFont="1" applyFill="1" applyAlignment="1">
      <alignment horizontal="left"/>
    </xf>
    <xf numFmtId="3" fontId="31" fillId="4" borderId="3" xfId="0" applyNumberFormat="1" applyFont="1" applyFill="1" applyBorder="1" applyAlignment="1" applyProtection="1">
      <alignment horizontal="right"/>
      <protection locked="0"/>
    </xf>
    <xf numFmtId="0" fontId="69" fillId="0" borderId="0" xfId="0" applyFont="1" applyAlignment="1">
      <alignment horizontal="left" vertical="center" readingOrder="1"/>
    </xf>
    <xf numFmtId="0" fontId="18" fillId="0" borderId="0" xfId="1" applyFont="1" applyFill="1" applyBorder="1" applyAlignment="1">
      <alignment horizontal="left"/>
    </xf>
    <xf numFmtId="0" fontId="72" fillId="0" borderId="0" xfId="1" applyFont="1" applyFill="1" applyAlignment="1">
      <alignment horizontal="left"/>
    </xf>
    <xf numFmtId="0" fontId="19" fillId="0" borderId="0" xfId="1" applyFont="1" applyFill="1"/>
    <xf numFmtId="0" fontId="43" fillId="10" borderId="0" xfId="3" applyFont="1" applyFill="1" applyAlignment="1" applyProtection="1"/>
    <xf numFmtId="0" fontId="65" fillId="0" borderId="0" xfId="0" applyFont="1" applyFill="1"/>
    <xf numFmtId="0" fontId="66" fillId="0" borderId="0" xfId="0" applyFont="1" applyFill="1"/>
    <xf numFmtId="3" fontId="46" fillId="0" borderId="11" xfId="0" applyNumberFormat="1" applyFont="1" applyFill="1" applyBorder="1"/>
    <xf numFmtId="0" fontId="43" fillId="0" borderId="0" xfId="0" applyFont="1" applyFill="1"/>
    <xf numFmtId="0" fontId="41" fillId="0" borderId="0" xfId="0" applyFont="1" applyFill="1"/>
    <xf numFmtId="0" fontId="39" fillId="0" borderId="0" xfId="0" applyFont="1" applyFill="1"/>
    <xf numFmtId="0" fontId="43" fillId="0" borderId="0" xfId="3" applyFont="1" applyFill="1" applyAlignment="1" applyProtection="1"/>
    <xf numFmtId="3" fontId="16" fillId="3" borderId="7" xfId="1" applyNumberFormat="1" applyFont="1" applyFill="1" applyBorder="1" applyAlignment="1">
      <alignment horizontal="right"/>
    </xf>
    <xf numFmtId="0" fontId="74" fillId="0" borderId="0" xfId="1" applyFont="1" applyBorder="1" applyAlignment="1">
      <alignment horizontal="left"/>
    </xf>
    <xf numFmtId="3" fontId="68" fillId="0" borderId="2" xfId="1" applyNumberFormat="1" applyFont="1" applyFill="1" applyBorder="1" applyAlignment="1">
      <alignment horizontal="right"/>
    </xf>
    <xf numFmtId="3" fontId="60" fillId="0" borderId="2" xfId="1" applyNumberFormat="1" applyFont="1" applyFill="1" applyBorder="1" applyAlignment="1">
      <alignment horizontal="right"/>
    </xf>
    <xf numFmtId="0" fontId="73" fillId="0" borderId="0" xfId="0" applyFont="1" applyFill="1" applyAlignment="1">
      <alignment horizontal="left" vertical="center" readingOrder="1"/>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4" fillId="0" borderId="12" xfId="1" applyNumberFormat="1" applyFont="1" applyBorder="1" applyAlignment="1">
      <alignment horizontal="center"/>
    </xf>
    <xf numFmtId="3" fontId="14" fillId="0" borderId="0" xfId="1" applyNumberFormat="1" applyFont="1" applyBorder="1" applyAlignment="1">
      <alignment horizontal="center"/>
    </xf>
    <xf numFmtId="3" fontId="14" fillId="0" borderId="0" xfId="1" applyNumberFormat="1" applyFont="1" applyFill="1" applyBorder="1" applyAlignment="1">
      <alignment horizontal="center"/>
    </xf>
    <xf numFmtId="3" fontId="14" fillId="0" borderId="14" xfId="1" applyNumberFormat="1" applyFont="1" applyFill="1" applyBorder="1" applyAlignment="1">
      <alignment horizontal="center"/>
    </xf>
    <xf numFmtId="170" fontId="18" fillId="0" borderId="3" xfId="846" applyFont="1" applyBorder="1" applyAlignment="1">
      <alignment horizontal="right"/>
    </xf>
    <xf numFmtId="170" fontId="18" fillId="0" borderId="3" xfId="846" applyFont="1" applyFill="1" applyBorder="1" applyAlignment="1">
      <alignment horizontal="right"/>
    </xf>
    <xf numFmtId="170" fontId="16" fillId="0" borderId="3" xfId="846" applyFont="1" applyFill="1" applyBorder="1" applyAlignment="1">
      <alignment horizontal="right"/>
    </xf>
    <xf numFmtId="170" fontId="18" fillId="3" borderId="7" xfId="846" applyFont="1" applyFill="1" applyBorder="1" applyAlignment="1">
      <alignment horizontal="right"/>
    </xf>
    <xf numFmtId="170" fontId="18" fillId="3" borderId="2" xfId="846" applyFont="1" applyFill="1" applyBorder="1" applyAlignment="1">
      <alignment horizontal="right"/>
    </xf>
    <xf numFmtId="170" fontId="18" fillId="3" borderId="3" xfId="846" applyFont="1" applyFill="1" applyBorder="1" applyAlignment="1">
      <alignment horizontal="right"/>
    </xf>
    <xf numFmtId="170" fontId="18" fillId="2" borderId="3" xfId="846" applyFont="1" applyFill="1" applyBorder="1" applyAlignment="1">
      <alignment horizontal="right"/>
    </xf>
    <xf numFmtId="170" fontId="18" fillId="2" borderId="4" xfId="846" applyFont="1" applyFill="1" applyBorder="1" applyAlignment="1">
      <alignment horizontal="right"/>
    </xf>
    <xf numFmtId="170" fontId="16" fillId="2" borderId="2" xfId="846" applyFont="1" applyFill="1" applyBorder="1" applyAlignment="1">
      <alignment horizontal="right"/>
    </xf>
    <xf numFmtId="170" fontId="16" fillId="2" borderId="0" xfId="846" applyFont="1" applyFill="1" applyBorder="1" applyAlignment="1">
      <alignment horizontal="right"/>
    </xf>
    <xf numFmtId="170" fontId="16" fillId="2" borderId="4" xfId="846" applyFont="1" applyFill="1" applyBorder="1" applyAlignment="1">
      <alignment horizontal="right"/>
    </xf>
    <xf numFmtId="170" fontId="16" fillId="2" borderId="5" xfId="846" applyFont="1" applyFill="1" applyBorder="1" applyAlignment="1">
      <alignment horizontal="right"/>
    </xf>
    <xf numFmtId="170" fontId="16" fillId="2" borderId="11" xfId="846" applyFont="1" applyFill="1" applyBorder="1" applyAlignment="1">
      <alignment horizontal="right"/>
    </xf>
    <xf numFmtId="170" fontId="18" fillId="0" borderId="4" xfId="846" applyFont="1" applyBorder="1" applyAlignment="1">
      <alignment horizontal="right"/>
    </xf>
    <xf numFmtId="170" fontId="19" fillId="2" borderId="2" xfId="846" applyFont="1" applyFill="1" applyBorder="1" applyAlignment="1">
      <alignment horizontal="right"/>
    </xf>
    <xf numFmtId="170" fontId="19" fillId="2" borderId="0" xfId="846" applyFont="1" applyFill="1" applyBorder="1" applyAlignment="1">
      <alignment horizontal="right"/>
    </xf>
    <xf numFmtId="170" fontId="18" fillId="2" borderId="2" xfId="846" applyFont="1" applyFill="1" applyBorder="1" applyAlignment="1">
      <alignment horizontal="right"/>
    </xf>
    <xf numFmtId="170" fontId="18" fillId="2" borderId="0" xfId="846" applyFont="1" applyFill="1" applyBorder="1" applyAlignment="1">
      <alignment horizontal="right"/>
    </xf>
    <xf numFmtId="170" fontId="18" fillId="2" borderId="2" xfId="846" quotePrefix="1" applyFont="1" applyFill="1" applyBorder="1" applyAlignment="1">
      <alignment horizontal="right"/>
    </xf>
    <xf numFmtId="170" fontId="18" fillId="2" borderId="0" xfId="846" quotePrefix="1" applyFont="1" applyFill="1" applyBorder="1" applyAlignment="1">
      <alignment horizontal="right"/>
    </xf>
    <xf numFmtId="170" fontId="18" fillId="3" borderId="0" xfId="846" applyFont="1" applyFill="1" applyBorder="1" applyAlignment="1">
      <alignment horizontal="right"/>
    </xf>
    <xf numFmtId="0" fontId="42" fillId="0" borderId="0" xfId="851" applyFont="1" applyProtection="1">
      <protection locked="0"/>
    </xf>
    <xf numFmtId="0" fontId="20" fillId="0" borderId="0" xfId="851" applyProtection="1">
      <protection locked="0"/>
    </xf>
    <xf numFmtId="0" fontId="58" fillId="0" borderId="0" xfId="851" applyFont="1" applyProtection="1">
      <protection locked="0"/>
    </xf>
    <xf numFmtId="3" fontId="18" fillId="0" borderId="3" xfId="1" applyNumberFormat="1" applyFont="1" applyFill="1" applyBorder="1" applyAlignment="1">
      <alignment horizontal="right"/>
    </xf>
    <xf numFmtId="3" fontId="16" fillId="0" borderId="6" xfId="1" applyNumberFormat="1" applyFont="1" applyBorder="1" applyAlignment="1">
      <alignment horizontal="center"/>
    </xf>
    <xf numFmtId="3" fontId="16" fillId="0" borderId="1" xfId="1" applyNumberFormat="1" applyFont="1" applyBorder="1" applyAlignment="1">
      <alignment horizontal="center"/>
    </xf>
    <xf numFmtId="3" fontId="18" fillId="0" borderId="4" xfId="1" quotePrefix="1" applyNumberFormat="1" applyFont="1" applyFill="1" applyBorder="1" applyAlignment="1">
      <alignment horizontal="right"/>
    </xf>
    <xf numFmtId="3" fontId="18" fillId="2" borderId="2" xfId="1" applyNumberFormat="1" applyFont="1" applyFill="1" applyBorder="1" applyAlignment="1">
      <alignment horizontal="right"/>
    </xf>
    <xf numFmtId="3" fontId="18" fillId="2" borderId="2" xfId="1" quotePrefix="1" applyNumberFormat="1" applyFont="1" applyFill="1" applyBorder="1" applyAlignment="1">
      <alignment horizontal="right"/>
    </xf>
    <xf numFmtId="3" fontId="18" fillId="0" borderId="2" xfId="1" quotePrefix="1" applyNumberFormat="1" applyFont="1" applyFill="1" applyBorder="1" applyAlignment="1">
      <alignment horizontal="right"/>
    </xf>
    <xf numFmtId="3" fontId="18" fillId="0" borderId="6" xfId="1" quotePrefix="1" applyNumberFormat="1" applyFont="1" applyFill="1" applyBorder="1" applyAlignment="1">
      <alignment horizontal="right"/>
    </xf>
    <xf numFmtId="3" fontId="18" fillId="0" borderId="5" xfId="1" quotePrefix="1" applyNumberFormat="1" applyFont="1" applyFill="1" applyBorder="1" applyAlignment="1">
      <alignment horizontal="right"/>
    </xf>
    <xf numFmtId="3" fontId="18" fillId="2" borderId="0" xfId="1" applyNumberFormat="1" applyFont="1" applyFill="1" applyBorder="1" applyAlignment="1">
      <alignment horizontal="right"/>
    </xf>
    <xf numFmtId="3" fontId="19" fillId="2" borderId="2" xfId="1" applyNumberFormat="1" applyFont="1" applyFill="1" applyBorder="1" applyAlignment="1">
      <alignment horizontal="right"/>
    </xf>
    <xf numFmtId="3" fontId="19" fillId="2" borderId="0" xfId="1" applyNumberFormat="1" applyFont="1" applyFill="1" applyBorder="1" applyAlignment="1">
      <alignment horizontal="right"/>
    </xf>
    <xf numFmtId="3" fontId="18" fillId="2" borderId="0" xfId="1" quotePrefix="1" applyNumberFormat="1" applyFont="1" applyFill="1" applyBorder="1" applyAlignment="1">
      <alignment horizontal="right"/>
    </xf>
    <xf numFmtId="3" fontId="16" fillId="2" borderId="2" xfId="1" quotePrefix="1" applyNumberFormat="1" applyFont="1" applyFill="1" applyBorder="1" applyAlignment="1">
      <alignment horizontal="right"/>
    </xf>
    <xf numFmtId="3" fontId="16" fillId="0" borderId="4" xfId="1" quotePrefix="1" applyNumberFormat="1" applyFont="1" applyFill="1" applyBorder="1" applyAlignment="1">
      <alignment horizontal="right"/>
    </xf>
    <xf numFmtId="3" fontId="16" fillId="0" borderId="2" xfId="1" quotePrefix="1" applyNumberFormat="1" applyFont="1" applyFill="1" applyBorder="1" applyAlignment="1">
      <alignment horizontal="right"/>
    </xf>
    <xf numFmtId="0" fontId="18" fillId="0" borderId="0" xfId="3" applyFont="1" applyFill="1" applyAlignment="1" applyProtection="1">
      <protection locked="0"/>
    </xf>
    <xf numFmtId="3" fontId="31" fillId="0" borderId="3" xfId="845" applyNumberFormat="1" applyFont="1" applyFill="1" applyBorder="1" applyAlignment="1" applyProtection="1">
      <alignment horizontal="right"/>
      <protection locked="0"/>
    </xf>
    <xf numFmtId="3" fontId="31" fillId="4" borderId="3" xfId="845" applyNumberFormat="1" applyFont="1" applyFill="1" applyBorder="1" applyAlignment="1" applyProtection="1">
      <alignment horizontal="right"/>
      <protection locked="0"/>
    </xf>
    <xf numFmtId="3" fontId="46" fillId="4" borderId="3" xfId="845" applyNumberFormat="1" applyFont="1" applyFill="1" applyBorder="1" applyAlignment="1" applyProtection="1">
      <alignment horizontal="right"/>
      <protection locked="0"/>
    </xf>
    <xf numFmtId="3" fontId="46" fillId="4" borderId="6" xfId="845" applyNumberFormat="1" applyFont="1" applyFill="1" applyBorder="1" applyAlignment="1" applyProtection="1">
      <alignment horizontal="right"/>
      <protection locked="0"/>
    </xf>
    <xf numFmtId="164" fontId="20" fillId="0" borderId="0" xfId="851" applyNumberFormat="1" applyProtection="1">
      <protection locked="0"/>
    </xf>
    <xf numFmtId="3" fontId="59" fillId="4" borderId="12" xfId="851" applyNumberFormat="1" applyFont="1" applyFill="1" applyBorder="1" applyProtection="1">
      <protection locked="0"/>
    </xf>
    <xf numFmtId="3" fontId="60" fillId="4" borderId="0" xfId="851" applyNumberFormat="1" applyFont="1" applyFill="1" applyBorder="1" applyProtection="1">
      <protection locked="0"/>
    </xf>
    <xf numFmtId="164" fontId="20" fillId="0" borderId="0" xfId="851" applyNumberFormat="1" applyBorder="1" applyProtection="1">
      <protection locked="0"/>
    </xf>
    <xf numFmtId="14" fontId="14" fillId="0" borderId="7" xfId="851" applyNumberFormat="1" applyFont="1" applyFill="1" applyBorder="1" applyAlignment="1" applyProtection="1">
      <alignment horizontal="left"/>
      <protection locked="0"/>
    </xf>
    <xf numFmtId="3" fontId="14" fillId="0" borderId="8" xfId="851" quotePrefix="1" applyNumberFormat="1" applyFont="1" applyFill="1" applyBorder="1" applyProtection="1">
      <protection locked="0"/>
    </xf>
    <xf numFmtId="3" fontId="14" fillId="0" borderId="9" xfId="851" quotePrefix="1" applyNumberFormat="1" applyFont="1" applyFill="1" applyBorder="1" applyProtection="1">
      <protection locked="0"/>
    </xf>
    <xf numFmtId="3" fontId="14" fillId="0" borderId="10" xfId="851" quotePrefix="1" applyNumberFormat="1" applyFont="1" applyFill="1" applyBorder="1" applyProtection="1">
      <protection locked="0"/>
    </xf>
    <xf numFmtId="0" fontId="18" fillId="0" borderId="8" xfId="851" applyFont="1" applyBorder="1" applyProtection="1">
      <protection locked="0"/>
    </xf>
    <xf numFmtId="0" fontId="18" fillId="0" borderId="10" xfId="851" applyFont="1" applyBorder="1" applyProtection="1">
      <protection locked="0"/>
    </xf>
    <xf numFmtId="0" fontId="18" fillId="0" borderId="9" xfId="851" applyFont="1" applyBorder="1" applyProtection="1">
      <protection locked="0"/>
    </xf>
    <xf numFmtId="164" fontId="18" fillId="4" borderId="0" xfId="851" applyNumberFormat="1" applyFont="1" applyFill="1" applyBorder="1" applyProtection="1">
      <protection locked="0"/>
    </xf>
    <xf numFmtId="0" fontId="18" fillId="4" borderId="0" xfId="851" applyFont="1" applyFill="1" applyBorder="1" applyProtection="1">
      <protection locked="0"/>
    </xf>
    <xf numFmtId="3" fontId="46" fillId="0" borderId="1" xfId="851" applyNumberFormat="1" applyFont="1" applyFill="1" applyBorder="1" applyProtection="1">
      <protection locked="0"/>
    </xf>
    <xf numFmtId="0" fontId="46" fillId="0" borderId="1" xfId="851" applyNumberFormat="1" applyFont="1" applyFill="1" applyBorder="1" applyAlignment="1" applyProtection="1">
      <alignment horizontal="center"/>
      <protection locked="0"/>
    </xf>
    <xf numFmtId="0" fontId="46" fillId="0" borderId="14" xfId="851" applyNumberFormat="1" applyFont="1" applyFill="1" applyBorder="1" applyAlignment="1" applyProtection="1">
      <alignment horizontal="center"/>
      <protection locked="0"/>
    </xf>
    <xf numFmtId="0" fontId="46" fillId="0" borderId="15" xfId="851" applyNumberFormat="1" applyFont="1" applyFill="1" applyBorder="1" applyAlignment="1" applyProtection="1">
      <alignment horizontal="center"/>
      <protection locked="0"/>
    </xf>
    <xf numFmtId="0" fontId="20" fillId="0" borderId="0" xfId="851" applyBorder="1" applyProtection="1">
      <protection locked="0"/>
    </xf>
    <xf numFmtId="0" fontId="46" fillId="4" borderId="0" xfId="851" applyNumberFormat="1" applyFont="1" applyFill="1" applyBorder="1" applyAlignment="1" applyProtection="1">
      <alignment horizontal="center"/>
      <protection locked="0"/>
    </xf>
    <xf numFmtId="3" fontId="46" fillId="0" borderId="4" xfId="851" applyNumberFormat="1" applyFont="1" applyFill="1" applyBorder="1" applyProtection="1">
      <protection locked="0"/>
    </xf>
    <xf numFmtId="0" fontId="16" fillId="0" borderId="1" xfId="851" applyNumberFormat="1" applyFont="1" applyFill="1" applyBorder="1" applyAlignment="1" applyProtection="1">
      <alignment horizontal="center"/>
      <protection locked="0"/>
    </xf>
    <xf numFmtId="0" fontId="16" fillId="0" borderId="7" xfId="851" applyNumberFormat="1" applyFont="1" applyFill="1" applyBorder="1" applyAlignment="1" applyProtection="1">
      <alignment horizontal="center"/>
      <protection locked="0"/>
    </xf>
    <xf numFmtId="3" fontId="51" fillId="4" borderId="11" xfId="851" applyNumberFormat="1" applyFont="1" applyFill="1" applyBorder="1" applyProtection="1">
      <protection locked="0"/>
    </xf>
    <xf numFmtId="0" fontId="14" fillId="0" borderId="6" xfId="851" applyFont="1" applyFill="1" applyBorder="1" applyAlignment="1" applyProtection="1">
      <alignment horizontal="center"/>
      <protection locked="0"/>
    </xf>
    <xf numFmtId="168" fontId="16" fillId="0" borderId="6" xfId="851" applyNumberFormat="1" applyFont="1" applyFill="1" applyBorder="1" applyAlignment="1" applyProtection="1">
      <alignment horizontal="center"/>
      <protection locked="0"/>
    </xf>
    <xf numFmtId="168" fontId="14" fillId="4" borderId="0" xfId="851" applyNumberFormat="1" applyFont="1" applyFill="1" applyBorder="1" applyAlignment="1" applyProtection="1">
      <alignment horizontal="center"/>
      <protection locked="0"/>
    </xf>
    <xf numFmtId="0" fontId="14" fillId="4" borderId="0" xfId="851" applyNumberFormat="1" applyFont="1" applyFill="1" applyBorder="1" applyAlignment="1" applyProtection="1">
      <alignment horizontal="center"/>
      <protection locked="0"/>
    </xf>
    <xf numFmtId="3" fontId="61" fillId="4" borderId="4" xfId="851" applyNumberFormat="1" applyFont="1" applyFill="1" applyBorder="1" applyProtection="1">
      <protection locked="0"/>
    </xf>
    <xf numFmtId="3" fontId="61" fillId="4" borderId="3" xfId="851" applyNumberFormat="1" applyFont="1" applyFill="1" applyBorder="1" applyAlignment="1" applyProtection="1">
      <alignment horizontal="right"/>
    </xf>
    <xf numFmtId="3" fontId="61" fillId="4" borderId="3" xfId="851" applyNumberFormat="1" applyFont="1" applyFill="1" applyBorder="1" applyAlignment="1" applyProtection="1">
      <alignment horizontal="right"/>
      <protection locked="0"/>
    </xf>
    <xf numFmtId="3" fontId="31" fillId="4" borderId="4" xfId="851" applyNumberFormat="1" applyFont="1" applyFill="1" applyBorder="1" applyAlignment="1" applyProtection="1">
      <alignment horizontal="right"/>
    </xf>
    <xf numFmtId="3" fontId="31" fillId="4" borderId="4" xfId="851" applyNumberFormat="1" applyFont="1" applyFill="1" applyBorder="1" applyAlignment="1" applyProtection="1">
      <alignment horizontal="right"/>
      <protection locked="0"/>
    </xf>
    <xf numFmtId="3" fontId="31" fillId="4" borderId="4" xfId="1678" applyNumberFormat="1" applyFont="1" applyFill="1" applyBorder="1" applyAlignment="1" applyProtection="1">
      <alignment horizontal="right"/>
    </xf>
    <xf numFmtId="3" fontId="31" fillId="4" borderId="4" xfId="1678" applyNumberFormat="1" applyFont="1" applyFill="1" applyBorder="1" applyAlignment="1" applyProtection="1">
      <alignment horizontal="right"/>
      <protection locked="0"/>
    </xf>
    <xf numFmtId="3" fontId="31" fillId="4" borderId="3" xfId="851" applyNumberFormat="1" applyFont="1" applyFill="1" applyBorder="1" applyAlignment="1" applyProtection="1">
      <alignment horizontal="right"/>
      <protection locked="0"/>
    </xf>
    <xf numFmtId="0" fontId="46" fillId="0" borderId="4" xfId="851" applyFont="1" applyFill="1" applyBorder="1" applyProtection="1">
      <protection locked="0"/>
    </xf>
    <xf numFmtId="3" fontId="46" fillId="4" borderId="3" xfId="851" applyNumberFormat="1" applyFont="1" applyFill="1" applyBorder="1" applyAlignment="1" applyProtection="1">
      <alignment horizontal="right"/>
    </xf>
    <xf numFmtId="3" fontId="46" fillId="4" borderId="3" xfId="851" applyNumberFormat="1" applyFont="1" applyFill="1" applyBorder="1" applyAlignment="1" applyProtection="1">
      <alignment horizontal="right"/>
      <protection locked="0"/>
    </xf>
    <xf numFmtId="0" fontId="20" fillId="0" borderId="0" xfId="851" applyFont="1" applyBorder="1" applyProtection="1">
      <protection locked="0"/>
    </xf>
    <xf numFmtId="0" fontId="20" fillId="0" borderId="0" xfId="851" applyFont="1" applyProtection="1">
      <protection locked="0"/>
    </xf>
    <xf numFmtId="3" fontId="46" fillId="4" borderId="4" xfId="851" applyNumberFormat="1" applyFont="1" applyFill="1" applyBorder="1" applyProtection="1">
      <protection locked="0"/>
    </xf>
    <xf numFmtId="3" fontId="46" fillId="0" borderId="3" xfId="851" applyNumberFormat="1" applyFont="1" applyBorder="1" applyAlignment="1" applyProtection="1">
      <alignment horizontal="right"/>
    </xf>
    <xf numFmtId="3" fontId="46" fillId="0" borderId="3" xfId="851" applyNumberFormat="1" applyFont="1" applyBorder="1" applyAlignment="1" applyProtection="1">
      <alignment horizontal="right"/>
      <protection locked="0"/>
    </xf>
    <xf numFmtId="3" fontId="46" fillId="0" borderId="3" xfId="851" applyNumberFormat="1" applyFont="1" applyFill="1" applyBorder="1" applyAlignment="1" applyProtection="1">
      <alignment horizontal="right"/>
    </xf>
    <xf numFmtId="3" fontId="46" fillId="0" borderId="3" xfId="851" applyNumberFormat="1" applyFont="1" applyFill="1" applyBorder="1" applyAlignment="1" applyProtection="1">
      <alignment horizontal="right"/>
      <protection locked="0"/>
    </xf>
    <xf numFmtId="3" fontId="31" fillId="0" borderId="4" xfId="851" applyNumberFormat="1" applyFont="1" applyFill="1" applyBorder="1" applyAlignment="1" applyProtection="1">
      <alignment horizontal="right"/>
    </xf>
    <xf numFmtId="3" fontId="31" fillId="0" borderId="4" xfId="851" applyNumberFormat="1" applyFont="1" applyFill="1" applyBorder="1" applyAlignment="1" applyProtection="1">
      <alignment horizontal="right"/>
      <protection locked="0"/>
    </xf>
    <xf numFmtId="3" fontId="31" fillId="0" borderId="4" xfId="1678" applyNumberFormat="1" applyFont="1" applyFill="1" applyBorder="1" applyAlignment="1" applyProtection="1">
      <alignment horizontal="right"/>
    </xf>
    <xf numFmtId="3" fontId="31" fillId="0" borderId="4" xfId="1678" applyNumberFormat="1" applyFont="1" applyFill="1" applyBorder="1" applyAlignment="1" applyProtection="1">
      <alignment horizontal="right"/>
      <protection locked="0"/>
    </xf>
    <xf numFmtId="3" fontId="31" fillId="0" borderId="3" xfId="851" applyNumberFormat="1" applyFont="1" applyFill="1" applyBorder="1" applyAlignment="1" applyProtection="1">
      <alignment horizontal="right"/>
      <protection locked="0"/>
    </xf>
    <xf numFmtId="0" fontId="20" fillId="0" borderId="0" xfId="851" applyFont="1" applyFill="1" applyBorder="1" applyProtection="1">
      <protection locked="0"/>
    </xf>
    <xf numFmtId="0" fontId="20" fillId="0" borderId="0" xfId="851" applyFont="1" applyFill="1" applyProtection="1">
      <protection locked="0"/>
    </xf>
    <xf numFmtId="0" fontId="31" fillId="0" borderId="4" xfId="851" applyFont="1" applyFill="1" applyBorder="1" applyProtection="1">
      <protection locked="0"/>
    </xf>
    <xf numFmtId="3" fontId="31" fillId="0" borderId="3" xfId="851" applyNumberFormat="1" applyFont="1" applyFill="1" applyBorder="1" applyAlignment="1" applyProtection="1">
      <alignment horizontal="right"/>
    </xf>
    <xf numFmtId="0" fontId="31" fillId="0" borderId="3" xfId="851" applyFont="1" applyFill="1" applyBorder="1" applyProtection="1">
      <protection locked="0"/>
    </xf>
    <xf numFmtId="3" fontId="20" fillId="0" borderId="0" xfId="851" applyNumberFormat="1" applyFont="1" applyFill="1" applyProtection="1">
      <protection locked="0"/>
    </xf>
    <xf numFmtId="3" fontId="31" fillId="0" borderId="3" xfId="851" applyNumberFormat="1" applyFont="1" applyBorder="1" applyAlignment="1" applyProtection="1">
      <alignment horizontal="right"/>
      <protection locked="0"/>
    </xf>
    <xf numFmtId="3" fontId="31" fillId="0" borderId="3" xfId="851" applyNumberFormat="1" applyFont="1" applyBorder="1" applyAlignment="1" applyProtection="1">
      <alignment horizontal="right"/>
    </xf>
    <xf numFmtId="3" fontId="20" fillId="0" borderId="0" xfId="851" applyNumberFormat="1" applyFont="1" applyProtection="1">
      <protection locked="0"/>
    </xf>
    <xf numFmtId="3" fontId="20" fillId="0" borderId="0" xfId="851" applyNumberFormat="1" applyFont="1" applyBorder="1" applyProtection="1">
      <protection locked="0"/>
    </xf>
    <xf numFmtId="3" fontId="46" fillId="4" borderId="4" xfId="851" applyNumberFormat="1" applyFont="1" applyFill="1" applyBorder="1" applyAlignment="1" applyProtection="1">
      <alignment horizontal="right"/>
      <protection locked="0"/>
    </xf>
    <xf numFmtId="0" fontId="50" fillId="0" borderId="0" xfId="851" applyFont="1" applyBorder="1" applyProtection="1">
      <protection locked="0"/>
    </xf>
    <xf numFmtId="3" fontId="50" fillId="0" borderId="0" xfId="851" applyNumberFormat="1" applyFont="1" applyProtection="1">
      <protection locked="0"/>
    </xf>
    <xf numFmtId="0" fontId="50" fillId="0" borderId="0" xfId="851" applyFont="1" applyProtection="1">
      <protection locked="0"/>
    </xf>
    <xf numFmtId="3" fontId="46" fillId="0" borderId="4" xfId="851" applyNumberFormat="1" applyFont="1" applyFill="1" applyBorder="1" applyAlignment="1" applyProtection="1">
      <alignment horizontal="right"/>
      <protection locked="0"/>
    </xf>
    <xf numFmtId="0" fontId="20" fillId="0" borderId="3" xfId="851" applyFont="1" applyFill="1" applyBorder="1" applyProtection="1">
      <protection locked="0"/>
    </xf>
    <xf numFmtId="3" fontId="31" fillId="4" borderId="3" xfId="851" applyNumberFormat="1" applyFont="1" applyFill="1" applyBorder="1" applyAlignment="1" applyProtection="1">
      <alignment horizontal="right"/>
    </xf>
    <xf numFmtId="0" fontId="46" fillId="0" borderId="11" xfId="851" applyFont="1" applyFill="1" applyBorder="1" applyProtection="1">
      <protection locked="0"/>
    </xf>
    <xf numFmtId="3" fontId="46" fillId="0" borderId="6" xfId="851" applyNumberFormat="1" applyFont="1" applyBorder="1" applyAlignment="1" applyProtection="1">
      <alignment horizontal="right"/>
    </xf>
    <xf numFmtId="3" fontId="46" fillId="0" borderId="6" xfId="851" applyNumberFormat="1" applyFont="1" applyBorder="1" applyAlignment="1" applyProtection="1">
      <alignment horizontal="right"/>
      <protection locked="0"/>
    </xf>
    <xf numFmtId="3" fontId="46" fillId="4" borderId="6" xfId="851" applyNumberFormat="1" applyFont="1" applyFill="1" applyBorder="1" applyAlignment="1" applyProtection="1">
      <alignment horizontal="right"/>
      <protection locked="0"/>
    </xf>
    <xf numFmtId="3" fontId="46" fillId="4" borderId="11" xfId="851" applyNumberFormat="1" applyFont="1" applyFill="1" applyBorder="1" applyAlignment="1" applyProtection="1">
      <alignment horizontal="right"/>
      <protection locked="0"/>
    </xf>
    <xf numFmtId="3" fontId="46" fillId="0" borderId="11" xfId="851" applyNumberFormat="1" applyFont="1" applyFill="1" applyBorder="1" applyAlignment="1" applyProtection="1">
      <alignment horizontal="right"/>
      <protection locked="0"/>
    </xf>
    <xf numFmtId="0" fontId="31" fillId="0" borderId="0" xfId="851" applyFont="1" applyProtection="1">
      <protection locked="0"/>
    </xf>
    <xf numFmtId="3" fontId="31" fillId="0" borderId="0" xfId="851" applyNumberFormat="1" applyFont="1" applyBorder="1" applyProtection="1">
      <protection locked="0"/>
    </xf>
    <xf numFmtId="0" fontId="62" fillId="0" borderId="0" xfId="851" applyFont="1" applyProtection="1">
      <protection locked="0"/>
    </xf>
    <xf numFmtId="3" fontId="63" fillId="0" borderId="0" xfId="851" applyNumberFormat="1" applyFont="1" applyBorder="1" applyProtection="1">
      <protection locked="0"/>
    </xf>
    <xf numFmtId="0" fontId="62" fillId="0" borderId="0" xfId="851" applyFont="1" applyBorder="1" applyProtection="1">
      <protection locked="0"/>
    </xf>
    <xf numFmtId="0" fontId="62" fillId="0" borderId="14" xfId="851" applyFont="1" applyBorder="1" applyProtection="1">
      <protection locked="0"/>
    </xf>
    <xf numFmtId="0" fontId="62" fillId="4" borderId="14" xfId="851" applyFont="1" applyFill="1" applyBorder="1" applyProtection="1">
      <protection locked="0"/>
    </xf>
    <xf numFmtId="0" fontId="62" fillId="4" borderId="0" xfId="851" applyFont="1" applyFill="1" applyBorder="1" applyProtection="1">
      <protection locked="0"/>
    </xf>
    <xf numFmtId="0" fontId="62" fillId="0" borderId="12" xfId="851" applyFont="1" applyBorder="1" applyProtection="1">
      <protection locked="0"/>
    </xf>
    <xf numFmtId="0" fontId="62" fillId="4" borderId="12" xfId="851" applyFont="1" applyFill="1" applyBorder="1" applyProtection="1">
      <protection locked="0"/>
    </xf>
    <xf numFmtId="0" fontId="64" fillId="0" borderId="0" xfId="851" applyFont="1" applyProtection="1">
      <protection locked="0"/>
    </xf>
    <xf numFmtId="3" fontId="59" fillId="4" borderId="0" xfId="851" applyNumberFormat="1" applyFont="1" applyFill="1" applyProtection="1">
      <protection locked="0"/>
    </xf>
    <xf numFmtId="0" fontId="70" fillId="0" borderId="8" xfId="851" applyFont="1" applyBorder="1" applyAlignment="1" applyProtection="1">
      <alignment horizontal="center"/>
      <protection locked="0"/>
    </xf>
    <xf numFmtId="0" fontId="46" fillId="0" borderId="3" xfId="851" applyFont="1" applyFill="1" applyBorder="1" applyProtection="1">
      <protection locked="0"/>
    </xf>
    <xf numFmtId="4" fontId="31" fillId="4" borderId="3" xfId="851" applyNumberFormat="1" applyFont="1" applyFill="1" applyBorder="1" applyAlignment="1" applyProtection="1">
      <alignment horizontal="right"/>
    </xf>
    <xf numFmtId="4" fontId="31" fillId="4" borderId="3" xfId="851" applyNumberFormat="1" applyFont="1" applyFill="1" applyBorder="1" applyAlignment="1" applyProtection="1">
      <alignment horizontal="right"/>
      <protection locked="0"/>
    </xf>
    <xf numFmtId="4" fontId="31" fillId="4" borderId="2" xfId="851" applyNumberFormat="1" applyFont="1" applyFill="1" applyBorder="1" applyAlignment="1" applyProtection="1">
      <alignment horizontal="right"/>
    </xf>
    <xf numFmtId="4" fontId="31" fillId="4" borderId="4" xfId="851" applyNumberFormat="1" applyFont="1" applyFill="1" applyBorder="1" applyAlignment="1" applyProtection="1">
      <alignment horizontal="right"/>
    </xf>
    <xf numFmtId="4" fontId="31" fillId="4" borderId="4" xfId="851" applyNumberFormat="1" applyFont="1" applyFill="1" applyBorder="1" applyAlignment="1" applyProtection="1">
      <alignment horizontal="right"/>
      <protection locked="0"/>
    </xf>
    <xf numFmtId="4" fontId="31" fillId="4" borderId="7" xfId="851" applyNumberFormat="1" applyFont="1" applyFill="1" applyBorder="1" applyAlignment="1" applyProtection="1">
      <alignment horizontal="right"/>
    </xf>
    <xf numFmtId="4" fontId="31" fillId="4" borderId="7" xfId="851" applyNumberFormat="1" applyFont="1" applyFill="1" applyBorder="1" applyAlignment="1" applyProtection="1">
      <alignment horizontal="right"/>
      <protection locked="0"/>
    </xf>
    <xf numFmtId="0" fontId="37" fillId="0" borderId="0" xfId="851" applyFont="1" applyBorder="1" applyProtection="1">
      <protection locked="0"/>
    </xf>
    <xf numFmtId="0" fontId="37" fillId="0" borderId="0" xfId="851" applyFont="1" applyProtection="1">
      <protection locked="0"/>
    </xf>
    <xf numFmtId="4" fontId="31" fillId="4" borderId="0" xfId="851" applyNumberFormat="1" applyFont="1" applyFill="1" applyBorder="1" applyAlignment="1" applyProtection="1">
      <alignment horizontal="right"/>
      <protection locked="0"/>
    </xf>
    <xf numFmtId="4" fontId="31" fillId="0" borderId="4" xfId="851" applyNumberFormat="1" applyFont="1" applyFill="1" applyBorder="1" applyAlignment="1" applyProtection="1">
      <alignment horizontal="right"/>
      <protection locked="0"/>
    </xf>
    <xf numFmtId="0" fontId="54" fillId="0" borderId="0" xfId="851" applyFont="1" applyBorder="1" applyProtection="1">
      <protection locked="0"/>
    </xf>
    <xf numFmtId="0" fontId="54" fillId="0" borderId="0" xfId="851" applyFont="1" applyProtection="1">
      <protection locked="0"/>
    </xf>
    <xf numFmtId="3" fontId="31" fillId="4" borderId="0" xfId="851" applyNumberFormat="1" applyFont="1" applyFill="1" applyBorder="1" applyAlignment="1" applyProtection="1">
      <alignment horizontal="right"/>
      <protection locked="0"/>
    </xf>
    <xf numFmtId="3" fontId="31" fillId="4" borderId="2" xfId="851" applyNumberFormat="1" applyFont="1" applyFill="1" applyBorder="1" applyAlignment="1" applyProtection="1">
      <alignment horizontal="right"/>
    </xf>
    <xf numFmtId="0" fontId="31" fillId="0" borderId="11" xfId="851" applyFont="1" applyFill="1" applyBorder="1" applyProtection="1">
      <protection locked="0"/>
    </xf>
    <xf numFmtId="3" fontId="31" fillId="4" borderId="6" xfId="851" applyNumberFormat="1" applyFont="1" applyFill="1" applyBorder="1" applyAlignment="1" applyProtection="1">
      <alignment horizontal="right"/>
    </xf>
    <xf numFmtId="3" fontId="31" fillId="4" borderId="6" xfId="851" applyNumberFormat="1" applyFont="1" applyFill="1" applyBorder="1" applyAlignment="1" applyProtection="1">
      <alignment horizontal="right"/>
      <protection locked="0"/>
    </xf>
    <xf numFmtId="3" fontId="31" fillId="4" borderId="5" xfId="851" applyNumberFormat="1" applyFont="1" applyFill="1" applyBorder="1" applyAlignment="1" applyProtection="1">
      <alignment horizontal="right"/>
    </xf>
    <xf numFmtId="3" fontId="52" fillId="0" borderId="11" xfId="851" applyNumberFormat="1" applyFont="1" applyFill="1" applyBorder="1" applyAlignment="1" applyProtection="1">
      <alignment horizontal="right"/>
    </xf>
    <xf numFmtId="3" fontId="31" fillId="0" borderId="11" xfId="851" applyNumberFormat="1" applyFont="1" applyFill="1" applyBorder="1" applyAlignment="1" applyProtection="1">
      <alignment horizontal="right"/>
      <protection locked="0"/>
    </xf>
    <xf numFmtId="3" fontId="31" fillId="4" borderId="11" xfId="851" applyNumberFormat="1" applyFont="1" applyFill="1" applyBorder="1" applyAlignment="1" applyProtection="1">
      <alignment horizontal="right"/>
    </xf>
    <xf numFmtId="3" fontId="31" fillId="4" borderId="11" xfId="851" applyNumberFormat="1" applyFont="1" applyFill="1" applyBorder="1" applyAlignment="1" applyProtection="1">
      <alignment horizontal="right"/>
      <protection locked="0"/>
    </xf>
    <xf numFmtId="0" fontId="42" fillId="0" borderId="0" xfId="0" applyFont="1" applyProtection="1">
      <protection locked="0"/>
    </xf>
    <xf numFmtId="0" fontId="58" fillId="0" borderId="0" xfId="0" applyFont="1" applyProtection="1">
      <protection locked="0"/>
    </xf>
    <xf numFmtId="0" fontId="0" fillId="0" borderId="0" xfId="0" applyProtection="1">
      <protection locked="0"/>
    </xf>
    <xf numFmtId="0" fontId="20" fillId="0" borderId="0" xfId="0" applyFont="1" applyProtection="1">
      <protection locked="0"/>
    </xf>
    <xf numFmtId="3" fontId="46" fillId="4" borderId="0" xfId="0" applyNumberFormat="1" applyFont="1" applyFill="1" applyProtection="1">
      <protection locked="0"/>
    </xf>
    <xf numFmtId="3" fontId="16" fillId="4" borderId="0" xfId="0" applyNumberFormat="1" applyFont="1" applyFill="1" applyProtection="1">
      <protection locked="0"/>
    </xf>
    <xf numFmtId="0" fontId="20" fillId="0" borderId="0" xfId="0" applyFont="1" applyBorder="1" applyProtection="1">
      <protection locked="0"/>
    </xf>
    <xf numFmtId="14" fontId="14" fillId="0" borderId="7" xfId="0" applyNumberFormat="1" applyFont="1" applyFill="1" applyBorder="1" applyAlignment="1" applyProtection="1">
      <alignment horizontal="left"/>
      <protection locked="0"/>
    </xf>
    <xf numFmtId="3" fontId="14" fillId="0" borderId="8" xfId="0" quotePrefix="1" applyNumberFormat="1" applyFont="1" applyFill="1" applyBorder="1" applyAlignment="1" applyProtection="1">
      <alignment horizontal="center"/>
      <protection locked="0"/>
    </xf>
    <xf numFmtId="3" fontId="14" fillId="0" borderId="9" xfId="0" quotePrefix="1" applyNumberFormat="1" applyFont="1" applyFill="1" applyBorder="1" applyAlignment="1" applyProtection="1">
      <alignment horizontal="center"/>
      <protection locked="0"/>
    </xf>
    <xf numFmtId="3" fontId="14" fillId="0" borderId="10" xfId="0" quotePrefix="1" applyNumberFormat="1" applyFont="1" applyFill="1" applyBorder="1" applyAlignment="1" applyProtection="1">
      <alignment horizontal="center"/>
      <protection locked="0"/>
    </xf>
    <xf numFmtId="0" fontId="18" fillId="0" borderId="8" xfId="0" applyFont="1" applyBorder="1" applyProtection="1">
      <protection locked="0"/>
    </xf>
    <xf numFmtId="0" fontId="18" fillId="0" borderId="10" xfId="0" applyFont="1" applyBorder="1" applyProtection="1">
      <protection locked="0"/>
    </xf>
    <xf numFmtId="0" fontId="18" fillId="0" borderId="9" xfId="0" applyFont="1" applyBorder="1" applyProtection="1">
      <protection locked="0"/>
    </xf>
    <xf numFmtId="0" fontId="18" fillId="4" borderId="10" xfId="0" applyFont="1" applyFill="1" applyBorder="1" applyProtection="1">
      <protection locked="0"/>
    </xf>
    <xf numFmtId="0" fontId="18" fillId="4" borderId="8" xfId="0" applyFont="1" applyFill="1" applyBorder="1" applyProtection="1">
      <protection locked="0"/>
    </xf>
    <xf numFmtId="0" fontId="18" fillId="4" borderId="9" xfId="0" applyFont="1" applyFill="1" applyBorder="1" applyProtection="1">
      <protection locked="0"/>
    </xf>
    <xf numFmtId="0" fontId="20" fillId="0" borderId="9" xfId="0" applyFont="1" applyBorder="1" applyProtection="1">
      <protection locked="0"/>
    </xf>
    <xf numFmtId="3" fontId="46" fillId="0" borderId="1" xfId="0" applyNumberFormat="1" applyFont="1" applyFill="1" applyBorder="1" applyProtection="1">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3" fontId="46" fillId="0" borderId="4" xfId="0" applyNumberFormat="1" applyFont="1" applyFill="1" applyBorder="1" applyProtection="1">
      <protection locked="0"/>
    </xf>
    <xf numFmtId="0" fontId="16" fillId="0" borderId="7" xfId="0" applyNumberFormat="1" applyFont="1" applyFill="1" applyBorder="1" applyAlignment="1" applyProtection="1">
      <alignment horizontal="center"/>
      <protection locked="0"/>
    </xf>
    <xf numFmtId="3" fontId="51" fillId="4" borderId="6" xfId="0" applyNumberFormat="1" applyFont="1" applyFill="1" applyBorder="1" applyProtection="1">
      <protection locked="0"/>
    </xf>
    <xf numFmtId="0" fontId="14" fillId="0" borderId="11" xfId="0" applyFont="1" applyBorder="1" applyAlignment="1" applyProtection="1">
      <alignment horizontal="center"/>
      <protection locked="0"/>
    </xf>
    <xf numFmtId="168" fontId="16" fillId="0" borderId="6" xfId="0" applyNumberFormat="1" applyFont="1" applyFill="1" applyBorder="1" applyAlignment="1" applyProtection="1">
      <alignment horizontal="center"/>
      <protection locked="0"/>
    </xf>
    <xf numFmtId="3" fontId="31" fillId="4" borderId="1" xfId="0" applyNumberFormat="1" applyFont="1" applyFill="1" applyBorder="1" applyAlignment="1" applyProtection="1">
      <alignment horizontal="right"/>
    </xf>
    <xf numFmtId="3" fontId="31" fillId="4" borderId="1" xfId="0" applyNumberFormat="1" applyFont="1" applyFill="1" applyBorder="1" applyAlignment="1" applyProtection="1">
      <alignment horizontal="right"/>
      <protection locked="0"/>
    </xf>
    <xf numFmtId="3" fontId="31" fillId="4" borderId="7" xfId="0" applyNumberFormat="1" applyFont="1" applyFill="1" applyBorder="1" applyAlignment="1" applyProtection="1">
      <alignment horizontal="right"/>
      <protection locked="0"/>
    </xf>
    <xf numFmtId="3" fontId="31" fillId="4" borderId="1" xfId="14" applyNumberFormat="1" applyFont="1" applyFill="1" applyBorder="1" applyAlignment="1" applyProtection="1">
      <alignment horizontal="right"/>
    </xf>
    <xf numFmtId="3" fontId="31" fillId="4" borderId="1" xfId="14" applyNumberFormat="1" applyFont="1" applyFill="1" applyBorder="1" applyAlignment="1" applyProtection="1">
      <alignment horizontal="right"/>
      <protection locked="0"/>
    </xf>
    <xf numFmtId="3" fontId="31" fillId="4" borderId="7" xfId="0" applyNumberFormat="1" applyFont="1" applyFill="1" applyBorder="1" applyAlignment="1" applyProtection="1">
      <alignment horizontal="right"/>
    </xf>
    <xf numFmtId="0" fontId="31" fillId="4" borderId="7" xfId="0" applyFont="1" applyFill="1" applyBorder="1" applyAlignment="1" applyProtection="1">
      <alignment horizontal="right"/>
      <protection locked="0"/>
    </xf>
    <xf numFmtId="0" fontId="31" fillId="0" borderId="4" xfId="0" applyFont="1" applyFill="1" applyBorder="1" applyProtection="1">
      <protection locked="0"/>
    </xf>
    <xf numFmtId="3" fontId="31" fillId="4" borderId="4" xfId="0" applyNumberFormat="1" applyFont="1" applyFill="1" applyBorder="1" applyAlignment="1" applyProtection="1">
      <alignment horizontal="right"/>
    </xf>
    <xf numFmtId="3" fontId="31" fillId="4" borderId="4" xfId="0" applyNumberFormat="1" applyFont="1" applyFill="1" applyBorder="1" applyAlignment="1" applyProtection="1">
      <alignment horizontal="right"/>
      <protection locked="0"/>
    </xf>
    <xf numFmtId="3" fontId="31" fillId="4" borderId="4" xfId="14" applyNumberFormat="1" applyFont="1" applyFill="1" applyBorder="1" applyAlignment="1" applyProtection="1">
      <alignment horizontal="right"/>
    </xf>
    <xf numFmtId="3" fontId="31" fillId="4" borderId="4" xfId="14" applyNumberFormat="1" applyFont="1" applyFill="1" applyBorder="1" applyAlignment="1" applyProtection="1">
      <alignment horizontal="right"/>
      <protection locked="0"/>
    </xf>
    <xf numFmtId="3" fontId="31" fillId="4" borderId="3" xfId="0" applyNumberFormat="1" applyFont="1" applyFill="1" applyBorder="1" applyAlignment="1" applyProtection="1">
      <alignment horizontal="right"/>
    </xf>
    <xf numFmtId="0" fontId="31" fillId="4" borderId="3" xfId="0" applyFont="1" applyFill="1" applyBorder="1" applyAlignment="1" applyProtection="1">
      <alignment horizontal="right"/>
      <protection locked="0"/>
    </xf>
    <xf numFmtId="3" fontId="31" fillId="0" borderId="3" xfId="0" applyNumberFormat="1" applyFont="1" applyFill="1" applyBorder="1" applyAlignment="1" applyProtection="1">
      <alignment horizontal="right"/>
      <protection locked="0"/>
    </xf>
    <xf numFmtId="3" fontId="31" fillId="0" borderId="3" xfId="0" applyNumberFormat="1" applyFont="1" applyBorder="1" applyAlignment="1" applyProtection="1">
      <alignment horizontal="right"/>
    </xf>
    <xf numFmtId="3" fontId="31" fillId="0" borderId="3" xfId="0" applyNumberFormat="1" applyFont="1" applyBorder="1" applyAlignment="1" applyProtection="1">
      <alignment horizontal="right"/>
      <protection locked="0"/>
    </xf>
    <xf numFmtId="1" fontId="31" fillId="0" borderId="3" xfId="0" applyNumberFormat="1" applyFont="1" applyBorder="1" applyAlignment="1" applyProtection="1">
      <alignment horizontal="right"/>
    </xf>
    <xf numFmtId="1" fontId="31" fillId="0" borderId="3" xfId="0" applyNumberFormat="1" applyFont="1" applyBorder="1" applyAlignment="1" applyProtection="1">
      <alignment horizontal="right"/>
      <protection locked="0"/>
    </xf>
    <xf numFmtId="0" fontId="31" fillId="0" borderId="3" xfId="0" applyFont="1" applyBorder="1" applyAlignment="1" applyProtection="1">
      <alignment horizontal="right"/>
    </xf>
    <xf numFmtId="0" fontId="31" fillId="0" borderId="3" xfId="0" applyFont="1" applyBorder="1" applyAlignment="1" applyProtection="1">
      <alignment horizontal="right"/>
      <protection locked="0"/>
    </xf>
    <xf numFmtId="165" fontId="31" fillId="0" borderId="3" xfId="1678" applyNumberFormat="1" applyFont="1" applyBorder="1" applyAlignment="1" applyProtection="1">
      <alignment horizontal="right"/>
    </xf>
    <xf numFmtId="165" fontId="31" fillId="0" borderId="3" xfId="1678" applyNumberFormat="1" applyFont="1" applyBorder="1" applyAlignment="1" applyProtection="1">
      <alignment horizontal="right"/>
      <protection locked="0"/>
    </xf>
    <xf numFmtId="3" fontId="31" fillId="11" borderId="3" xfId="0" applyNumberFormat="1" applyFont="1" applyFill="1" applyBorder="1" applyAlignment="1" applyProtection="1">
      <alignment horizontal="right"/>
      <protection locked="0"/>
    </xf>
    <xf numFmtId="169" fontId="31" fillId="0" borderId="3" xfId="1678" applyNumberFormat="1" applyFont="1" applyBorder="1" applyAlignment="1" applyProtection="1">
      <alignment horizontal="right"/>
    </xf>
    <xf numFmtId="169" fontId="31" fillId="0" borderId="3" xfId="1678" applyNumberFormat="1" applyFont="1" applyBorder="1" applyAlignment="1" applyProtection="1">
      <alignment horizontal="right"/>
      <protection locked="0"/>
    </xf>
    <xf numFmtId="0" fontId="31" fillId="0" borderId="3" xfId="0" applyFont="1" applyFill="1" applyBorder="1" applyAlignment="1" applyProtection="1">
      <alignment horizontal="right"/>
      <protection locked="0"/>
    </xf>
    <xf numFmtId="165" fontId="31" fillId="4" borderId="4" xfId="1678" applyNumberFormat="1" applyFont="1" applyFill="1" applyBorder="1" applyAlignment="1" applyProtection="1">
      <alignment horizontal="right"/>
    </xf>
    <xf numFmtId="165" fontId="31" fillId="4" borderId="4" xfId="1678" applyNumberFormat="1" applyFont="1" applyFill="1" applyBorder="1" applyAlignment="1" applyProtection="1">
      <alignment horizontal="right"/>
      <protection locked="0"/>
    </xf>
    <xf numFmtId="165" fontId="31" fillId="4" borderId="3" xfId="1678" applyNumberFormat="1" applyFont="1" applyFill="1" applyBorder="1" applyAlignment="1" applyProtection="1">
      <alignment horizontal="right"/>
    </xf>
    <xf numFmtId="165" fontId="31" fillId="4" borderId="3" xfId="1678" applyNumberFormat="1" applyFont="1" applyFill="1" applyBorder="1" applyAlignment="1" applyProtection="1">
      <alignment horizontal="right"/>
      <protection locked="0"/>
    </xf>
    <xf numFmtId="3" fontId="31" fillId="0" borderId="3" xfId="0" applyNumberFormat="1" applyFont="1" applyFill="1" applyBorder="1" applyAlignment="1" applyProtection="1">
      <alignment horizontal="right"/>
    </xf>
    <xf numFmtId="0" fontId="20" fillId="0" borderId="0" xfId="0" applyFont="1" applyFill="1" applyProtection="1">
      <protection locked="0"/>
    </xf>
    <xf numFmtId="0" fontId="46" fillId="0" borderId="11" xfId="0" applyFont="1" applyFill="1" applyBorder="1" applyProtection="1">
      <protection locked="0"/>
    </xf>
    <xf numFmtId="3" fontId="46" fillId="0" borderId="6" xfId="0" applyNumberFormat="1" applyFont="1" applyFill="1" applyBorder="1" applyAlignment="1" applyProtection="1">
      <alignment horizontal="right"/>
    </xf>
    <xf numFmtId="3" fontId="46" fillId="0" borderId="6" xfId="0" applyNumberFormat="1" applyFont="1" applyFill="1" applyBorder="1" applyAlignment="1" applyProtection="1">
      <alignment horizontal="right"/>
      <protection locked="0"/>
    </xf>
    <xf numFmtId="3" fontId="46" fillId="4" borderId="6" xfId="0" applyNumberFormat="1" applyFont="1" applyFill="1" applyBorder="1" applyAlignment="1" applyProtection="1">
      <alignment horizontal="right"/>
      <protection locked="0"/>
    </xf>
    <xf numFmtId="0" fontId="50" fillId="0" borderId="0" xfId="0" applyFont="1" applyProtection="1">
      <protection locked="0"/>
    </xf>
    <xf numFmtId="0" fontId="46" fillId="0" borderId="4" xfId="0" applyFont="1" applyFill="1" applyBorder="1" applyProtection="1">
      <protection locked="0"/>
    </xf>
    <xf numFmtId="3" fontId="46" fillId="4" borderId="4" xfId="14" applyNumberFormat="1" applyFont="1" applyFill="1" applyBorder="1" applyAlignment="1" applyProtection="1">
      <alignment horizontal="right"/>
    </xf>
    <xf numFmtId="3" fontId="46" fillId="4" borderId="4" xfId="14" applyNumberFormat="1" applyFont="1" applyFill="1" applyBorder="1" applyAlignment="1" applyProtection="1">
      <alignment horizontal="right"/>
      <protection locked="0"/>
    </xf>
    <xf numFmtId="3" fontId="46" fillId="4" borderId="3" xfId="0" applyNumberFormat="1" applyFont="1" applyFill="1" applyBorder="1" applyAlignment="1" applyProtection="1">
      <alignment horizontal="right"/>
      <protection locked="0"/>
    </xf>
    <xf numFmtId="3" fontId="46" fillId="4" borderId="7" xfId="0" applyNumberFormat="1" applyFont="1" applyFill="1" applyBorder="1" applyAlignment="1" applyProtection="1">
      <alignment horizontal="right"/>
      <protection locked="0"/>
    </xf>
    <xf numFmtId="0" fontId="46" fillId="4" borderId="7" xfId="0" applyFont="1" applyFill="1" applyBorder="1" applyAlignment="1" applyProtection="1">
      <alignment horizontal="right"/>
      <protection locked="0"/>
    </xf>
    <xf numFmtId="0" fontId="46" fillId="4" borderId="15" xfId="0" applyFont="1" applyFill="1" applyBorder="1" applyAlignment="1" applyProtection="1">
      <alignment horizontal="right"/>
      <protection locked="0"/>
    </xf>
    <xf numFmtId="0" fontId="50" fillId="0" borderId="7" xfId="0" applyFont="1" applyBorder="1" applyAlignment="1" applyProtection="1">
      <alignment horizontal="right"/>
      <protection locked="0"/>
    </xf>
    <xf numFmtId="0" fontId="46" fillId="4" borderId="3" xfId="0" applyFont="1" applyFill="1" applyBorder="1" applyAlignment="1" applyProtection="1">
      <alignment horizontal="right"/>
      <protection locked="0"/>
    </xf>
    <xf numFmtId="0" fontId="46" fillId="4" borderId="2" xfId="0" applyFont="1" applyFill="1" applyBorder="1" applyAlignment="1" applyProtection="1">
      <alignment horizontal="right"/>
      <protection locked="0"/>
    </xf>
    <xf numFmtId="0" fontId="50" fillId="0" borderId="3" xfId="0" applyFont="1" applyBorder="1" applyAlignment="1" applyProtection="1">
      <alignment horizontal="right"/>
      <protection locked="0"/>
    </xf>
    <xf numFmtId="0" fontId="31" fillId="4" borderId="2" xfId="0" applyFont="1" applyFill="1" applyBorder="1" applyAlignment="1" applyProtection="1">
      <alignment horizontal="right"/>
      <protection locked="0"/>
    </xf>
    <xf numFmtId="0" fontId="31" fillId="0" borderId="0" xfId="0" applyFont="1" applyProtection="1">
      <protection locked="0"/>
    </xf>
    <xf numFmtId="3" fontId="31" fillId="4" borderId="2" xfId="0" applyNumberFormat="1" applyFont="1" applyFill="1" applyBorder="1" applyAlignment="1" applyProtection="1">
      <alignment horizontal="right"/>
      <protection locked="0"/>
    </xf>
    <xf numFmtId="3" fontId="46" fillId="4" borderId="2" xfId="0" applyNumberFormat="1" applyFont="1" applyFill="1" applyBorder="1" applyAlignment="1" applyProtection="1">
      <alignment horizontal="right"/>
      <protection locked="0"/>
    </xf>
    <xf numFmtId="0" fontId="46" fillId="0" borderId="0" xfId="0" applyFont="1" applyProtection="1">
      <protection locked="0"/>
    </xf>
    <xf numFmtId="3" fontId="46" fillId="4" borderId="11" xfId="14" applyNumberFormat="1" applyFont="1" applyFill="1" applyBorder="1" applyAlignment="1" applyProtection="1">
      <alignment horizontal="right"/>
    </xf>
    <xf numFmtId="3" fontId="46" fillId="4" borderId="11" xfId="14" applyNumberFormat="1" applyFont="1" applyFill="1" applyBorder="1" applyAlignment="1" applyProtection="1">
      <alignment horizontal="right"/>
      <protection locked="0"/>
    </xf>
    <xf numFmtId="0" fontId="46" fillId="4" borderId="6" xfId="0" applyFont="1" applyFill="1" applyBorder="1" applyAlignment="1" applyProtection="1">
      <alignment horizontal="right"/>
      <protection locked="0"/>
    </xf>
    <xf numFmtId="0" fontId="46" fillId="4" borderId="5" xfId="0" applyFont="1" applyFill="1" applyBorder="1" applyAlignment="1" applyProtection="1">
      <alignment horizontal="right"/>
      <protection locked="0"/>
    </xf>
    <xf numFmtId="0" fontId="46" fillId="0" borderId="6" xfId="0" applyFont="1" applyBorder="1" applyAlignment="1" applyProtection="1">
      <alignment horizontal="right"/>
      <protection locked="0"/>
    </xf>
    <xf numFmtId="0" fontId="46" fillId="0" borderId="7" xfId="0" applyFont="1" applyFill="1" applyBorder="1" applyProtection="1">
      <protection locked="0"/>
    </xf>
    <xf numFmtId="3" fontId="46" fillId="4" borderId="1" xfId="14" applyNumberFormat="1" applyFont="1" applyFill="1" applyBorder="1" applyAlignment="1" applyProtection="1">
      <alignment horizontal="right"/>
    </xf>
    <xf numFmtId="3" fontId="46" fillId="4" borderId="1" xfId="14" applyNumberFormat="1" applyFont="1" applyFill="1" applyBorder="1" applyAlignment="1" applyProtection="1">
      <alignment horizontal="right"/>
      <protection locked="0"/>
    </xf>
    <xf numFmtId="3" fontId="46" fillId="4" borderId="1" xfId="0" applyNumberFormat="1" applyFont="1" applyFill="1" applyBorder="1" applyAlignment="1" applyProtection="1">
      <alignment horizontal="right"/>
      <protection locked="0"/>
    </xf>
    <xf numFmtId="0" fontId="46" fillId="4" borderId="1" xfId="0" applyFont="1" applyFill="1" applyBorder="1" applyAlignment="1" applyProtection="1">
      <alignment horizontal="right"/>
      <protection locked="0"/>
    </xf>
    <xf numFmtId="0" fontId="46" fillId="0" borderId="7" xfId="0" applyFont="1" applyBorder="1" applyAlignment="1" applyProtection="1">
      <alignment horizontal="right"/>
      <protection locked="0"/>
    </xf>
    <xf numFmtId="0" fontId="46" fillId="5" borderId="3" xfId="0" applyFont="1" applyFill="1" applyBorder="1" applyProtection="1">
      <protection locked="0"/>
    </xf>
    <xf numFmtId="0" fontId="31" fillId="5" borderId="3" xfId="0" applyFont="1" applyFill="1" applyBorder="1" applyProtection="1"/>
    <xf numFmtId="0" fontId="31" fillId="5" borderId="3" xfId="0" applyFont="1" applyFill="1" applyBorder="1" applyProtection="1">
      <protection locked="0"/>
    </xf>
    <xf numFmtId="3" fontId="46" fillId="5" borderId="4" xfId="14" applyNumberFormat="1" applyFont="1" applyFill="1" applyBorder="1" applyAlignment="1" applyProtection="1">
      <alignment horizontal="right"/>
    </xf>
    <xf numFmtId="3" fontId="31" fillId="5" borderId="3" xfId="0" applyNumberFormat="1" applyFont="1" applyFill="1" applyBorder="1" applyProtection="1">
      <protection locked="0"/>
    </xf>
    <xf numFmtId="0" fontId="46" fillId="0" borderId="0" xfId="0" applyFont="1" applyFill="1" applyProtection="1">
      <protection locked="0"/>
    </xf>
    <xf numFmtId="3" fontId="31" fillId="5" borderId="4" xfId="14" applyNumberFormat="1" applyFont="1" applyFill="1" applyBorder="1" applyAlignment="1" applyProtection="1">
      <alignment horizontal="right"/>
    </xf>
    <xf numFmtId="0" fontId="31" fillId="0" borderId="0" xfId="0" applyFont="1" applyFill="1" applyProtection="1">
      <protection locked="0"/>
    </xf>
    <xf numFmtId="1" fontId="31" fillId="5" borderId="3" xfId="0" applyNumberFormat="1" applyFont="1" applyFill="1" applyBorder="1" applyProtection="1"/>
    <xf numFmtId="0" fontId="46" fillId="5" borderId="6" xfId="0" applyFont="1" applyFill="1" applyBorder="1" applyProtection="1">
      <protection locked="0"/>
    </xf>
    <xf numFmtId="1" fontId="31" fillId="5" borderId="6" xfId="0" applyNumberFormat="1" applyFont="1" applyFill="1" applyBorder="1" applyProtection="1"/>
    <xf numFmtId="0" fontId="31" fillId="5" borderId="6" xfId="0" applyFont="1" applyFill="1" applyBorder="1" applyProtection="1">
      <protection locked="0"/>
    </xf>
    <xf numFmtId="3" fontId="46" fillId="5" borderId="11" xfId="14" applyNumberFormat="1" applyFont="1" applyFill="1" applyBorder="1" applyAlignment="1" applyProtection="1">
      <alignment horizontal="right"/>
    </xf>
    <xf numFmtId="3" fontId="31" fillId="5" borderId="6" xfId="0" applyNumberFormat="1" applyFont="1" applyFill="1" applyBorder="1" applyProtection="1">
      <protection locked="0"/>
    </xf>
    <xf numFmtId="0" fontId="62" fillId="0" borderId="0" xfId="0" applyFont="1" applyBorder="1" applyProtection="1">
      <protection locked="0"/>
    </xf>
    <xf numFmtId="0" fontId="62" fillId="0" borderId="0" xfId="0" applyFont="1" applyProtection="1">
      <protection locked="0"/>
    </xf>
    <xf numFmtId="0" fontId="47" fillId="0" borderId="14" xfId="0" applyFont="1" applyBorder="1" applyProtection="1">
      <protection locked="0"/>
    </xf>
    <xf numFmtId="0" fontId="70" fillId="4" borderId="14" xfId="0" applyFont="1" applyFill="1" applyBorder="1" applyProtection="1">
      <protection locked="0"/>
    </xf>
    <xf numFmtId="0" fontId="71" fillId="0" borderId="0" xfId="0" applyFont="1" applyProtection="1">
      <protection locked="0"/>
    </xf>
    <xf numFmtId="0" fontId="70" fillId="4" borderId="0" xfId="0" applyFont="1" applyFill="1" applyBorder="1" applyProtection="1">
      <protection locked="0"/>
    </xf>
    <xf numFmtId="0" fontId="71" fillId="0" borderId="0" xfId="0" applyFont="1" applyBorder="1" applyProtection="1">
      <protection locked="0"/>
    </xf>
    <xf numFmtId="0" fontId="0" fillId="0" borderId="12" xfId="0" applyBorder="1" applyProtection="1">
      <protection locked="0"/>
    </xf>
    <xf numFmtId="0" fontId="63" fillId="4" borderId="12" xfId="0" applyFont="1" applyFill="1" applyBorder="1" applyProtection="1">
      <protection locked="0"/>
    </xf>
    <xf numFmtId="0" fontId="0" fillId="0" borderId="0" xfId="0" applyBorder="1" applyProtection="1">
      <protection locked="0"/>
    </xf>
    <xf numFmtId="0" fontId="16" fillId="0" borderId="6" xfId="1" quotePrefix="1" applyNumberFormat="1" applyFont="1" applyFill="1" applyBorder="1" applyProtection="1"/>
    <xf numFmtId="0" fontId="16" fillId="0" borderId="11" xfId="1" quotePrefix="1" applyNumberFormat="1" applyFont="1" applyFill="1" applyBorder="1" applyProtection="1"/>
    <xf numFmtId="3" fontId="16" fillId="0" borderId="3" xfId="1" quotePrefix="1" applyNumberFormat="1" applyFont="1" applyFill="1" applyBorder="1" applyAlignment="1">
      <alignment horizontal="right"/>
    </xf>
    <xf numFmtId="3" fontId="18" fillId="2" borderId="3" xfId="1" quotePrefix="1" applyNumberFormat="1" applyFont="1" applyFill="1" applyBorder="1" applyAlignment="1">
      <alignment horizontal="right"/>
    </xf>
    <xf numFmtId="3" fontId="16" fillId="2" borderId="3" xfId="1" quotePrefix="1" applyNumberFormat="1" applyFont="1" applyFill="1" applyBorder="1" applyAlignment="1">
      <alignment horizontal="right"/>
    </xf>
    <xf numFmtId="3" fontId="16" fillId="2" borderId="6" xfId="1" quotePrefix="1" applyNumberFormat="1" applyFont="1" applyFill="1" applyBorder="1" applyAlignment="1">
      <alignment horizontal="right"/>
    </xf>
    <xf numFmtId="3" fontId="18" fillId="0" borderId="3" xfId="1" quotePrefix="1" applyNumberFormat="1" applyFont="1" applyFill="1" applyBorder="1" applyAlignment="1">
      <alignment horizontal="right"/>
    </xf>
    <xf numFmtId="3" fontId="16" fillId="0" borderId="6" xfId="1" quotePrefix="1" applyNumberFormat="1" applyFont="1" applyFill="1" applyBorder="1" applyAlignment="1">
      <alignment horizontal="right"/>
    </xf>
    <xf numFmtId="3" fontId="16" fillId="3" borderId="3" xfId="1" quotePrefix="1" applyNumberFormat="1" applyFont="1" applyFill="1" applyBorder="1" applyAlignment="1">
      <alignment horizontal="right"/>
    </xf>
    <xf numFmtId="164" fontId="16" fillId="3" borderId="3" xfId="1" quotePrefix="1" applyNumberFormat="1" applyFont="1" applyFill="1" applyBorder="1" applyAlignment="1">
      <alignment horizontal="right"/>
    </xf>
    <xf numFmtId="164" fontId="18" fillId="3" borderId="3" xfId="1" quotePrefix="1" applyNumberFormat="1" applyFont="1" applyFill="1" applyBorder="1" applyAlignment="1">
      <alignment horizontal="right"/>
    </xf>
    <xf numFmtId="164" fontId="18" fillId="3" borderId="6" xfId="1" quotePrefix="1" applyNumberFormat="1" applyFont="1" applyFill="1" applyBorder="1" applyAlignment="1">
      <alignment horizontal="right"/>
    </xf>
    <xf numFmtId="3" fontId="18" fillId="3" borderId="2" xfId="1" quotePrefix="1" applyNumberFormat="1" applyFont="1" applyFill="1" applyBorder="1" applyAlignment="1">
      <alignment horizontal="right"/>
    </xf>
    <xf numFmtId="3" fontId="18" fillId="3" borderId="3" xfId="1" quotePrefix="1" applyNumberFormat="1" applyFont="1" applyFill="1" applyBorder="1" applyAlignment="1">
      <alignment horizontal="right"/>
    </xf>
    <xf numFmtId="3" fontId="18" fillId="3" borderId="6" xfId="1" quotePrefix="1" applyNumberFormat="1" applyFont="1" applyFill="1" applyBorder="1" applyAlignment="1">
      <alignment horizontal="right"/>
    </xf>
    <xf numFmtId="164" fontId="16" fillId="3" borderId="2" xfId="1" quotePrefix="1" applyNumberFormat="1" applyFont="1" applyFill="1" applyBorder="1" applyAlignment="1">
      <alignment horizontal="right"/>
    </xf>
    <xf numFmtId="164" fontId="16" fillId="3" borderId="5" xfId="1" quotePrefix="1" applyNumberFormat="1" applyFont="1" applyFill="1" applyBorder="1" applyAlignment="1">
      <alignment horizontal="right"/>
    </xf>
    <xf numFmtId="164" fontId="18" fillId="3" borderId="2" xfId="1" quotePrefix="1" applyNumberFormat="1" applyFont="1" applyFill="1" applyBorder="1" applyAlignment="1">
      <alignment horizontal="right"/>
    </xf>
    <xf numFmtId="0" fontId="18" fillId="0" borderId="8" xfId="1" quotePrefix="1" applyNumberFormat="1" applyFont="1" applyFill="1" applyBorder="1" applyProtection="1"/>
    <xf numFmtId="0" fontId="18" fillId="0" borderId="0" xfId="1" quotePrefix="1" applyNumberFormat="1" applyFont="1" applyFill="1" applyProtection="1"/>
    <xf numFmtId="170" fontId="16" fillId="0" borderId="7" xfId="846" quotePrefix="1" applyFont="1" applyFill="1" applyBorder="1" applyAlignment="1">
      <alignment horizontal="right"/>
    </xf>
    <xf numFmtId="170" fontId="18" fillId="0" borderId="3" xfId="846" quotePrefix="1" applyFont="1" applyFill="1" applyBorder="1" applyAlignment="1">
      <alignment horizontal="right"/>
    </xf>
    <xf numFmtId="170" fontId="16" fillId="0" borderId="3" xfId="846" quotePrefix="1" applyFont="1" applyFill="1" applyBorder="1" applyAlignment="1">
      <alignment horizontal="right"/>
    </xf>
    <xf numFmtId="170" fontId="16" fillId="0" borderId="6" xfId="846" quotePrefix="1" applyFont="1" applyFill="1" applyBorder="1" applyAlignment="1">
      <alignment horizontal="right"/>
    </xf>
    <xf numFmtId="170" fontId="18" fillId="0" borderId="6" xfId="846" quotePrefix="1" applyFont="1" applyFill="1" applyBorder="1" applyAlignment="1">
      <alignment horizontal="right"/>
    </xf>
    <xf numFmtId="170" fontId="68" fillId="0" borderId="2" xfId="846" quotePrefix="1" applyFont="1" applyFill="1" applyBorder="1" applyAlignment="1">
      <alignment horizontal="right"/>
    </xf>
    <xf numFmtId="170" fontId="18" fillId="0" borderId="0" xfId="846" quotePrefix="1" applyFont="1" applyFill="1" applyBorder="1" applyAlignment="1">
      <alignment horizontal="right"/>
    </xf>
    <xf numFmtId="170" fontId="23" fillId="0" borderId="2" xfId="846" quotePrefix="1" applyFont="1" applyFill="1" applyBorder="1" applyAlignment="1">
      <alignment horizontal="right"/>
    </xf>
    <xf numFmtId="170" fontId="18" fillId="0" borderId="2" xfId="846" quotePrefix="1" applyFont="1" applyFill="1" applyBorder="1" applyAlignment="1">
      <alignment horizontal="right"/>
    </xf>
    <xf numFmtId="170" fontId="16" fillId="0" borderId="2" xfId="846" quotePrefix="1" applyFont="1" applyFill="1" applyBorder="1" applyAlignment="1">
      <alignment horizontal="right"/>
    </xf>
    <xf numFmtId="170" fontId="16" fillId="0" borderId="1" xfId="846" quotePrefix="1" applyFont="1" applyFill="1" applyBorder="1" applyAlignment="1">
      <alignment horizontal="right"/>
    </xf>
    <xf numFmtId="170" fontId="18" fillId="0" borderId="4" xfId="846" quotePrefix="1" applyFont="1" applyFill="1" applyBorder="1" applyAlignment="1">
      <alignment horizontal="right"/>
    </xf>
    <xf numFmtId="170" fontId="16" fillId="0" borderId="4" xfId="846" quotePrefix="1" applyFont="1" applyFill="1" applyBorder="1" applyAlignment="1">
      <alignment horizontal="right"/>
    </xf>
    <xf numFmtId="170" fontId="16" fillId="0" borderId="11" xfId="846" quotePrefix="1" applyFont="1" applyFill="1" applyBorder="1" applyAlignment="1">
      <alignment horizontal="right"/>
    </xf>
    <xf numFmtId="170" fontId="18" fillId="0" borderId="11" xfId="846" quotePrefix="1" applyFont="1" applyFill="1" applyBorder="1" applyAlignment="1">
      <alignment horizontal="right"/>
    </xf>
    <xf numFmtId="170" fontId="23" fillId="0" borderId="0" xfId="846" quotePrefix="1" applyFont="1" applyFill="1" applyBorder="1" applyAlignment="1">
      <alignment horizontal="right"/>
    </xf>
    <xf numFmtId="170" fontId="16" fillId="0" borderId="0" xfId="846" quotePrefix="1" applyFont="1" applyFill="1" applyBorder="1" applyAlignment="1">
      <alignment horizontal="right"/>
    </xf>
    <xf numFmtId="170" fontId="18" fillId="3" borderId="7" xfId="846" quotePrefix="1" applyFont="1" applyFill="1" applyBorder="1" applyAlignment="1">
      <alignment horizontal="right"/>
    </xf>
    <xf numFmtId="170" fontId="18" fillId="3" borderId="3" xfId="846" quotePrefix="1" applyFont="1" applyFill="1" applyBorder="1" applyAlignment="1">
      <alignment horizontal="right"/>
    </xf>
    <xf numFmtId="170" fontId="18" fillId="3" borderId="6" xfId="846" quotePrefix="1" applyFont="1" applyFill="1" applyBorder="1" applyAlignment="1">
      <alignment horizontal="right"/>
    </xf>
    <xf numFmtId="170" fontId="18" fillId="3" borderId="2" xfId="846" quotePrefix="1" applyFont="1" applyFill="1" applyBorder="1" applyAlignment="1">
      <alignment horizontal="right"/>
    </xf>
    <xf numFmtId="170" fontId="18" fillId="3" borderId="5" xfId="846" quotePrefix="1" applyFont="1" applyFill="1" applyBorder="1" applyAlignment="1">
      <alignment horizontal="right"/>
    </xf>
    <xf numFmtId="170" fontId="16" fillId="0" borderId="15" xfId="846" quotePrefix="1" applyFont="1" applyFill="1" applyBorder="1" applyAlignment="1">
      <alignment horizontal="right"/>
    </xf>
    <xf numFmtId="170" fontId="18" fillId="3" borderId="1" xfId="846" quotePrefix="1" applyFont="1" applyFill="1" applyBorder="1" applyAlignment="1">
      <alignment horizontal="right"/>
    </xf>
    <xf numFmtId="170" fontId="18" fillId="3" borderId="4" xfId="846" quotePrefix="1" applyFont="1" applyFill="1" applyBorder="1" applyAlignment="1">
      <alignment horizontal="right"/>
    </xf>
    <xf numFmtId="170" fontId="18" fillId="3" borderId="11" xfId="846" quotePrefix="1" applyFont="1" applyFill="1" applyBorder="1" applyAlignment="1">
      <alignment horizontal="right"/>
    </xf>
    <xf numFmtId="170" fontId="16" fillId="0" borderId="5" xfId="846" quotePrefix="1" applyFont="1" applyFill="1" applyBorder="1" applyAlignment="1">
      <alignment horizontal="right"/>
    </xf>
    <xf numFmtId="3" fontId="16" fillId="0" borderId="7" xfId="2" quotePrefix="1" applyNumberFormat="1" applyFont="1" applyFill="1" applyBorder="1" applyAlignment="1">
      <alignment horizontal="right"/>
    </xf>
    <xf numFmtId="3" fontId="18" fillId="0" borderId="3" xfId="2" quotePrefix="1" applyNumberFormat="1" applyFont="1" applyFill="1" applyBorder="1" applyAlignment="1">
      <alignment horizontal="right"/>
    </xf>
    <xf numFmtId="3" fontId="16" fillId="0" borderId="3" xfId="2" quotePrefix="1" applyNumberFormat="1" applyFont="1" applyFill="1" applyBorder="1" applyAlignment="1">
      <alignment horizontal="right"/>
    </xf>
    <xf numFmtId="3" fontId="16" fillId="0" borderId="6" xfId="2" quotePrefix="1" applyNumberFormat="1" applyFont="1" applyFill="1" applyBorder="1" applyAlignment="1">
      <alignment horizontal="right"/>
    </xf>
    <xf numFmtId="3" fontId="16" fillId="0" borderId="7" xfId="1" quotePrefix="1" applyNumberFormat="1" applyFont="1" applyFill="1" applyBorder="1" applyAlignment="1">
      <alignment horizontal="right"/>
    </xf>
    <xf numFmtId="3" fontId="18" fillId="0" borderId="6" xfId="2" quotePrefix="1" applyNumberFormat="1" applyFont="1" applyFill="1" applyBorder="1" applyAlignment="1">
      <alignment horizontal="right"/>
    </xf>
    <xf numFmtId="3" fontId="16" fillId="0" borderId="1" xfId="2" quotePrefix="1" applyNumberFormat="1" applyFont="1" applyFill="1" applyBorder="1" applyAlignment="1">
      <alignment horizontal="right"/>
    </xf>
    <xf numFmtId="3" fontId="18" fillId="0" borderId="4" xfId="2" quotePrefix="1" applyNumberFormat="1" applyFont="1" applyFill="1" applyBorder="1" applyAlignment="1">
      <alignment horizontal="right"/>
    </xf>
    <xf numFmtId="3" fontId="16" fillId="0" borderId="4" xfId="2" quotePrefix="1" applyNumberFormat="1" applyFont="1" applyFill="1" applyBorder="1" applyAlignment="1">
      <alignment horizontal="right"/>
    </xf>
    <xf numFmtId="3" fontId="16" fillId="0" borderId="11" xfId="2" quotePrefix="1" applyNumberFormat="1" applyFont="1" applyFill="1" applyBorder="1" applyAlignment="1">
      <alignment horizontal="right"/>
    </xf>
    <xf numFmtId="3" fontId="16" fillId="0" borderId="1" xfId="1" quotePrefix="1" applyNumberFormat="1" applyFont="1" applyFill="1" applyBorder="1" applyAlignment="1">
      <alignment horizontal="right"/>
    </xf>
    <xf numFmtId="3" fontId="16" fillId="0" borderId="11" xfId="1" quotePrefix="1" applyNumberFormat="1" applyFont="1" applyFill="1" applyBorder="1" applyAlignment="1">
      <alignment horizontal="right"/>
    </xf>
    <xf numFmtId="3" fontId="18" fillId="3" borderId="5" xfId="1" quotePrefix="1" applyNumberFormat="1" applyFont="1" applyFill="1" applyBorder="1" applyAlignment="1">
      <alignment horizontal="right"/>
    </xf>
    <xf numFmtId="3" fontId="16" fillId="0" borderId="15" xfId="1" quotePrefix="1" applyNumberFormat="1" applyFont="1" applyFill="1" applyBorder="1" applyAlignment="1">
      <alignment horizontal="right"/>
    </xf>
    <xf numFmtId="3" fontId="18" fillId="3" borderId="0" xfId="1" quotePrefix="1" applyNumberFormat="1" applyFont="1" applyFill="1" applyBorder="1" applyAlignment="1">
      <alignment horizontal="right"/>
    </xf>
    <xf numFmtId="3" fontId="18" fillId="0" borderId="0" xfId="1" quotePrefix="1" applyNumberFormat="1" applyFont="1"/>
    <xf numFmtId="3" fontId="14" fillId="0" borderId="0" xfId="1" quotePrefix="1" applyNumberFormat="1" applyFont="1" applyBorder="1" applyAlignment="1">
      <alignment horizontal="center"/>
    </xf>
    <xf numFmtId="3" fontId="16" fillId="0" borderId="5" xfId="1" quotePrefix="1" applyNumberFormat="1" applyFont="1" applyFill="1" applyBorder="1" applyAlignment="1">
      <alignment horizontal="right"/>
    </xf>
    <xf numFmtId="3" fontId="18" fillId="0" borderId="11" xfId="1" quotePrefix="1" applyNumberFormat="1" applyFont="1" applyFill="1" applyBorder="1" applyAlignment="1">
      <alignment horizontal="right"/>
    </xf>
    <xf numFmtId="3" fontId="18" fillId="3" borderId="7" xfId="1" quotePrefix="1" applyNumberFormat="1" applyFont="1" applyFill="1" applyBorder="1" applyAlignment="1">
      <alignment horizontal="right"/>
    </xf>
    <xf numFmtId="167" fontId="18" fillId="3" borderId="3" xfId="1" quotePrefix="1" applyNumberFormat="1" applyFont="1" applyFill="1" applyBorder="1" applyAlignment="1">
      <alignment horizontal="right"/>
    </xf>
    <xf numFmtId="167" fontId="18" fillId="3" borderId="6" xfId="1" quotePrefix="1" applyNumberFormat="1" applyFont="1" applyFill="1" applyBorder="1" applyAlignment="1">
      <alignment horizontal="right"/>
    </xf>
    <xf numFmtId="3" fontId="18" fillId="3" borderId="1" xfId="1" quotePrefix="1" applyNumberFormat="1" applyFont="1" applyFill="1" applyBorder="1" applyAlignment="1">
      <alignment horizontal="right"/>
    </xf>
    <xf numFmtId="3" fontId="18" fillId="3" borderId="4" xfId="1" quotePrefix="1" applyNumberFormat="1" applyFont="1" applyFill="1" applyBorder="1" applyAlignment="1">
      <alignment horizontal="right"/>
    </xf>
    <xf numFmtId="3" fontId="18" fillId="3" borderId="11" xfId="1" quotePrefix="1" applyNumberFormat="1" applyFont="1" applyFill="1" applyBorder="1" applyAlignment="1">
      <alignment horizontal="right"/>
    </xf>
    <xf numFmtId="167" fontId="18" fillId="3" borderId="7" xfId="1" quotePrefix="1" applyNumberFormat="1" applyFont="1" applyFill="1" applyBorder="1" applyAlignment="1">
      <alignment horizontal="right"/>
    </xf>
    <xf numFmtId="3" fontId="23" fillId="0" borderId="2" xfId="1" quotePrefix="1" applyNumberFormat="1" applyFont="1" applyFill="1" applyBorder="1" applyAlignment="1">
      <alignment horizontal="right"/>
    </xf>
    <xf numFmtId="3" fontId="18" fillId="0" borderId="11" xfId="2" quotePrefix="1" applyNumberFormat="1" applyFont="1" applyFill="1" applyBorder="1" applyAlignment="1">
      <alignment horizontal="right"/>
    </xf>
    <xf numFmtId="3" fontId="23" fillId="0" borderId="0" xfId="1" quotePrefix="1" applyNumberFormat="1" applyFont="1" applyFill="1" applyBorder="1" applyAlignment="1">
      <alignment horizontal="right"/>
    </xf>
    <xf numFmtId="3" fontId="18" fillId="0" borderId="0" xfId="1" quotePrefix="1" applyNumberFormat="1" applyFont="1" applyFill="1" applyBorder="1" applyAlignment="1">
      <alignment horizontal="right"/>
    </xf>
    <xf numFmtId="170" fontId="18" fillId="12" borderId="3" xfId="846" applyFont="1" applyFill="1" applyBorder="1" applyAlignment="1">
      <alignment horizontal="right"/>
    </xf>
    <xf numFmtId="170" fontId="18" fillId="12" borderId="2" xfId="846" applyFont="1" applyFill="1" applyBorder="1" applyAlignment="1">
      <alignment horizontal="right"/>
    </xf>
    <xf numFmtId="170" fontId="18" fillId="12" borderId="0" xfId="846" applyFont="1" applyFill="1" applyBorder="1" applyAlignment="1">
      <alignment horizontal="right"/>
    </xf>
    <xf numFmtId="170" fontId="18" fillId="12" borderId="2" xfId="846" quotePrefix="1" applyFont="1" applyFill="1" applyBorder="1" applyAlignment="1">
      <alignment horizontal="right"/>
    </xf>
    <xf numFmtId="170" fontId="18" fillId="12" borderId="0" xfId="846" quotePrefix="1" applyFont="1" applyFill="1" applyBorder="1" applyAlignment="1">
      <alignment horizontal="right"/>
    </xf>
    <xf numFmtId="170" fontId="19" fillId="12" borderId="2" xfId="846" applyFont="1" applyFill="1" applyBorder="1" applyAlignment="1">
      <alignment horizontal="right"/>
    </xf>
    <xf numFmtId="170" fontId="19" fillId="12" borderId="0" xfId="846" applyFont="1" applyFill="1" applyBorder="1" applyAlignment="1">
      <alignment horizontal="right"/>
    </xf>
    <xf numFmtId="3" fontId="18" fillId="12" borderId="3" xfId="2" applyNumberFormat="1" applyFont="1" applyFill="1" applyBorder="1" applyAlignment="1">
      <alignment horizontal="right"/>
    </xf>
    <xf numFmtId="3" fontId="18" fillId="12" borderId="4" xfId="2" applyNumberFormat="1" applyFont="1" applyFill="1" applyBorder="1" applyAlignment="1">
      <alignment horizontal="right"/>
    </xf>
    <xf numFmtId="0" fontId="18" fillId="0" borderId="4" xfId="1" applyFont="1" applyBorder="1"/>
    <xf numFmtId="3" fontId="18" fillId="12" borderId="2" xfId="1" applyNumberFormat="1" applyFont="1" applyFill="1" applyBorder="1" applyAlignment="1">
      <alignment horizontal="right"/>
    </xf>
    <xf numFmtId="3" fontId="18" fillId="12" borderId="0" xfId="1" applyNumberFormat="1" applyFont="1" applyFill="1" applyBorder="1" applyAlignment="1">
      <alignment horizontal="right"/>
    </xf>
    <xf numFmtId="3" fontId="18" fillId="12" borderId="2" xfId="1" quotePrefix="1" applyNumberFormat="1" applyFont="1" applyFill="1" applyBorder="1" applyAlignment="1">
      <alignment horizontal="right"/>
    </xf>
    <xf numFmtId="3" fontId="18" fillId="12" borderId="0" xfId="1" quotePrefix="1" applyNumberFormat="1" applyFont="1" applyFill="1" applyBorder="1" applyAlignment="1">
      <alignment horizontal="right"/>
    </xf>
    <xf numFmtId="3" fontId="19" fillId="12" borderId="2" xfId="1" applyNumberFormat="1" applyFont="1" applyFill="1" applyBorder="1" applyAlignment="1">
      <alignment horizontal="right"/>
    </xf>
    <xf numFmtId="3" fontId="19" fillId="12" borderId="0" xfId="1" applyNumberFormat="1" applyFont="1" applyFill="1" applyBorder="1" applyAlignment="1">
      <alignment horizontal="right"/>
    </xf>
    <xf numFmtId="3" fontId="60" fillId="0" borderId="2" xfId="1" quotePrefix="1" applyNumberFormat="1" applyFont="1" applyFill="1" applyBorder="1" applyAlignment="1">
      <alignment horizontal="right"/>
    </xf>
    <xf numFmtId="3" fontId="16" fillId="0" borderId="0" xfId="1" quotePrefix="1" applyNumberFormat="1" applyFont="1" applyFill="1" applyBorder="1" applyAlignment="1">
      <alignment horizontal="right"/>
    </xf>
    <xf numFmtId="3" fontId="68" fillId="0" borderId="2" xfId="1" quotePrefix="1" applyNumberFormat="1" applyFont="1" applyFill="1" applyBorder="1" applyAlignment="1">
      <alignment horizontal="right"/>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6" fillId="0" borderId="9" xfId="1" applyNumberFormat="1" applyFont="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0" fontId="16" fillId="0" borderId="10" xfId="1" applyFont="1" applyBorder="1" applyAlignment="1"/>
    <xf numFmtId="0" fontId="16" fillId="0" borderId="8" xfId="1" applyFont="1" applyBorder="1" applyAlignment="1"/>
    <xf numFmtId="166" fontId="75" fillId="0" borderId="13" xfId="0" applyNumberFormat="1" applyFont="1" applyBorder="1" applyAlignment="1">
      <alignment horizontal="left"/>
    </xf>
    <xf numFmtId="14" fontId="16" fillId="0" borderId="10" xfId="1" applyNumberFormat="1" applyFont="1" applyBorder="1" applyAlignment="1"/>
    <xf numFmtId="3" fontId="16" fillId="0" borderId="10" xfId="1" applyNumberFormat="1" applyFont="1" applyBorder="1" applyAlignment="1"/>
    <xf numFmtId="3" fontId="16" fillId="0" borderId="8" xfId="1" applyNumberFormat="1" applyFont="1" applyBorder="1" applyAlignment="1"/>
    <xf numFmtId="3" fontId="16" fillId="0" borderId="9" xfId="1" applyNumberFormat="1" applyFont="1" applyBorder="1" applyAlignment="1"/>
    <xf numFmtId="14" fontId="31" fillId="0" borderId="0" xfId="1" applyNumberFormat="1" applyFont="1" applyAlignment="1">
      <alignment horizontal="center"/>
    </xf>
    <xf numFmtId="0" fontId="16" fillId="9" borderId="0" xfId="0" applyFont="1" applyFill="1" applyBorder="1" applyAlignment="1">
      <alignment horizontal="center"/>
    </xf>
    <xf numFmtId="0" fontId="16" fillId="9" borderId="2" xfId="0" applyFont="1" applyFill="1" applyBorder="1" applyAlignment="1">
      <alignment horizontal="center"/>
    </xf>
    <xf numFmtId="0" fontId="46" fillId="0" borderId="12" xfId="0" applyFont="1" applyBorder="1" applyAlignment="1">
      <alignment horizontal="left"/>
    </xf>
    <xf numFmtId="0" fontId="46" fillId="0" borderId="10"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xf numFmtId="0" fontId="16" fillId="9" borderId="4" xfId="0" applyFont="1" applyFill="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46" fillId="0" borderId="1" xfId="0" applyFont="1" applyBorder="1" applyAlignment="1">
      <alignment horizontal="center"/>
    </xf>
    <xf numFmtId="14" fontId="14" fillId="0" borderId="11" xfId="0" applyNumberFormat="1" applyFont="1" applyFill="1" applyBorder="1" applyAlignment="1">
      <alignment horizontal="center"/>
    </xf>
    <xf numFmtId="14" fontId="14" fillId="0" borderId="12" xfId="0" applyNumberFormat="1" applyFont="1" applyFill="1" applyBorder="1" applyAlignment="1">
      <alignment horizontal="center"/>
    </xf>
    <xf numFmtId="14" fontId="14" fillId="0" borderId="5" xfId="0" applyNumberFormat="1" applyFont="1" applyFill="1" applyBorder="1" applyAlignment="1">
      <alignment horizontal="center"/>
    </xf>
    <xf numFmtId="3" fontId="46" fillId="0" borderId="11" xfId="0" applyNumberFormat="1" applyFont="1" applyBorder="1" applyAlignment="1">
      <alignment horizontal="center"/>
    </xf>
    <xf numFmtId="3" fontId="46" fillId="0" borderId="12" xfId="0" applyNumberFormat="1" applyFont="1" applyBorder="1" applyAlignment="1">
      <alignment horizontal="center"/>
    </xf>
    <xf numFmtId="3" fontId="46" fillId="0" borderId="5" xfId="0" applyNumberFormat="1" applyFont="1" applyBorder="1" applyAlignment="1">
      <alignment horizontal="center"/>
    </xf>
    <xf numFmtId="0" fontId="14" fillId="0" borderId="0" xfId="1" applyFont="1" applyBorder="1" applyAlignment="1">
      <alignment horizontal="center"/>
    </xf>
    <xf numFmtId="0" fontId="16" fillId="0" borderId="10" xfId="1" applyFont="1" applyBorder="1" applyAlignment="1">
      <alignment horizontal="center"/>
    </xf>
    <xf numFmtId="0" fontId="16" fillId="0" borderId="8" xfId="1" applyFont="1" applyBorder="1" applyAlignment="1">
      <alignment horizontal="center"/>
    </xf>
    <xf numFmtId="0" fontId="16" fillId="0" borderId="9" xfId="1" applyFont="1" applyBorder="1" applyAlignment="1">
      <alignment horizontal="center"/>
    </xf>
    <xf numFmtId="0" fontId="14" fillId="0" borderId="0" xfId="1" applyFont="1" applyFill="1" applyBorder="1" applyAlignment="1">
      <alignment horizontal="center"/>
    </xf>
    <xf numFmtId="3" fontId="16" fillId="0" borderId="10" xfId="1" applyNumberFormat="1" applyFont="1" applyBorder="1" applyAlignment="1">
      <alignment horizontal="center"/>
    </xf>
    <xf numFmtId="3" fontId="16" fillId="0" borderId="8" xfId="1" applyNumberFormat="1" applyFont="1" applyBorder="1" applyAlignment="1">
      <alignment horizontal="center"/>
    </xf>
    <xf numFmtId="3" fontId="14" fillId="0" borderId="0" xfId="1" applyNumberFormat="1" applyFont="1" applyBorder="1" applyAlignment="1">
      <alignment horizontal="center"/>
    </xf>
    <xf numFmtId="3" fontId="14" fillId="0" borderId="14" xfId="1" applyNumberFormat="1" applyFont="1" applyFill="1" applyBorder="1" applyAlignment="1">
      <alignment horizontal="center"/>
    </xf>
    <xf numFmtId="3" fontId="14" fillId="0" borderId="0" xfId="1" applyNumberFormat="1" applyFont="1" applyFill="1" applyBorder="1" applyAlignment="1">
      <alignment horizontal="center"/>
    </xf>
    <xf numFmtId="3" fontId="14" fillId="0" borderId="12" xfId="1" applyNumberFormat="1" applyFont="1" applyBorder="1" applyAlignment="1">
      <alignment horizontal="center"/>
    </xf>
    <xf numFmtId="0" fontId="46" fillId="0" borderId="11" xfId="0" applyNumberFormat="1" applyFont="1" applyFill="1" applyBorder="1" applyAlignment="1" applyProtection="1">
      <alignment horizontal="center"/>
      <protection locked="0"/>
    </xf>
    <xf numFmtId="0" fontId="46" fillId="0" borderId="12" xfId="0" applyNumberFormat="1" applyFont="1" applyFill="1" applyBorder="1" applyAlignment="1" applyProtection="1">
      <alignment horizontal="center"/>
      <protection locked="0"/>
    </xf>
    <xf numFmtId="0" fontId="46" fillId="0" borderId="5" xfId="0" applyNumberFormat="1" applyFont="1" applyFill="1" applyBorder="1" applyAlignment="1" applyProtection="1">
      <alignment horizontal="center"/>
      <protection locked="0"/>
    </xf>
    <xf numFmtId="0" fontId="46" fillId="0" borderId="1" xfId="0" applyNumberFormat="1" applyFont="1" applyFill="1" applyBorder="1" applyAlignment="1" applyProtection="1">
      <alignment horizontal="center"/>
      <protection locked="0"/>
    </xf>
    <xf numFmtId="0" fontId="46" fillId="0" borderId="14" xfId="0" applyNumberFormat="1" applyFont="1" applyFill="1" applyBorder="1" applyAlignment="1" applyProtection="1">
      <alignment horizontal="center"/>
      <protection locked="0"/>
    </xf>
    <xf numFmtId="0" fontId="46" fillId="0" borderId="15" xfId="0" applyNumberFormat="1" applyFont="1" applyFill="1" applyBorder="1" applyAlignment="1" applyProtection="1">
      <alignment horizontal="center"/>
      <protection locked="0"/>
    </xf>
    <xf numFmtId="0" fontId="46" fillId="0" borderId="1" xfId="0" applyFont="1" applyBorder="1" applyAlignment="1" applyProtection="1">
      <alignment horizontal="center"/>
      <protection locked="0"/>
    </xf>
    <xf numFmtId="0" fontId="46" fillId="0" borderId="14" xfId="0" applyFont="1" applyBorder="1" applyAlignment="1" applyProtection="1">
      <alignment horizontal="center"/>
      <protection locked="0"/>
    </xf>
    <xf numFmtId="0" fontId="46" fillId="0" borderId="15" xfId="0" applyFont="1" applyBorder="1" applyAlignment="1" applyProtection="1">
      <alignment horizontal="center"/>
      <protection locked="0"/>
    </xf>
    <xf numFmtId="0" fontId="46" fillId="0" borderId="11" xfId="0" applyFont="1" applyBorder="1" applyAlignment="1" applyProtection="1">
      <alignment horizontal="center"/>
      <protection locked="0"/>
    </xf>
    <xf numFmtId="0" fontId="46" fillId="0" borderId="12" xfId="0" applyFont="1" applyBorder="1" applyAlignment="1" applyProtection="1">
      <alignment horizontal="center"/>
      <protection locked="0"/>
    </xf>
    <xf numFmtId="0" fontId="46" fillId="0" borderId="5" xfId="0" applyFont="1" applyBorder="1" applyAlignment="1" applyProtection="1">
      <alignment horizontal="center"/>
      <protection locked="0"/>
    </xf>
    <xf numFmtId="0" fontId="46" fillId="4" borderId="0" xfId="851" applyNumberFormat="1" applyFont="1" applyFill="1" applyBorder="1" applyAlignment="1" applyProtection="1">
      <alignment horizontal="center"/>
      <protection locked="0"/>
    </xf>
    <xf numFmtId="0" fontId="46" fillId="0" borderId="11" xfId="851" applyNumberFormat="1" applyFont="1" applyFill="1" applyBorder="1" applyAlignment="1" applyProtection="1">
      <alignment horizontal="center"/>
      <protection locked="0"/>
    </xf>
    <xf numFmtId="0" fontId="46" fillId="0" borderId="12" xfId="851" applyNumberFormat="1" applyFont="1" applyFill="1" applyBorder="1" applyAlignment="1" applyProtection="1">
      <alignment horizontal="center"/>
      <protection locked="0"/>
    </xf>
    <xf numFmtId="0" fontId="46" fillId="0" borderId="5" xfId="851" applyNumberFormat="1" applyFont="1" applyFill="1" applyBorder="1" applyAlignment="1" applyProtection="1">
      <alignment horizontal="center"/>
      <protection locked="0"/>
    </xf>
    <xf numFmtId="0" fontId="46" fillId="0" borderId="1" xfId="851" applyNumberFormat="1" applyFont="1" applyFill="1" applyBorder="1" applyAlignment="1" applyProtection="1">
      <alignment horizontal="center"/>
      <protection locked="0"/>
    </xf>
    <xf numFmtId="0" fontId="46" fillId="0" borderId="14" xfId="851" applyNumberFormat="1" applyFont="1" applyFill="1" applyBorder="1" applyAlignment="1" applyProtection="1">
      <alignment horizontal="center"/>
      <protection locked="0"/>
    </xf>
    <xf numFmtId="0" fontId="46" fillId="0" borderId="15" xfId="851" applyNumberFormat="1" applyFont="1" applyFill="1" applyBorder="1" applyAlignment="1" applyProtection="1">
      <alignment horizontal="center"/>
      <protection locked="0"/>
    </xf>
  </cellXfs>
  <cellStyles count="1679">
    <cellStyle name="20 % - uthevingsfarge 2" xfId="844" builtinId="34"/>
    <cellStyle name="20 % - uthevingsfarge 2 2" xfId="1677"/>
    <cellStyle name="40% - uthevingsfarge 4 2" xfId="38"/>
    <cellStyle name="40% - uthevingsfarge 4 2 10" xfId="771"/>
    <cellStyle name="40% - uthevingsfarge 4 2 10 2" xfId="1604"/>
    <cellStyle name="40% - uthevingsfarge 4 2 11" xfId="875"/>
    <cellStyle name="40% - uthevingsfarge 4 2 2" xfId="80"/>
    <cellStyle name="40% - uthevingsfarge 4 2 2 10" xfId="914"/>
    <cellStyle name="40% - uthevingsfarge 4 2 2 2" xfId="173"/>
    <cellStyle name="40% - uthevingsfarge 4 2 2 2 2" xfId="1006"/>
    <cellStyle name="40% - uthevingsfarge 4 2 2 3" xfId="263"/>
    <cellStyle name="40% - uthevingsfarge 4 2 2 3 2" xfId="1096"/>
    <cellStyle name="40% - uthevingsfarge 4 2 2 4" xfId="353"/>
    <cellStyle name="40% - uthevingsfarge 4 2 2 4 2" xfId="1186"/>
    <cellStyle name="40% - uthevingsfarge 4 2 2 5" xfId="443"/>
    <cellStyle name="40% - uthevingsfarge 4 2 2 5 2" xfId="1276"/>
    <cellStyle name="40% - uthevingsfarge 4 2 2 6" xfId="533"/>
    <cellStyle name="40% - uthevingsfarge 4 2 2 6 2" xfId="1366"/>
    <cellStyle name="40% - uthevingsfarge 4 2 2 7" xfId="623"/>
    <cellStyle name="40% - uthevingsfarge 4 2 2 7 2" xfId="1456"/>
    <cellStyle name="40% - uthevingsfarge 4 2 2 8" xfId="713"/>
    <cellStyle name="40% - uthevingsfarge 4 2 2 8 2" xfId="1546"/>
    <cellStyle name="40% - uthevingsfarge 4 2 2 9" xfId="810"/>
    <cellStyle name="40% - uthevingsfarge 4 2 2 9 2" xfId="1643"/>
    <cellStyle name="40% - uthevingsfarge 4 2 3" xfId="136"/>
    <cellStyle name="40% - uthevingsfarge 4 2 3 2" xfId="969"/>
    <cellStyle name="40% - uthevingsfarge 4 2 4" xfId="226"/>
    <cellStyle name="40% - uthevingsfarge 4 2 4 2" xfId="1059"/>
    <cellStyle name="40% - uthevingsfarge 4 2 5" xfId="316"/>
    <cellStyle name="40% - uthevingsfarge 4 2 5 2" xfId="1149"/>
    <cellStyle name="40% - uthevingsfarge 4 2 6" xfId="406"/>
    <cellStyle name="40% - uthevingsfarge 4 2 6 2" xfId="1239"/>
    <cellStyle name="40% - uthevingsfarge 4 2 7" xfId="496"/>
    <cellStyle name="40% - uthevingsfarge 4 2 7 2" xfId="1329"/>
    <cellStyle name="40% - uthevingsfarge 4 2 8" xfId="586"/>
    <cellStyle name="40% - uthevingsfarge 4 2 8 2" xfId="1419"/>
    <cellStyle name="40% - uthevingsfarge 4 2 9" xfId="676"/>
    <cellStyle name="40% - uthevingsfarge 4 2 9 2" xfId="1509"/>
    <cellStyle name="Hyperkobling" xfId="3" builtinId="8"/>
    <cellStyle name="Komma" xfId="2" builtinId="3"/>
    <cellStyle name="Komma 2" xfId="847"/>
    <cellStyle name="Komma 3" xfId="1678"/>
    <cellStyle name="Merknad 2" xfId="94"/>
    <cellStyle name="Normal" xfId="0" builtinId="0"/>
    <cellStyle name="Normal 10" xfId="31"/>
    <cellStyle name="Normal 10 10" xfId="670"/>
    <cellStyle name="Normal 10 10 2" xfId="1503"/>
    <cellStyle name="Normal 10 11" xfId="765"/>
    <cellStyle name="Normal 10 11 2" xfId="1598"/>
    <cellStyle name="Normal 10 12" xfId="869"/>
    <cellStyle name="Normal 10 2" xfId="53"/>
    <cellStyle name="Normal 10 2 10" xfId="785"/>
    <cellStyle name="Normal 10 2 10 2" xfId="1618"/>
    <cellStyle name="Normal 10 2 11" xfId="889"/>
    <cellStyle name="Normal 10 2 2" xfId="93"/>
    <cellStyle name="Normal 10 2 2 10" xfId="823"/>
    <cellStyle name="Normal 10 2 2 10 2" xfId="1656"/>
    <cellStyle name="Normal 10 2 2 11" xfId="927"/>
    <cellStyle name="Normal 10 2 2 2" xfId="6"/>
    <cellStyle name="Normal 10 2 2 2 2" xfId="116"/>
    <cellStyle name="Normal 10 2 2 2 2 2" xfId="949"/>
    <cellStyle name="Normal 10 2 2 2 3" xfId="849"/>
    <cellStyle name="Normal 10 2 2 3" xfId="186"/>
    <cellStyle name="Normal 10 2 2 3 2" xfId="1019"/>
    <cellStyle name="Normal 10 2 2 4" xfId="276"/>
    <cellStyle name="Normal 10 2 2 4 2" xfId="1109"/>
    <cellStyle name="Normal 10 2 2 5" xfId="366"/>
    <cellStyle name="Normal 10 2 2 5 2" xfId="1199"/>
    <cellStyle name="Normal 10 2 2 6" xfId="456"/>
    <cellStyle name="Normal 10 2 2 6 2" xfId="1289"/>
    <cellStyle name="Normal 10 2 2 7" xfId="546"/>
    <cellStyle name="Normal 10 2 2 7 2" xfId="1379"/>
    <cellStyle name="Normal 10 2 2 8" xfId="636"/>
    <cellStyle name="Normal 10 2 2 8 2" xfId="1469"/>
    <cellStyle name="Normal 10 2 2 9" xfId="726"/>
    <cellStyle name="Normal 10 2 2 9 2" xfId="1559"/>
    <cellStyle name="Normal 10 2 3" xfId="149"/>
    <cellStyle name="Normal 10 2 3 2" xfId="982"/>
    <cellStyle name="Normal 10 2 4" xfId="239"/>
    <cellStyle name="Normal 10 2 4 2" xfId="1072"/>
    <cellStyle name="Normal 10 2 5" xfId="329"/>
    <cellStyle name="Normal 10 2 5 2" xfId="1162"/>
    <cellStyle name="Normal 10 2 6" xfId="419"/>
    <cellStyle name="Normal 10 2 6 2" xfId="1252"/>
    <cellStyle name="Normal 10 2 7" xfId="509"/>
    <cellStyle name="Normal 10 2 7 2" xfId="1342"/>
    <cellStyle name="Normal 10 2 8" xfId="599"/>
    <cellStyle name="Normal 10 2 8 2" xfId="1432"/>
    <cellStyle name="Normal 10 2 9" xfId="689"/>
    <cellStyle name="Normal 10 2 9 2" xfId="1522"/>
    <cellStyle name="Normal 10 3" xfId="74"/>
    <cellStyle name="Normal 10 3 10" xfId="908"/>
    <cellStyle name="Normal 10 3 2" xfId="167"/>
    <cellStyle name="Normal 10 3 2 2" xfId="1000"/>
    <cellStyle name="Normal 10 3 3" xfId="257"/>
    <cellStyle name="Normal 10 3 3 2" xfId="1090"/>
    <cellStyle name="Normal 10 3 4" xfId="347"/>
    <cellStyle name="Normal 10 3 4 2" xfId="1180"/>
    <cellStyle name="Normal 10 3 5" xfId="437"/>
    <cellStyle name="Normal 10 3 5 2" xfId="1270"/>
    <cellStyle name="Normal 10 3 6" xfId="527"/>
    <cellStyle name="Normal 10 3 6 2" xfId="1360"/>
    <cellStyle name="Normal 10 3 7" xfId="617"/>
    <cellStyle name="Normal 10 3 7 2" xfId="1450"/>
    <cellStyle name="Normal 10 3 8" xfId="707"/>
    <cellStyle name="Normal 10 3 8 2" xfId="1540"/>
    <cellStyle name="Normal 10 3 9" xfId="804"/>
    <cellStyle name="Normal 10 3 9 2" xfId="1637"/>
    <cellStyle name="Normal 10 4" xfId="130"/>
    <cellStyle name="Normal 10 4 2" xfId="963"/>
    <cellStyle name="Normal 10 5" xfId="220"/>
    <cellStyle name="Normal 10 5 2" xfId="1053"/>
    <cellStyle name="Normal 10 6" xfId="310"/>
    <cellStyle name="Normal 10 6 2" xfId="1143"/>
    <cellStyle name="Normal 10 7" xfId="400"/>
    <cellStyle name="Normal 10 7 2" xfId="1233"/>
    <cellStyle name="Normal 10 8" xfId="490"/>
    <cellStyle name="Normal 10 8 2" xfId="1323"/>
    <cellStyle name="Normal 10 9" xfId="580"/>
    <cellStyle name="Normal 10 9 2" xfId="1413"/>
    <cellStyle name="Normal 11" xfId="35"/>
    <cellStyle name="Normal 11 10" xfId="673"/>
    <cellStyle name="Normal 11 10 2" xfId="1506"/>
    <cellStyle name="Normal 11 11" xfId="768"/>
    <cellStyle name="Normal 11 11 2" xfId="1601"/>
    <cellStyle name="Normal 11 12" xfId="872"/>
    <cellStyle name="Normal 11 2" xfId="57"/>
    <cellStyle name="Normal 11 2 10" xfId="788"/>
    <cellStyle name="Normal 11 2 10 2" xfId="1621"/>
    <cellStyle name="Normal 11 2 11" xfId="892"/>
    <cellStyle name="Normal 11 2 2" xfId="97"/>
    <cellStyle name="Normal 11 2 2 10" xfId="930"/>
    <cellStyle name="Normal 11 2 2 2" xfId="189"/>
    <cellStyle name="Normal 11 2 2 2 2" xfId="1022"/>
    <cellStyle name="Normal 11 2 2 3" xfId="279"/>
    <cellStyle name="Normal 11 2 2 3 2" xfId="1112"/>
    <cellStyle name="Normal 11 2 2 4" xfId="369"/>
    <cellStyle name="Normal 11 2 2 4 2" xfId="1202"/>
    <cellStyle name="Normal 11 2 2 5" xfId="459"/>
    <cellStyle name="Normal 11 2 2 5 2" xfId="1292"/>
    <cellStyle name="Normal 11 2 2 6" xfId="549"/>
    <cellStyle name="Normal 11 2 2 6 2" xfId="1382"/>
    <cellStyle name="Normal 11 2 2 7" xfId="639"/>
    <cellStyle name="Normal 11 2 2 7 2" xfId="1472"/>
    <cellStyle name="Normal 11 2 2 8" xfId="729"/>
    <cellStyle name="Normal 11 2 2 8 2" xfId="1562"/>
    <cellStyle name="Normal 11 2 2 9" xfId="826"/>
    <cellStyle name="Normal 11 2 2 9 2" xfId="1659"/>
    <cellStyle name="Normal 11 2 3" xfId="152"/>
    <cellStyle name="Normal 11 2 3 2" xfId="985"/>
    <cellStyle name="Normal 11 2 4" xfId="242"/>
    <cellStyle name="Normal 11 2 4 2" xfId="1075"/>
    <cellStyle name="Normal 11 2 5" xfId="332"/>
    <cellStyle name="Normal 11 2 5 2" xfId="1165"/>
    <cellStyle name="Normal 11 2 6" xfId="422"/>
    <cellStyle name="Normal 11 2 6 2" xfId="1255"/>
    <cellStyle name="Normal 11 2 7" xfId="512"/>
    <cellStyle name="Normal 11 2 7 2" xfId="1345"/>
    <cellStyle name="Normal 11 2 8" xfId="602"/>
    <cellStyle name="Normal 11 2 8 2" xfId="1435"/>
    <cellStyle name="Normal 11 2 9" xfId="692"/>
    <cellStyle name="Normal 11 2 9 2" xfId="1525"/>
    <cellStyle name="Normal 11 3" xfId="77"/>
    <cellStyle name="Normal 11 3 10" xfId="911"/>
    <cellStyle name="Normal 11 3 2" xfId="170"/>
    <cellStyle name="Normal 11 3 2 2" xfId="1003"/>
    <cellStyle name="Normal 11 3 3" xfId="260"/>
    <cellStyle name="Normal 11 3 3 2" xfId="1093"/>
    <cellStyle name="Normal 11 3 4" xfId="350"/>
    <cellStyle name="Normal 11 3 4 2" xfId="1183"/>
    <cellStyle name="Normal 11 3 5" xfId="440"/>
    <cellStyle name="Normal 11 3 5 2" xfId="1273"/>
    <cellStyle name="Normal 11 3 6" xfId="530"/>
    <cellStyle name="Normal 11 3 6 2" xfId="1363"/>
    <cellStyle name="Normal 11 3 7" xfId="620"/>
    <cellStyle name="Normal 11 3 7 2" xfId="1453"/>
    <cellStyle name="Normal 11 3 8" xfId="710"/>
    <cellStyle name="Normal 11 3 8 2" xfId="1543"/>
    <cellStyle name="Normal 11 3 9" xfId="807"/>
    <cellStyle name="Normal 11 3 9 2" xfId="1640"/>
    <cellStyle name="Normal 11 4" xfId="133"/>
    <cellStyle name="Normal 11 4 2" xfId="966"/>
    <cellStyle name="Normal 11 5" xfId="223"/>
    <cellStyle name="Normal 11 5 2" xfId="1056"/>
    <cellStyle name="Normal 11 6" xfId="313"/>
    <cellStyle name="Normal 11 6 2" xfId="1146"/>
    <cellStyle name="Normal 11 7" xfId="403"/>
    <cellStyle name="Normal 11 7 2" xfId="1236"/>
    <cellStyle name="Normal 11 8" xfId="493"/>
    <cellStyle name="Normal 11 8 2" xfId="1326"/>
    <cellStyle name="Normal 11 9" xfId="583"/>
    <cellStyle name="Normal 11 9 2" xfId="1416"/>
    <cellStyle name="Normal 12" xfId="100"/>
    <cellStyle name="Normal 12 10" xfId="933"/>
    <cellStyle name="Normal 12 2" xfId="192"/>
    <cellStyle name="Normal 12 2 2" xfId="1025"/>
    <cellStyle name="Normal 12 3" xfId="282"/>
    <cellStyle name="Normal 12 3 2" xfId="1115"/>
    <cellStyle name="Normal 12 4" xfId="372"/>
    <cellStyle name="Normal 12 4 2" xfId="1205"/>
    <cellStyle name="Normal 12 5" xfId="462"/>
    <cellStyle name="Normal 12 5 2" xfId="1295"/>
    <cellStyle name="Normal 12 6" xfId="552"/>
    <cellStyle name="Normal 12 6 2" xfId="1385"/>
    <cellStyle name="Normal 12 7" xfId="642"/>
    <cellStyle name="Normal 12 7 2" xfId="1475"/>
    <cellStyle name="Normal 12 8" xfId="732"/>
    <cellStyle name="Normal 12 8 2" xfId="1565"/>
    <cellStyle name="Normal 12 9" xfId="829"/>
    <cellStyle name="Normal 12 9 2" xfId="1662"/>
    <cellStyle name="Normal 13" xfId="103"/>
    <cellStyle name="Normal 13 10" xfId="936"/>
    <cellStyle name="Normal 13 2" xfId="195"/>
    <cellStyle name="Normal 13 2 2" xfId="1028"/>
    <cellStyle name="Normal 13 3" xfId="285"/>
    <cellStyle name="Normal 13 3 2" xfId="1118"/>
    <cellStyle name="Normal 13 4" xfId="375"/>
    <cellStyle name="Normal 13 4 2" xfId="1208"/>
    <cellStyle name="Normal 13 5" xfId="465"/>
    <cellStyle name="Normal 13 5 2" xfId="1298"/>
    <cellStyle name="Normal 13 6" xfId="555"/>
    <cellStyle name="Normal 13 6 2" xfId="1388"/>
    <cellStyle name="Normal 13 7" xfId="645"/>
    <cellStyle name="Normal 13 7 2" xfId="1478"/>
    <cellStyle name="Normal 13 8" xfId="735"/>
    <cellStyle name="Normal 13 8 2" xfId="1568"/>
    <cellStyle name="Normal 13 9" xfId="832"/>
    <cellStyle name="Normal 13 9 2" xfId="1665"/>
    <cellStyle name="Normal 14" xfId="106"/>
    <cellStyle name="Normal 14 10" xfId="939"/>
    <cellStyle name="Normal 14 2" xfId="198"/>
    <cellStyle name="Normal 14 2 2" xfId="1031"/>
    <cellStyle name="Normal 14 3" xfId="288"/>
    <cellStyle name="Normal 14 3 2" xfId="1121"/>
    <cellStyle name="Normal 14 4" xfId="378"/>
    <cellStyle name="Normal 14 4 2" xfId="1211"/>
    <cellStyle name="Normal 14 5" xfId="468"/>
    <cellStyle name="Normal 14 5 2" xfId="1301"/>
    <cellStyle name="Normal 14 6" xfId="558"/>
    <cellStyle name="Normal 14 6 2" xfId="1391"/>
    <cellStyle name="Normal 14 7" xfId="648"/>
    <cellStyle name="Normal 14 7 2" xfId="1481"/>
    <cellStyle name="Normal 14 8" xfId="738"/>
    <cellStyle name="Normal 14 8 2" xfId="1571"/>
    <cellStyle name="Normal 14 9" xfId="835"/>
    <cellStyle name="Normal 14 9 2" xfId="1668"/>
    <cellStyle name="Normal 15" xfId="109"/>
    <cellStyle name="Normal 15 10" xfId="942"/>
    <cellStyle name="Normal 15 2" xfId="201"/>
    <cellStyle name="Normal 15 2 2" xfId="1034"/>
    <cellStyle name="Normal 15 3" xfId="291"/>
    <cellStyle name="Normal 15 3 2" xfId="1124"/>
    <cellStyle name="Normal 15 4" xfId="381"/>
    <cellStyle name="Normal 15 4 2" xfId="1214"/>
    <cellStyle name="Normal 15 5" xfId="471"/>
    <cellStyle name="Normal 15 5 2" xfId="1304"/>
    <cellStyle name="Normal 15 6" xfId="561"/>
    <cellStyle name="Normal 15 6 2" xfId="1394"/>
    <cellStyle name="Normal 15 7" xfId="651"/>
    <cellStyle name="Normal 15 7 2" xfId="1484"/>
    <cellStyle name="Normal 15 8" xfId="741"/>
    <cellStyle name="Normal 15 8 2" xfId="1574"/>
    <cellStyle name="Normal 15 9" xfId="838"/>
    <cellStyle name="Normal 15 9 2" xfId="1671"/>
    <cellStyle name="Normal 16" xfId="112"/>
    <cellStyle name="Normal 16 10" xfId="945"/>
    <cellStyle name="Normal 16 2" xfId="204"/>
    <cellStyle name="Normal 16 2 2" xfId="1037"/>
    <cellStyle name="Normal 16 3" xfId="294"/>
    <cellStyle name="Normal 16 3 2" xfId="1127"/>
    <cellStyle name="Normal 16 4" xfId="384"/>
    <cellStyle name="Normal 16 4 2" xfId="1217"/>
    <cellStyle name="Normal 16 5" xfId="474"/>
    <cellStyle name="Normal 16 5 2" xfId="1307"/>
    <cellStyle name="Normal 16 6" xfId="564"/>
    <cellStyle name="Normal 16 6 2" xfId="1397"/>
    <cellStyle name="Normal 16 7" xfId="654"/>
    <cellStyle name="Normal 16 7 2" xfId="1487"/>
    <cellStyle name="Normal 16 8" xfId="744"/>
    <cellStyle name="Normal 16 8 2" xfId="1577"/>
    <cellStyle name="Normal 16 9" xfId="841"/>
    <cellStyle name="Normal 16 9 2" xfId="1674"/>
    <cellStyle name="Normal 17" xfId="8"/>
    <cellStyle name="Normal 17 2" xfId="850"/>
    <cellStyle name="Normal 18" xfId="10"/>
    <cellStyle name="Normal 18 2" xfId="851"/>
    <cellStyle name="Normal 19" xfId="117"/>
    <cellStyle name="Normal 19 2" xfId="950"/>
    <cellStyle name="Normal 2" xfId="1"/>
    <cellStyle name="Normal 2 2" xfId="7"/>
    <cellStyle name="Normal 2 3" xfId="20"/>
    <cellStyle name="Normal 2 4" xfId="39"/>
    <cellStyle name="Normal 2 5" xfId="60"/>
    <cellStyle name="Normal 20" xfId="207"/>
    <cellStyle name="Normal 20 2" xfId="1040"/>
    <cellStyle name="Normal 21" xfId="297"/>
    <cellStyle name="Normal 21 2" xfId="1130"/>
    <cellStyle name="Normal 22" xfId="387"/>
    <cellStyle name="Normal 22 2" xfId="1220"/>
    <cellStyle name="Normal 23" xfId="477"/>
    <cellStyle name="Normal 23 2" xfId="1310"/>
    <cellStyle name="Normal 24" xfId="567"/>
    <cellStyle name="Normal 24 2" xfId="1400"/>
    <cellStyle name="Normal 25" xfId="657"/>
    <cellStyle name="Normal 25 2" xfId="1490"/>
    <cellStyle name="Normal 26" xfId="747"/>
    <cellStyle name="Normal 26 2" xfId="1580"/>
    <cellStyle name="Normal 3" xfId="4"/>
    <cellStyle name="Normal 3 10" xfId="104"/>
    <cellStyle name="Normal 3 10 10" xfId="937"/>
    <cellStyle name="Normal 3 10 2" xfId="196"/>
    <cellStyle name="Normal 3 10 2 2" xfId="1029"/>
    <cellStyle name="Normal 3 10 3" xfId="286"/>
    <cellStyle name="Normal 3 10 3 2" xfId="1119"/>
    <cellStyle name="Normal 3 10 4" xfId="376"/>
    <cellStyle name="Normal 3 10 4 2" xfId="1209"/>
    <cellStyle name="Normal 3 10 5" xfId="466"/>
    <cellStyle name="Normal 3 10 5 2" xfId="1299"/>
    <cellStyle name="Normal 3 10 6" xfId="556"/>
    <cellStyle name="Normal 3 10 6 2" xfId="1389"/>
    <cellStyle name="Normal 3 10 7" xfId="646"/>
    <cellStyle name="Normal 3 10 7 2" xfId="1479"/>
    <cellStyle name="Normal 3 10 8" xfId="736"/>
    <cellStyle name="Normal 3 10 8 2" xfId="1569"/>
    <cellStyle name="Normal 3 10 9" xfId="833"/>
    <cellStyle name="Normal 3 10 9 2" xfId="1666"/>
    <cellStyle name="Normal 3 11" xfId="107"/>
    <cellStyle name="Normal 3 11 10" xfId="940"/>
    <cellStyle name="Normal 3 11 2" xfId="199"/>
    <cellStyle name="Normal 3 11 2 2" xfId="1032"/>
    <cellStyle name="Normal 3 11 3" xfId="289"/>
    <cellStyle name="Normal 3 11 3 2" xfId="1122"/>
    <cellStyle name="Normal 3 11 4" xfId="379"/>
    <cellStyle name="Normal 3 11 4 2" xfId="1212"/>
    <cellStyle name="Normal 3 11 5" xfId="469"/>
    <cellStyle name="Normal 3 11 5 2" xfId="1302"/>
    <cellStyle name="Normal 3 11 6" xfId="559"/>
    <cellStyle name="Normal 3 11 6 2" xfId="1392"/>
    <cellStyle name="Normal 3 11 7" xfId="649"/>
    <cellStyle name="Normal 3 11 7 2" xfId="1482"/>
    <cellStyle name="Normal 3 11 8" xfId="739"/>
    <cellStyle name="Normal 3 11 8 2" xfId="1572"/>
    <cellStyle name="Normal 3 11 9" xfId="836"/>
    <cellStyle name="Normal 3 11 9 2" xfId="1669"/>
    <cellStyle name="Normal 3 12" xfId="110"/>
    <cellStyle name="Normal 3 12 10" xfId="943"/>
    <cellStyle name="Normal 3 12 2" xfId="202"/>
    <cellStyle name="Normal 3 12 2 2" xfId="1035"/>
    <cellStyle name="Normal 3 12 3" xfId="292"/>
    <cellStyle name="Normal 3 12 3 2" xfId="1125"/>
    <cellStyle name="Normal 3 12 4" xfId="382"/>
    <cellStyle name="Normal 3 12 4 2" xfId="1215"/>
    <cellStyle name="Normal 3 12 5" xfId="472"/>
    <cellStyle name="Normal 3 12 5 2" xfId="1305"/>
    <cellStyle name="Normal 3 12 6" xfId="562"/>
    <cellStyle name="Normal 3 12 6 2" xfId="1395"/>
    <cellStyle name="Normal 3 12 7" xfId="652"/>
    <cellStyle name="Normal 3 12 7 2" xfId="1485"/>
    <cellStyle name="Normal 3 12 8" xfId="742"/>
    <cellStyle name="Normal 3 12 8 2" xfId="1575"/>
    <cellStyle name="Normal 3 12 9" xfId="839"/>
    <cellStyle name="Normal 3 12 9 2" xfId="1672"/>
    <cellStyle name="Normal 3 13" xfId="113"/>
    <cellStyle name="Normal 3 13 10" xfId="946"/>
    <cellStyle name="Normal 3 13 2" xfId="205"/>
    <cellStyle name="Normal 3 13 2 2" xfId="1038"/>
    <cellStyle name="Normal 3 13 3" xfId="295"/>
    <cellStyle name="Normal 3 13 3 2" xfId="1128"/>
    <cellStyle name="Normal 3 13 4" xfId="385"/>
    <cellStyle name="Normal 3 13 4 2" xfId="1218"/>
    <cellStyle name="Normal 3 13 5" xfId="475"/>
    <cellStyle name="Normal 3 13 5 2" xfId="1308"/>
    <cellStyle name="Normal 3 13 6" xfId="565"/>
    <cellStyle name="Normal 3 13 6 2" xfId="1398"/>
    <cellStyle name="Normal 3 13 7" xfId="655"/>
    <cellStyle name="Normal 3 13 7 2" xfId="1488"/>
    <cellStyle name="Normal 3 13 8" xfId="745"/>
    <cellStyle name="Normal 3 13 8 2" xfId="1578"/>
    <cellStyle name="Normal 3 13 9" xfId="842"/>
    <cellStyle name="Normal 3 13 9 2" xfId="1675"/>
    <cellStyle name="Normal 3 14" xfId="11"/>
    <cellStyle name="Normal 3 14 2" xfId="852"/>
    <cellStyle name="Normal 3 15" xfId="118"/>
    <cellStyle name="Normal 3 15 2" xfId="951"/>
    <cellStyle name="Normal 3 16" xfId="208"/>
    <cellStyle name="Normal 3 16 2" xfId="1041"/>
    <cellStyle name="Normal 3 17" xfId="298"/>
    <cellStyle name="Normal 3 17 2" xfId="1131"/>
    <cellStyle name="Normal 3 18" xfId="388"/>
    <cellStyle name="Normal 3 18 2" xfId="1221"/>
    <cellStyle name="Normal 3 19" xfId="478"/>
    <cellStyle name="Normal 3 19 2" xfId="1311"/>
    <cellStyle name="Normal 3 2" xfId="23"/>
    <cellStyle name="Normal 3 2 10" xfId="662"/>
    <cellStyle name="Normal 3 2 10 2" xfId="1495"/>
    <cellStyle name="Normal 3 2 11" xfId="757"/>
    <cellStyle name="Normal 3 2 11 2" xfId="1590"/>
    <cellStyle name="Normal 3 2 12" xfId="861"/>
    <cellStyle name="Normal 3 2 2" xfId="45"/>
    <cellStyle name="Normal 3 2 2 10" xfId="777"/>
    <cellStyle name="Normal 3 2 2 10 2" xfId="1610"/>
    <cellStyle name="Normal 3 2 2 11" xfId="881"/>
    <cellStyle name="Normal 3 2 2 2" xfId="85"/>
    <cellStyle name="Normal 3 2 2 2 10" xfId="919"/>
    <cellStyle name="Normal 3 2 2 2 2" xfId="178"/>
    <cellStyle name="Normal 3 2 2 2 2 2" xfId="1011"/>
    <cellStyle name="Normal 3 2 2 2 3" xfId="268"/>
    <cellStyle name="Normal 3 2 2 2 3 2" xfId="1101"/>
    <cellStyle name="Normal 3 2 2 2 4" xfId="358"/>
    <cellStyle name="Normal 3 2 2 2 4 2" xfId="1191"/>
    <cellStyle name="Normal 3 2 2 2 5" xfId="448"/>
    <cellStyle name="Normal 3 2 2 2 5 2" xfId="1281"/>
    <cellStyle name="Normal 3 2 2 2 6" xfId="538"/>
    <cellStyle name="Normal 3 2 2 2 6 2" xfId="1371"/>
    <cellStyle name="Normal 3 2 2 2 7" xfId="628"/>
    <cellStyle name="Normal 3 2 2 2 7 2" xfId="1461"/>
    <cellStyle name="Normal 3 2 2 2 8" xfId="718"/>
    <cellStyle name="Normal 3 2 2 2 8 2" xfId="1551"/>
    <cellStyle name="Normal 3 2 2 2 9" xfId="815"/>
    <cellStyle name="Normal 3 2 2 2 9 2" xfId="1648"/>
    <cellStyle name="Normal 3 2 2 3" xfId="141"/>
    <cellStyle name="Normal 3 2 2 3 2" xfId="974"/>
    <cellStyle name="Normal 3 2 2 4" xfId="231"/>
    <cellStyle name="Normal 3 2 2 4 2" xfId="1064"/>
    <cellStyle name="Normal 3 2 2 5" xfId="321"/>
    <cellStyle name="Normal 3 2 2 5 2" xfId="1154"/>
    <cellStyle name="Normal 3 2 2 6" xfId="411"/>
    <cellStyle name="Normal 3 2 2 6 2" xfId="1244"/>
    <cellStyle name="Normal 3 2 2 7" xfId="501"/>
    <cellStyle name="Normal 3 2 2 7 2" xfId="1334"/>
    <cellStyle name="Normal 3 2 2 8" xfId="591"/>
    <cellStyle name="Normal 3 2 2 8 2" xfId="1424"/>
    <cellStyle name="Normal 3 2 2 9" xfId="681"/>
    <cellStyle name="Normal 3 2 2 9 2" xfId="1514"/>
    <cellStyle name="Normal 3 2 3" xfId="66"/>
    <cellStyle name="Normal 3 2 3 10" xfId="900"/>
    <cellStyle name="Normal 3 2 3 2" xfId="159"/>
    <cellStyle name="Normal 3 2 3 2 2" xfId="992"/>
    <cellStyle name="Normal 3 2 3 3" xfId="249"/>
    <cellStyle name="Normal 3 2 3 3 2" xfId="1082"/>
    <cellStyle name="Normal 3 2 3 4" xfId="339"/>
    <cellStyle name="Normal 3 2 3 4 2" xfId="1172"/>
    <cellStyle name="Normal 3 2 3 5" xfId="429"/>
    <cellStyle name="Normal 3 2 3 5 2" xfId="1262"/>
    <cellStyle name="Normal 3 2 3 6" xfId="519"/>
    <cellStyle name="Normal 3 2 3 6 2" xfId="1352"/>
    <cellStyle name="Normal 3 2 3 7" xfId="609"/>
    <cellStyle name="Normal 3 2 3 7 2" xfId="1442"/>
    <cellStyle name="Normal 3 2 3 8" xfId="699"/>
    <cellStyle name="Normal 3 2 3 8 2" xfId="1532"/>
    <cellStyle name="Normal 3 2 3 9" xfId="796"/>
    <cellStyle name="Normal 3 2 3 9 2" xfId="1629"/>
    <cellStyle name="Normal 3 2 4" xfId="122"/>
    <cellStyle name="Normal 3 2 4 2" xfId="955"/>
    <cellStyle name="Normal 3 2 5" xfId="212"/>
    <cellStyle name="Normal 3 2 5 2" xfId="1045"/>
    <cellStyle name="Normal 3 2 6" xfId="302"/>
    <cellStyle name="Normal 3 2 6 2" xfId="1135"/>
    <cellStyle name="Normal 3 2 7" xfId="392"/>
    <cellStyle name="Normal 3 2 7 2" xfId="1225"/>
    <cellStyle name="Normal 3 2 8" xfId="482"/>
    <cellStyle name="Normal 3 2 8 2" xfId="1315"/>
    <cellStyle name="Normal 3 2 9" xfId="572"/>
    <cellStyle name="Normal 3 2 9 2" xfId="1405"/>
    <cellStyle name="Normal 3 20" xfId="568"/>
    <cellStyle name="Normal 3 20 2" xfId="1401"/>
    <cellStyle name="Normal 3 21" xfId="658"/>
    <cellStyle name="Normal 3 21 2" xfId="1491"/>
    <cellStyle name="Normal 3 22" xfId="748"/>
    <cellStyle name="Normal 3 22 2" xfId="1581"/>
    <cellStyle name="Normal 3 23" xfId="848"/>
    <cellStyle name="Normal 3 3" xfId="26"/>
    <cellStyle name="Normal 3 3 10" xfId="665"/>
    <cellStyle name="Normal 3 3 10 2" xfId="1498"/>
    <cellStyle name="Normal 3 3 11" xfId="760"/>
    <cellStyle name="Normal 3 3 11 2" xfId="1593"/>
    <cellStyle name="Normal 3 3 12" xfId="864"/>
    <cellStyle name="Normal 3 3 2" xfId="48"/>
    <cellStyle name="Normal 3 3 2 10" xfId="780"/>
    <cellStyle name="Normal 3 3 2 10 2" xfId="1613"/>
    <cellStyle name="Normal 3 3 2 11" xfId="884"/>
    <cellStyle name="Normal 3 3 2 2" xfId="88"/>
    <cellStyle name="Normal 3 3 2 2 10" xfId="922"/>
    <cellStyle name="Normal 3 3 2 2 2" xfId="181"/>
    <cellStyle name="Normal 3 3 2 2 2 2" xfId="1014"/>
    <cellStyle name="Normal 3 3 2 2 3" xfId="271"/>
    <cellStyle name="Normal 3 3 2 2 3 2" xfId="1104"/>
    <cellStyle name="Normal 3 3 2 2 4" xfId="361"/>
    <cellStyle name="Normal 3 3 2 2 4 2" xfId="1194"/>
    <cellStyle name="Normal 3 3 2 2 5" xfId="451"/>
    <cellStyle name="Normal 3 3 2 2 5 2" xfId="1284"/>
    <cellStyle name="Normal 3 3 2 2 6" xfId="541"/>
    <cellStyle name="Normal 3 3 2 2 6 2" xfId="1374"/>
    <cellStyle name="Normal 3 3 2 2 7" xfId="631"/>
    <cellStyle name="Normal 3 3 2 2 7 2" xfId="1464"/>
    <cellStyle name="Normal 3 3 2 2 8" xfId="721"/>
    <cellStyle name="Normal 3 3 2 2 8 2" xfId="1554"/>
    <cellStyle name="Normal 3 3 2 2 9" xfId="818"/>
    <cellStyle name="Normal 3 3 2 2 9 2" xfId="1651"/>
    <cellStyle name="Normal 3 3 2 3" xfId="144"/>
    <cellStyle name="Normal 3 3 2 3 2" xfId="977"/>
    <cellStyle name="Normal 3 3 2 4" xfId="234"/>
    <cellStyle name="Normal 3 3 2 4 2" xfId="1067"/>
    <cellStyle name="Normal 3 3 2 5" xfId="324"/>
    <cellStyle name="Normal 3 3 2 5 2" xfId="1157"/>
    <cellStyle name="Normal 3 3 2 6" xfId="414"/>
    <cellStyle name="Normal 3 3 2 6 2" xfId="1247"/>
    <cellStyle name="Normal 3 3 2 7" xfId="504"/>
    <cellStyle name="Normal 3 3 2 7 2" xfId="1337"/>
    <cellStyle name="Normal 3 3 2 8" xfId="594"/>
    <cellStyle name="Normal 3 3 2 8 2" xfId="1427"/>
    <cellStyle name="Normal 3 3 2 9" xfId="684"/>
    <cellStyle name="Normal 3 3 2 9 2" xfId="1517"/>
    <cellStyle name="Normal 3 3 3" xfId="69"/>
    <cellStyle name="Normal 3 3 3 10" xfId="903"/>
    <cellStyle name="Normal 3 3 3 2" xfId="162"/>
    <cellStyle name="Normal 3 3 3 2 2" xfId="995"/>
    <cellStyle name="Normal 3 3 3 3" xfId="252"/>
    <cellStyle name="Normal 3 3 3 3 2" xfId="1085"/>
    <cellStyle name="Normal 3 3 3 4" xfId="342"/>
    <cellStyle name="Normal 3 3 3 4 2" xfId="1175"/>
    <cellStyle name="Normal 3 3 3 5" xfId="432"/>
    <cellStyle name="Normal 3 3 3 5 2" xfId="1265"/>
    <cellStyle name="Normal 3 3 3 6" xfId="522"/>
    <cellStyle name="Normal 3 3 3 6 2" xfId="1355"/>
    <cellStyle name="Normal 3 3 3 7" xfId="612"/>
    <cellStyle name="Normal 3 3 3 7 2" xfId="1445"/>
    <cellStyle name="Normal 3 3 3 8" xfId="702"/>
    <cellStyle name="Normal 3 3 3 8 2" xfId="1535"/>
    <cellStyle name="Normal 3 3 3 9" xfId="799"/>
    <cellStyle name="Normal 3 3 3 9 2" xfId="1632"/>
    <cellStyle name="Normal 3 3 4" xfId="125"/>
    <cellStyle name="Normal 3 3 4 2" xfId="958"/>
    <cellStyle name="Normal 3 3 5" xfId="215"/>
    <cellStyle name="Normal 3 3 5 2" xfId="1048"/>
    <cellStyle name="Normal 3 3 6" xfId="305"/>
    <cellStyle name="Normal 3 3 6 2" xfId="1138"/>
    <cellStyle name="Normal 3 3 7" xfId="395"/>
    <cellStyle name="Normal 3 3 7 2" xfId="1228"/>
    <cellStyle name="Normal 3 3 8" xfId="485"/>
    <cellStyle name="Normal 3 3 8 2" xfId="1318"/>
    <cellStyle name="Normal 3 3 9" xfId="575"/>
    <cellStyle name="Normal 3 3 9 2" xfId="1408"/>
    <cellStyle name="Normal 3 4" xfId="29"/>
    <cellStyle name="Normal 3 4 10" xfId="668"/>
    <cellStyle name="Normal 3 4 10 2" xfId="1501"/>
    <cellStyle name="Normal 3 4 11" xfId="763"/>
    <cellStyle name="Normal 3 4 11 2" xfId="1596"/>
    <cellStyle name="Normal 3 4 12" xfId="867"/>
    <cellStyle name="Normal 3 4 2" xfId="51"/>
    <cellStyle name="Normal 3 4 2 10" xfId="783"/>
    <cellStyle name="Normal 3 4 2 10 2" xfId="1616"/>
    <cellStyle name="Normal 3 4 2 11" xfId="887"/>
    <cellStyle name="Normal 3 4 2 2" xfId="91"/>
    <cellStyle name="Normal 3 4 2 2 10" xfId="925"/>
    <cellStyle name="Normal 3 4 2 2 2" xfId="184"/>
    <cellStyle name="Normal 3 4 2 2 2 2" xfId="1017"/>
    <cellStyle name="Normal 3 4 2 2 3" xfId="274"/>
    <cellStyle name="Normal 3 4 2 2 3 2" xfId="1107"/>
    <cellStyle name="Normal 3 4 2 2 4" xfId="364"/>
    <cellStyle name="Normal 3 4 2 2 4 2" xfId="1197"/>
    <cellStyle name="Normal 3 4 2 2 5" xfId="454"/>
    <cellStyle name="Normal 3 4 2 2 5 2" xfId="1287"/>
    <cellStyle name="Normal 3 4 2 2 6" xfId="544"/>
    <cellStyle name="Normal 3 4 2 2 6 2" xfId="1377"/>
    <cellStyle name="Normal 3 4 2 2 7" xfId="634"/>
    <cellStyle name="Normal 3 4 2 2 7 2" xfId="1467"/>
    <cellStyle name="Normal 3 4 2 2 8" xfId="724"/>
    <cellStyle name="Normal 3 4 2 2 8 2" xfId="1557"/>
    <cellStyle name="Normal 3 4 2 2 9" xfId="821"/>
    <cellStyle name="Normal 3 4 2 2 9 2" xfId="1654"/>
    <cellStyle name="Normal 3 4 2 3" xfId="147"/>
    <cellStyle name="Normal 3 4 2 3 2" xfId="980"/>
    <cellStyle name="Normal 3 4 2 4" xfId="237"/>
    <cellStyle name="Normal 3 4 2 4 2" xfId="1070"/>
    <cellStyle name="Normal 3 4 2 5" xfId="327"/>
    <cellStyle name="Normal 3 4 2 5 2" xfId="1160"/>
    <cellStyle name="Normal 3 4 2 6" xfId="417"/>
    <cellStyle name="Normal 3 4 2 6 2" xfId="1250"/>
    <cellStyle name="Normal 3 4 2 7" xfId="507"/>
    <cellStyle name="Normal 3 4 2 7 2" xfId="1340"/>
    <cellStyle name="Normal 3 4 2 8" xfId="597"/>
    <cellStyle name="Normal 3 4 2 8 2" xfId="1430"/>
    <cellStyle name="Normal 3 4 2 9" xfId="687"/>
    <cellStyle name="Normal 3 4 2 9 2" xfId="1520"/>
    <cellStyle name="Normal 3 4 3" xfId="72"/>
    <cellStyle name="Normal 3 4 3 10" xfId="906"/>
    <cellStyle name="Normal 3 4 3 2" xfId="165"/>
    <cellStyle name="Normal 3 4 3 2 2" xfId="998"/>
    <cellStyle name="Normal 3 4 3 3" xfId="255"/>
    <cellStyle name="Normal 3 4 3 3 2" xfId="1088"/>
    <cellStyle name="Normal 3 4 3 4" xfId="345"/>
    <cellStyle name="Normal 3 4 3 4 2" xfId="1178"/>
    <cellStyle name="Normal 3 4 3 5" xfId="435"/>
    <cellStyle name="Normal 3 4 3 5 2" xfId="1268"/>
    <cellStyle name="Normal 3 4 3 6" xfId="525"/>
    <cellStyle name="Normal 3 4 3 6 2" xfId="1358"/>
    <cellStyle name="Normal 3 4 3 7" xfId="615"/>
    <cellStyle name="Normal 3 4 3 7 2" xfId="1448"/>
    <cellStyle name="Normal 3 4 3 8" xfId="705"/>
    <cellStyle name="Normal 3 4 3 8 2" xfId="1538"/>
    <cellStyle name="Normal 3 4 3 9" xfId="802"/>
    <cellStyle name="Normal 3 4 3 9 2" xfId="1635"/>
    <cellStyle name="Normal 3 4 4" xfId="128"/>
    <cellStyle name="Normal 3 4 4 2" xfId="961"/>
    <cellStyle name="Normal 3 4 5" xfId="218"/>
    <cellStyle name="Normal 3 4 5 2" xfId="1051"/>
    <cellStyle name="Normal 3 4 6" xfId="308"/>
    <cellStyle name="Normal 3 4 6 2" xfId="1141"/>
    <cellStyle name="Normal 3 4 7" xfId="398"/>
    <cellStyle name="Normal 3 4 7 2" xfId="1231"/>
    <cellStyle name="Normal 3 4 8" xfId="488"/>
    <cellStyle name="Normal 3 4 8 2" xfId="1321"/>
    <cellStyle name="Normal 3 4 9" xfId="578"/>
    <cellStyle name="Normal 3 4 9 2" xfId="1411"/>
    <cellStyle name="Normal 3 5" xfId="33"/>
    <cellStyle name="Normal 3 5 10" xfId="671"/>
    <cellStyle name="Normal 3 5 10 2" xfId="1504"/>
    <cellStyle name="Normal 3 5 11" xfId="766"/>
    <cellStyle name="Normal 3 5 11 2" xfId="1599"/>
    <cellStyle name="Normal 3 5 12" xfId="870"/>
    <cellStyle name="Normal 3 5 2" xfId="55"/>
    <cellStyle name="Normal 3 5 2 10" xfId="786"/>
    <cellStyle name="Normal 3 5 2 10 2" xfId="1619"/>
    <cellStyle name="Normal 3 5 2 11" xfId="890"/>
    <cellStyle name="Normal 3 5 2 2" xfId="95"/>
    <cellStyle name="Normal 3 5 2 2 10" xfId="928"/>
    <cellStyle name="Normal 3 5 2 2 2" xfId="187"/>
    <cellStyle name="Normal 3 5 2 2 2 2" xfId="1020"/>
    <cellStyle name="Normal 3 5 2 2 3" xfId="277"/>
    <cellStyle name="Normal 3 5 2 2 3 2" xfId="1110"/>
    <cellStyle name="Normal 3 5 2 2 4" xfId="367"/>
    <cellStyle name="Normal 3 5 2 2 4 2" xfId="1200"/>
    <cellStyle name="Normal 3 5 2 2 5" xfId="457"/>
    <cellStyle name="Normal 3 5 2 2 5 2" xfId="1290"/>
    <cellStyle name="Normal 3 5 2 2 6" xfId="547"/>
    <cellStyle name="Normal 3 5 2 2 6 2" xfId="1380"/>
    <cellStyle name="Normal 3 5 2 2 7" xfId="637"/>
    <cellStyle name="Normal 3 5 2 2 7 2" xfId="1470"/>
    <cellStyle name="Normal 3 5 2 2 8" xfId="727"/>
    <cellStyle name="Normal 3 5 2 2 8 2" xfId="1560"/>
    <cellStyle name="Normal 3 5 2 2 9" xfId="824"/>
    <cellStyle name="Normal 3 5 2 2 9 2" xfId="1657"/>
    <cellStyle name="Normal 3 5 2 3" xfId="150"/>
    <cellStyle name="Normal 3 5 2 3 2" xfId="983"/>
    <cellStyle name="Normal 3 5 2 4" xfId="240"/>
    <cellStyle name="Normal 3 5 2 4 2" xfId="1073"/>
    <cellStyle name="Normal 3 5 2 5" xfId="330"/>
    <cellStyle name="Normal 3 5 2 5 2" xfId="1163"/>
    <cellStyle name="Normal 3 5 2 6" xfId="420"/>
    <cellStyle name="Normal 3 5 2 6 2" xfId="1253"/>
    <cellStyle name="Normal 3 5 2 7" xfId="510"/>
    <cellStyle name="Normal 3 5 2 7 2" xfId="1343"/>
    <cellStyle name="Normal 3 5 2 8" xfId="600"/>
    <cellStyle name="Normal 3 5 2 8 2" xfId="1433"/>
    <cellStyle name="Normal 3 5 2 9" xfId="690"/>
    <cellStyle name="Normal 3 5 2 9 2" xfId="1523"/>
    <cellStyle name="Normal 3 5 3" xfId="75"/>
    <cellStyle name="Normal 3 5 3 10" xfId="909"/>
    <cellStyle name="Normal 3 5 3 2" xfId="168"/>
    <cellStyle name="Normal 3 5 3 2 2" xfId="1001"/>
    <cellStyle name="Normal 3 5 3 3" xfId="258"/>
    <cellStyle name="Normal 3 5 3 3 2" xfId="1091"/>
    <cellStyle name="Normal 3 5 3 4" xfId="348"/>
    <cellStyle name="Normal 3 5 3 4 2" xfId="1181"/>
    <cellStyle name="Normal 3 5 3 5" xfId="438"/>
    <cellStyle name="Normal 3 5 3 5 2" xfId="1271"/>
    <cellStyle name="Normal 3 5 3 6" xfId="528"/>
    <cellStyle name="Normal 3 5 3 6 2" xfId="1361"/>
    <cellStyle name="Normal 3 5 3 7" xfId="618"/>
    <cellStyle name="Normal 3 5 3 7 2" xfId="1451"/>
    <cellStyle name="Normal 3 5 3 8" xfId="708"/>
    <cellStyle name="Normal 3 5 3 8 2" xfId="1541"/>
    <cellStyle name="Normal 3 5 3 9" xfId="805"/>
    <cellStyle name="Normal 3 5 3 9 2" xfId="1638"/>
    <cellStyle name="Normal 3 5 4" xfId="131"/>
    <cellStyle name="Normal 3 5 4 2" xfId="964"/>
    <cellStyle name="Normal 3 5 5" xfId="221"/>
    <cellStyle name="Normal 3 5 5 2" xfId="1054"/>
    <cellStyle name="Normal 3 5 6" xfId="311"/>
    <cellStyle name="Normal 3 5 6 2" xfId="1144"/>
    <cellStyle name="Normal 3 5 7" xfId="401"/>
    <cellStyle name="Normal 3 5 7 2" xfId="1234"/>
    <cellStyle name="Normal 3 5 8" xfId="491"/>
    <cellStyle name="Normal 3 5 8 2" xfId="1324"/>
    <cellStyle name="Normal 3 5 9" xfId="581"/>
    <cellStyle name="Normal 3 5 9 2" xfId="1414"/>
    <cellStyle name="Normal 3 6" xfId="36"/>
    <cellStyle name="Normal 3 6 10" xfId="674"/>
    <cellStyle name="Normal 3 6 10 2" xfId="1507"/>
    <cellStyle name="Normal 3 6 11" xfId="769"/>
    <cellStyle name="Normal 3 6 11 2" xfId="1602"/>
    <cellStyle name="Normal 3 6 12" xfId="873"/>
    <cellStyle name="Normal 3 6 2" xfId="58"/>
    <cellStyle name="Normal 3 6 2 10" xfId="789"/>
    <cellStyle name="Normal 3 6 2 10 2" xfId="1622"/>
    <cellStyle name="Normal 3 6 2 11" xfId="893"/>
    <cellStyle name="Normal 3 6 2 2" xfId="98"/>
    <cellStyle name="Normal 3 6 2 2 10" xfId="931"/>
    <cellStyle name="Normal 3 6 2 2 2" xfId="190"/>
    <cellStyle name="Normal 3 6 2 2 2 2" xfId="1023"/>
    <cellStyle name="Normal 3 6 2 2 3" xfId="280"/>
    <cellStyle name="Normal 3 6 2 2 3 2" xfId="1113"/>
    <cellStyle name="Normal 3 6 2 2 4" xfId="370"/>
    <cellStyle name="Normal 3 6 2 2 4 2" xfId="1203"/>
    <cellStyle name="Normal 3 6 2 2 5" xfId="460"/>
    <cellStyle name="Normal 3 6 2 2 5 2" xfId="1293"/>
    <cellStyle name="Normal 3 6 2 2 6" xfId="550"/>
    <cellStyle name="Normal 3 6 2 2 6 2" xfId="1383"/>
    <cellStyle name="Normal 3 6 2 2 7" xfId="640"/>
    <cellStyle name="Normal 3 6 2 2 7 2" xfId="1473"/>
    <cellStyle name="Normal 3 6 2 2 8" xfId="730"/>
    <cellStyle name="Normal 3 6 2 2 8 2" xfId="1563"/>
    <cellStyle name="Normal 3 6 2 2 9" xfId="827"/>
    <cellStyle name="Normal 3 6 2 2 9 2" xfId="1660"/>
    <cellStyle name="Normal 3 6 2 3" xfId="153"/>
    <cellStyle name="Normal 3 6 2 3 2" xfId="986"/>
    <cellStyle name="Normal 3 6 2 4" xfId="243"/>
    <cellStyle name="Normal 3 6 2 4 2" xfId="1076"/>
    <cellStyle name="Normal 3 6 2 5" xfId="333"/>
    <cellStyle name="Normal 3 6 2 5 2" xfId="1166"/>
    <cellStyle name="Normal 3 6 2 6" xfId="423"/>
    <cellStyle name="Normal 3 6 2 6 2" xfId="1256"/>
    <cellStyle name="Normal 3 6 2 7" xfId="513"/>
    <cellStyle name="Normal 3 6 2 7 2" xfId="1346"/>
    <cellStyle name="Normal 3 6 2 8" xfId="603"/>
    <cellStyle name="Normal 3 6 2 8 2" xfId="1436"/>
    <cellStyle name="Normal 3 6 2 9" xfId="693"/>
    <cellStyle name="Normal 3 6 2 9 2" xfId="1526"/>
    <cellStyle name="Normal 3 6 3" xfId="78"/>
    <cellStyle name="Normal 3 6 3 10" xfId="912"/>
    <cellStyle name="Normal 3 6 3 2" xfId="171"/>
    <cellStyle name="Normal 3 6 3 2 2" xfId="1004"/>
    <cellStyle name="Normal 3 6 3 3" xfId="261"/>
    <cellStyle name="Normal 3 6 3 3 2" xfId="1094"/>
    <cellStyle name="Normal 3 6 3 4" xfId="351"/>
    <cellStyle name="Normal 3 6 3 4 2" xfId="1184"/>
    <cellStyle name="Normal 3 6 3 5" xfId="441"/>
    <cellStyle name="Normal 3 6 3 5 2" xfId="1274"/>
    <cellStyle name="Normal 3 6 3 6" xfId="531"/>
    <cellStyle name="Normal 3 6 3 6 2" xfId="1364"/>
    <cellStyle name="Normal 3 6 3 7" xfId="621"/>
    <cellStyle name="Normal 3 6 3 7 2" xfId="1454"/>
    <cellStyle name="Normal 3 6 3 8" xfId="711"/>
    <cellStyle name="Normal 3 6 3 8 2" xfId="1544"/>
    <cellStyle name="Normal 3 6 3 9" xfId="808"/>
    <cellStyle name="Normal 3 6 3 9 2" xfId="1641"/>
    <cellStyle name="Normal 3 6 4" xfId="134"/>
    <cellStyle name="Normal 3 6 4 2" xfId="967"/>
    <cellStyle name="Normal 3 6 5" xfId="224"/>
    <cellStyle name="Normal 3 6 5 2" xfId="1057"/>
    <cellStyle name="Normal 3 6 6" xfId="314"/>
    <cellStyle name="Normal 3 6 6 2" xfId="1147"/>
    <cellStyle name="Normal 3 6 7" xfId="404"/>
    <cellStyle name="Normal 3 6 7 2" xfId="1237"/>
    <cellStyle name="Normal 3 6 8" xfId="494"/>
    <cellStyle name="Normal 3 6 8 2" xfId="1327"/>
    <cellStyle name="Normal 3 6 9" xfId="584"/>
    <cellStyle name="Normal 3 6 9 2" xfId="1417"/>
    <cellStyle name="Normal 3 7" xfId="42"/>
    <cellStyle name="Normal 3 7 10" xfId="774"/>
    <cellStyle name="Normal 3 7 10 2" xfId="1607"/>
    <cellStyle name="Normal 3 7 11" xfId="878"/>
    <cellStyle name="Normal 3 7 2" xfId="82"/>
    <cellStyle name="Normal 3 7 2 10" xfId="916"/>
    <cellStyle name="Normal 3 7 2 2" xfId="175"/>
    <cellStyle name="Normal 3 7 2 2 2" xfId="1008"/>
    <cellStyle name="Normal 3 7 2 3" xfId="265"/>
    <cellStyle name="Normal 3 7 2 3 2" xfId="1098"/>
    <cellStyle name="Normal 3 7 2 4" xfId="355"/>
    <cellStyle name="Normal 3 7 2 4 2" xfId="1188"/>
    <cellStyle name="Normal 3 7 2 5" xfId="445"/>
    <cellStyle name="Normal 3 7 2 5 2" xfId="1278"/>
    <cellStyle name="Normal 3 7 2 6" xfId="535"/>
    <cellStyle name="Normal 3 7 2 6 2" xfId="1368"/>
    <cellStyle name="Normal 3 7 2 7" xfId="625"/>
    <cellStyle name="Normal 3 7 2 7 2" xfId="1458"/>
    <cellStyle name="Normal 3 7 2 8" xfId="715"/>
    <cellStyle name="Normal 3 7 2 8 2" xfId="1548"/>
    <cellStyle name="Normal 3 7 2 9" xfId="812"/>
    <cellStyle name="Normal 3 7 2 9 2" xfId="1645"/>
    <cellStyle name="Normal 3 7 3" xfId="138"/>
    <cellStyle name="Normal 3 7 3 2" xfId="971"/>
    <cellStyle name="Normal 3 7 4" xfId="228"/>
    <cellStyle name="Normal 3 7 4 2" xfId="1061"/>
    <cellStyle name="Normal 3 7 5" xfId="318"/>
    <cellStyle name="Normal 3 7 5 2" xfId="1151"/>
    <cellStyle name="Normal 3 7 6" xfId="408"/>
    <cellStyle name="Normal 3 7 6 2" xfId="1241"/>
    <cellStyle name="Normal 3 7 7" xfId="498"/>
    <cellStyle name="Normal 3 7 7 2" xfId="1331"/>
    <cellStyle name="Normal 3 7 8" xfId="588"/>
    <cellStyle name="Normal 3 7 8 2" xfId="1421"/>
    <cellStyle name="Normal 3 7 9" xfId="678"/>
    <cellStyle name="Normal 3 7 9 2" xfId="1511"/>
    <cellStyle name="Normal 3 8" xfId="63"/>
    <cellStyle name="Normal 3 8 10" xfId="897"/>
    <cellStyle name="Normal 3 8 2" xfId="156"/>
    <cellStyle name="Normal 3 8 2 2" xfId="989"/>
    <cellStyle name="Normal 3 8 3" xfId="246"/>
    <cellStyle name="Normal 3 8 3 2" xfId="1079"/>
    <cellStyle name="Normal 3 8 4" xfId="336"/>
    <cellStyle name="Normal 3 8 4 2" xfId="1169"/>
    <cellStyle name="Normal 3 8 5" xfId="426"/>
    <cellStyle name="Normal 3 8 5 2" xfId="1259"/>
    <cellStyle name="Normal 3 8 6" xfId="516"/>
    <cellStyle name="Normal 3 8 6 2" xfId="1349"/>
    <cellStyle name="Normal 3 8 7" xfId="606"/>
    <cellStyle name="Normal 3 8 7 2" xfId="1439"/>
    <cellStyle name="Normal 3 8 8" xfId="696"/>
    <cellStyle name="Normal 3 8 8 2" xfId="1529"/>
    <cellStyle name="Normal 3 8 9" xfId="793"/>
    <cellStyle name="Normal 3 8 9 2" xfId="1626"/>
    <cellStyle name="Normal 3 9" xfId="101"/>
    <cellStyle name="Normal 3 9 10" xfId="934"/>
    <cellStyle name="Normal 3 9 2" xfId="193"/>
    <cellStyle name="Normal 3 9 2 2" xfId="1026"/>
    <cellStyle name="Normal 3 9 3" xfId="283"/>
    <cellStyle name="Normal 3 9 3 2" xfId="1116"/>
    <cellStyle name="Normal 3 9 4" xfId="373"/>
    <cellStyle name="Normal 3 9 4 2" xfId="1206"/>
    <cellStyle name="Normal 3 9 5" xfId="463"/>
    <cellStyle name="Normal 3 9 5 2" xfId="1296"/>
    <cellStyle name="Normal 3 9 6" xfId="553"/>
    <cellStyle name="Normal 3 9 6 2" xfId="1386"/>
    <cellStyle name="Normal 3 9 7" xfId="643"/>
    <cellStyle name="Normal 3 9 7 2" xfId="1476"/>
    <cellStyle name="Normal 3 9 8" xfId="733"/>
    <cellStyle name="Normal 3 9 8 2" xfId="1566"/>
    <cellStyle name="Normal 3 9 9" xfId="830"/>
    <cellStyle name="Normal 3 9 9 2" xfId="1663"/>
    <cellStyle name="Normal 4" xfId="12"/>
    <cellStyle name="Normal 5" xfId="9"/>
    <cellStyle name="Normal 5 2" xfId="5"/>
    <cellStyle name="Normal 5 3" xfId="32"/>
    <cellStyle name="Normal 5 3 2" xfId="54"/>
    <cellStyle name="Normal 5 4" xfId="19"/>
    <cellStyle name="Normal 6" xfId="18"/>
    <cellStyle name="Normal 6 10" xfId="660"/>
    <cellStyle name="Normal 6 10 2" xfId="1493"/>
    <cellStyle name="Normal 6 11" xfId="754"/>
    <cellStyle name="Normal 6 11 2" xfId="1587"/>
    <cellStyle name="Normal 6 12" xfId="858"/>
    <cellStyle name="Normal 6 2" xfId="41"/>
    <cellStyle name="Normal 6 2 10" xfId="773"/>
    <cellStyle name="Normal 6 2 10 2" xfId="1606"/>
    <cellStyle name="Normal 6 2 11" xfId="877"/>
    <cellStyle name="Normal 6 2 2" xfId="81"/>
    <cellStyle name="Normal 6 2 2 10" xfId="915"/>
    <cellStyle name="Normal 6 2 2 2" xfId="174"/>
    <cellStyle name="Normal 6 2 2 2 2" xfId="1007"/>
    <cellStyle name="Normal 6 2 2 3" xfId="264"/>
    <cellStyle name="Normal 6 2 2 3 2" xfId="1097"/>
    <cellStyle name="Normal 6 2 2 4" xfId="354"/>
    <cellStyle name="Normal 6 2 2 4 2" xfId="1187"/>
    <cellStyle name="Normal 6 2 2 5" xfId="444"/>
    <cellStyle name="Normal 6 2 2 5 2" xfId="1277"/>
    <cellStyle name="Normal 6 2 2 6" xfId="534"/>
    <cellStyle name="Normal 6 2 2 6 2" xfId="1367"/>
    <cellStyle name="Normal 6 2 2 7" xfId="624"/>
    <cellStyle name="Normal 6 2 2 7 2" xfId="1457"/>
    <cellStyle name="Normal 6 2 2 8" xfId="714"/>
    <cellStyle name="Normal 6 2 2 8 2" xfId="1547"/>
    <cellStyle name="Normal 6 2 2 9" xfId="811"/>
    <cellStyle name="Normal 6 2 2 9 2" xfId="1644"/>
    <cellStyle name="Normal 6 2 3" xfId="137"/>
    <cellStyle name="Normal 6 2 3 2" xfId="970"/>
    <cellStyle name="Normal 6 2 4" xfId="227"/>
    <cellStyle name="Normal 6 2 4 2" xfId="1060"/>
    <cellStyle name="Normal 6 2 5" xfId="317"/>
    <cellStyle name="Normal 6 2 5 2" xfId="1150"/>
    <cellStyle name="Normal 6 2 6" xfId="407"/>
    <cellStyle name="Normal 6 2 6 2" xfId="1240"/>
    <cellStyle name="Normal 6 2 7" xfId="497"/>
    <cellStyle name="Normal 6 2 7 2" xfId="1330"/>
    <cellStyle name="Normal 6 2 8" xfId="587"/>
    <cellStyle name="Normal 6 2 8 2" xfId="1420"/>
    <cellStyle name="Normal 6 2 9" xfId="677"/>
    <cellStyle name="Normal 6 2 9 2" xfId="1510"/>
    <cellStyle name="Normal 6 3" xfId="62"/>
    <cellStyle name="Normal 6 3 10" xfId="896"/>
    <cellStyle name="Normal 6 3 2" xfId="155"/>
    <cellStyle name="Normal 6 3 2 2" xfId="988"/>
    <cellStyle name="Normal 6 3 3" xfId="245"/>
    <cellStyle name="Normal 6 3 3 2" xfId="1078"/>
    <cellStyle name="Normal 6 3 4" xfId="335"/>
    <cellStyle name="Normal 6 3 4 2" xfId="1168"/>
    <cellStyle name="Normal 6 3 5" xfId="425"/>
    <cellStyle name="Normal 6 3 5 2" xfId="1258"/>
    <cellStyle name="Normal 6 3 6" xfId="515"/>
    <cellStyle name="Normal 6 3 6 2" xfId="1348"/>
    <cellStyle name="Normal 6 3 7" xfId="605"/>
    <cellStyle name="Normal 6 3 7 2" xfId="1438"/>
    <cellStyle name="Normal 6 3 8" xfId="695"/>
    <cellStyle name="Normal 6 3 8 2" xfId="1528"/>
    <cellStyle name="Normal 6 3 9" xfId="792"/>
    <cellStyle name="Normal 6 3 9 2" xfId="1625"/>
    <cellStyle name="Normal 6 4" xfId="120"/>
    <cellStyle name="Normal 6 4 2" xfId="953"/>
    <cellStyle name="Normal 6 5" xfId="210"/>
    <cellStyle name="Normal 6 5 2" xfId="1043"/>
    <cellStyle name="Normal 6 6" xfId="300"/>
    <cellStyle name="Normal 6 6 2" xfId="1133"/>
    <cellStyle name="Normal 6 7" xfId="390"/>
    <cellStyle name="Normal 6 7 2" xfId="1223"/>
    <cellStyle name="Normal 6 8" xfId="480"/>
    <cellStyle name="Normal 6 8 2" xfId="1313"/>
    <cellStyle name="Normal 6 9" xfId="570"/>
    <cellStyle name="Normal 6 9 2" xfId="1403"/>
    <cellStyle name="Normal 7" xfId="22"/>
    <cellStyle name="Normal 7 10" xfId="661"/>
    <cellStyle name="Normal 7 10 2" xfId="1494"/>
    <cellStyle name="Normal 7 11" xfId="756"/>
    <cellStyle name="Normal 7 11 2" xfId="1589"/>
    <cellStyle name="Normal 7 12" xfId="860"/>
    <cellStyle name="Normal 7 2" xfId="44"/>
    <cellStyle name="Normal 7 2 10" xfId="776"/>
    <cellStyle name="Normal 7 2 10 2" xfId="1609"/>
    <cellStyle name="Normal 7 2 11" xfId="880"/>
    <cellStyle name="Normal 7 2 2" xfId="84"/>
    <cellStyle name="Normal 7 2 2 10" xfId="918"/>
    <cellStyle name="Normal 7 2 2 2" xfId="177"/>
    <cellStyle name="Normal 7 2 2 2 2" xfId="1010"/>
    <cellStyle name="Normal 7 2 2 3" xfId="267"/>
    <cellStyle name="Normal 7 2 2 3 2" xfId="1100"/>
    <cellStyle name="Normal 7 2 2 4" xfId="357"/>
    <cellStyle name="Normal 7 2 2 4 2" xfId="1190"/>
    <cellStyle name="Normal 7 2 2 5" xfId="447"/>
    <cellStyle name="Normal 7 2 2 5 2" xfId="1280"/>
    <cellStyle name="Normal 7 2 2 6" xfId="537"/>
    <cellStyle name="Normal 7 2 2 6 2" xfId="1370"/>
    <cellStyle name="Normal 7 2 2 7" xfId="627"/>
    <cellStyle name="Normal 7 2 2 7 2" xfId="1460"/>
    <cellStyle name="Normal 7 2 2 8" xfId="717"/>
    <cellStyle name="Normal 7 2 2 8 2" xfId="1550"/>
    <cellStyle name="Normal 7 2 2 9" xfId="814"/>
    <cellStyle name="Normal 7 2 2 9 2" xfId="1647"/>
    <cellStyle name="Normal 7 2 3" xfId="140"/>
    <cellStyle name="Normal 7 2 3 2" xfId="973"/>
    <cellStyle name="Normal 7 2 4" xfId="230"/>
    <cellStyle name="Normal 7 2 4 2" xfId="1063"/>
    <cellStyle name="Normal 7 2 5" xfId="320"/>
    <cellStyle name="Normal 7 2 5 2" xfId="1153"/>
    <cellStyle name="Normal 7 2 6" xfId="410"/>
    <cellStyle name="Normal 7 2 6 2" xfId="1243"/>
    <cellStyle name="Normal 7 2 7" xfId="500"/>
    <cellStyle name="Normal 7 2 7 2" xfId="1333"/>
    <cellStyle name="Normal 7 2 8" xfId="590"/>
    <cellStyle name="Normal 7 2 8 2" xfId="1423"/>
    <cellStyle name="Normal 7 2 9" xfId="680"/>
    <cellStyle name="Normal 7 2 9 2" xfId="1513"/>
    <cellStyle name="Normal 7 3" xfId="65"/>
    <cellStyle name="Normal 7 3 10" xfId="899"/>
    <cellStyle name="Normal 7 3 2" xfId="158"/>
    <cellStyle name="Normal 7 3 2 2" xfId="991"/>
    <cellStyle name="Normal 7 3 3" xfId="248"/>
    <cellStyle name="Normal 7 3 3 2" xfId="1081"/>
    <cellStyle name="Normal 7 3 4" xfId="338"/>
    <cellStyle name="Normal 7 3 4 2" xfId="1171"/>
    <cellStyle name="Normal 7 3 5" xfId="428"/>
    <cellStyle name="Normal 7 3 5 2" xfId="1261"/>
    <cellStyle name="Normal 7 3 6" xfId="518"/>
    <cellStyle name="Normal 7 3 6 2" xfId="1351"/>
    <cellStyle name="Normal 7 3 7" xfId="608"/>
    <cellStyle name="Normal 7 3 7 2" xfId="1441"/>
    <cellStyle name="Normal 7 3 8" xfId="698"/>
    <cellStyle name="Normal 7 3 8 2" xfId="1531"/>
    <cellStyle name="Normal 7 3 9" xfId="795"/>
    <cellStyle name="Normal 7 3 9 2" xfId="1628"/>
    <cellStyle name="Normal 7 4" xfId="121"/>
    <cellStyle name="Normal 7 4 2" xfId="954"/>
    <cellStyle name="Normal 7 5" xfId="211"/>
    <cellStyle name="Normal 7 5 2" xfId="1044"/>
    <cellStyle name="Normal 7 6" xfId="301"/>
    <cellStyle name="Normal 7 6 2" xfId="1134"/>
    <cellStyle name="Normal 7 7" xfId="391"/>
    <cellStyle name="Normal 7 7 2" xfId="1224"/>
    <cellStyle name="Normal 7 8" xfId="481"/>
    <cellStyle name="Normal 7 8 2" xfId="1314"/>
    <cellStyle name="Normal 7 9" xfId="571"/>
    <cellStyle name="Normal 7 9 2" xfId="1404"/>
    <cellStyle name="Normal 8" xfId="25"/>
    <cellStyle name="Normal 8 10" xfId="664"/>
    <cellStyle name="Normal 8 10 2" xfId="1497"/>
    <cellStyle name="Normal 8 11" xfId="759"/>
    <cellStyle name="Normal 8 11 2" xfId="1592"/>
    <cellStyle name="Normal 8 12" xfId="863"/>
    <cellStyle name="Normal 8 2" xfId="47"/>
    <cellStyle name="Normal 8 2 10" xfId="779"/>
    <cellStyle name="Normal 8 2 10 2" xfId="1612"/>
    <cellStyle name="Normal 8 2 11" xfId="883"/>
    <cellStyle name="Normal 8 2 2" xfId="87"/>
    <cellStyle name="Normal 8 2 2 10" xfId="921"/>
    <cellStyle name="Normal 8 2 2 2" xfId="180"/>
    <cellStyle name="Normal 8 2 2 2 2" xfId="1013"/>
    <cellStyle name="Normal 8 2 2 3" xfId="270"/>
    <cellStyle name="Normal 8 2 2 3 2" xfId="1103"/>
    <cellStyle name="Normal 8 2 2 4" xfId="360"/>
    <cellStyle name="Normal 8 2 2 4 2" xfId="1193"/>
    <cellStyle name="Normal 8 2 2 5" xfId="450"/>
    <cellStyle name="Normal 8 2 2 5 2" xfId="1283"/>
    <cellStyle name="Normal 8 2 2 6" xfId="540"/>
    <cellStyle name="Normal 8 2 2 6 2" xfId="1373"/>
    <cellStyle name="Normal 8 2 2 7" xfId="630"/>
    <cellStyle name="Normal 8 2 2 7 2" xfId="1463"/>
    <cellStyle name="Normal 8 2 2 8" xfId="720"/>
    <cellStyle name="Normal 8 2 2 8 2" xfId="1553"/>
    <cellStyle name="Normal 8 2 2 9" xfId="817"/>
    <cellStyle name="Normal 8 2 2 9 2" xfId="1650"/>
    <cellStyle name="Normal 8 2 3" xfId="143"/>
    <cellStyle name="Normal 8 2 3 2" xfId="976"/>
    <cellStyle name="Normal 8 2 4" xfId="233"/>
    <cellStyle name="Normal 8 2 4 2" xfId="1066"/>
    <cellStyle name="Normal 8 2 5" xfId="323"/>
    <cellStyle name="Normal 8 2 5 2" xfId="1156"/>
    <cellStyle name="Normal 8 2 6" xfId="413"/>
    <cellStyle name="Normal 8 2 6 2" xfId="1246"/>
    <cellStyle name="Normal 8 2 7" xfId="503"/>
    <cellStyle name="Normal 8 2 7 2" xfId="1336"/>
    <cellStyle name="Normal 8 2 8" xfId="593"/>
    <cellStyle name="Normal 8 2 8 2" xfId="1426"/>
    <cellStyle name="Normal 8 2 9" xfId="683"/>
    <cellStyle name="Normal 8 2 9 2" xfId="1516"/>
    <cellStyle name="Normal 8 3" xfId="68"/>
    <cellStyle name="Normal 8 3 10" xfId="902"/>
    <cellStyle name="Normal 8 3 2" xfId="161"/>
    <cellStyle name="Normal 8 3 2 2" xfId="994"/>
    <cellStyle name="Normal 8 3 3" xfId="251"/>
    <cellStyle name="Normal 8 3 3 2" xfId="1084"/>
    <cellStyle name="Normal 8 3 4" xfId="341"/>
    <cellStyle name="Normal 8 3 4 2" xfId="1174"/>
    <cellStyle name="Normal 8 3 5" xfId="431"/>
    <cellStyle name="Normal 8 3 5 2" xfId="1264"/>
    <cellStyle name="Normal 8 3 6" xfId="521"/>
    <cellStyle name="Normal 8 3 6 2" xfId="1354"/>
    <cellStyle name="Normal 8 3 7" xfId="611"/>
    <cellStyle name="Normal 8 3 7 2" xfId="1444"/>
    <cellStyle name="Normal 8 3 8" xfId="701"/>
    <cellStyle name="Normal 8 3 8 2" xfId="1534"/>
    <cellStyle name="Normal 8 3 9" xfId="798"/>
    <cellStyle name="Normal 8 3 9 2" xfId="1631"/>
    <cellStyle name="Normal 8 4" xfId="124"/>
    <cellStyle name="Normal 8 4 2" xfId="957"/>
    <cellStyle name="Normal 8 5" xfId="214"/>
    <cellStyle name="Normal 8 5 2" xfId="1047"/>
    <cellStyle name="Normal 8 6" xfId="304"/>
    <cellStyle name="Normal 8 6 2" xfId="1137"/>
    <cellStyle name="Normal 8 7" xfId="394"/>
    <cellStyle name="Normal 8 7 2" xfId="1227"/>
    <cellStyle name="Normal 8 8" xfId="484"/>
    <cellStyle name="Normal 8 8 2" xfId="1317"/>
    <cellStyle name="Normal 8 9" xfId="574"/>
    <cellStyle name="Normal 8 9 2" xfId="1407"/>
    <cellStyle name="Normal 9" xfId="28"/>
    <cellStyle name="Normal 9 10" xfId="667"/>
    <cellStyle name="Normal 9 10 2" xfId="1500"/>
    <cellStyle name="Normal 9 11" xfId="762"/>
    <cellStyle name="Normal 9 11 2" xfId="1595"/>
    <cellStyle name="Normal 9 12" xfId="866"/>
    <cellStyle name="Normal 9 2" xfId="50"/>
    <cellStyle name="Normal 9 2 10" xfId="782"/>
    <cellStyle name="Normal 9 2 10 2" xfId="1615"/>
    <cellStyle name="Normal 9 2 11" xfId="886"/>
    <cellStyle name="Normal 9 2 2" xfId="90"/>
    <cellStyle name="Normal 9 2 2 10" xfId="924"/>
    <cellStyle name="Normal 9 2 2 2" xfId="183"/>
    <cellStyle name="Normal 9 2 2 2 2" xfId="1016"/>
    <cellStyle name="Normal 9 2 2 3" xfId="273"/>
    <cellStyle name="Normal 9 2 2 3 2" xfId="1106"/>
    <cellStyle name="Normal 9 2 2 4" xfId="363"/>
    <cellStyle name="Normal 9 2 2 4 2" xfId="1196"/>
    <cellStyle name="Normal 9 2 2 5" xfId="453"/>
    <cellStyle name="Normal 9 2 2 5 2" xfId="1286"/>
    <cellStyle name="Normal 9 2 2 6" xfId="543"/>
    <cellStyle name="Normal 9 2 2 6 2" xfId="1376"/>
    <cellStyle name="Normal 9 2 2 7" xfId="633"/>
    <cellStyle name="Normal 9 2 2 7 2" xfId="1466"/>
    <cellStyle name="Normal 9 2 2 8" xfId="723"/>
    <cellStyle name="Normal 9 2 2 8 2" xfId="1556"/>
    <cellStyle name="Normal 9 2 2 9" xfId="820"/>
    <cellStyle name="Normal 9 2 2 9 2" xfId="1653"/>
    <cellStyle name="Normal 9 2 3" xfId="146"/>
    <cellStyle name="Normal 9 2 3 2" xfId="979"/>
    <cellStyle name="Normal 9 2 4" xfId="236"/>
    <cellStyle name="Normal 9 2 4 2" xfId="1069"/>
    <cellStyle name="Normal 9 2 5" xfId="326"/>
    <cellStyle name="Normal 9 2 5 2" xfId="1159"/>
    <cellStyle name="Normal 9 2 6" xfId="416"/>
    <cellStyle name="Normal 9 2 6 2" xfId="1249"/>
    <cellStyle name="Normal 9 2 7" xfId="506"/>
    <cellStyle name="Normal 9 2 7 2" xfId="1339"/>
    <cellStyle name="Normal 9 2 8" xfId="596"/>
    <cellStyle name="Normal 9 2 8 2" xfId="1429"/>
    <cellStyle name="Normal 9 2 9" xfId="686"/>
    <cellStyle name="Normal 9 2 9 2" xfId="1519"/>
    <cellStyle name="Normal 9 3" xfId="71"/>
    <cellStyle name="Normal 9 3 10" xfId="905"/>
    <cellStyle name="Normal 9 3 2" xfId="164"/>
    <cellStyle name="Normal 9 3 2 2" xfId="997"/>
    <cellStyle name="Normal 9 3 3" xfId="254"/>
    <cellStyle name="Normal 9 3 3 2" xfId="1087"/>
    <cellStyle name="Normal 9 3 4" xfId="344"/>
    <cellStyle name="Normal 9 3 4 2" xfId="1177"/>
    <cellStyle name="Normal 9 3 5" xfId="434"/>
    <cellStyle name="Normal 9 3 5 2" xfId="1267"/>
    <cellStyle name="Normal 9 3 6" xfId="524"/>
    <cellStyle name="Normal 9 3 6 2" xfId="1357"/>
    <cellStyle name="Normal 9 3 7" xfId="614"/>
    <cellStyle name="Normal 9 3 7 2" xfId="1447"/>
    <cellStyle name="Normal 9 3 8" xfId="704"/>
    <cellStyle name="Normal 9 3 8 2" xfId="1537"/>
    <cellStyle name="Normal 9 3 9" xfId="801"/>
    <cellStyle name="Normal 9 3 9 2" xfId="1634"/>
    <cellStyle name="Normal 9 4" xfId="127"/>
    <cellStyle name="Normal 9 4 2" xfId="960"/>
    <cellStyle name="Normal 9 5" xfId="217"/>
    <cellStyle name="Normal 9 5 2" xfId="1050"/>
    <cellStyle name="Normal 9 6" xfId="307"/>
    <cellStyle name="Normal 9 6 2" xfId="1140"/>
    <cellStyle name="Normal 9 7" xfId="397"/>
    <cellStyle name="Normal 9 7 2" xfId="1230"/>
    <cellStyle name="Normal 9 8" xfId="487"/>
    <cellStyle name="Normal 9 8 2" xfId="1320"/>
    <cellStyle name="Normal 9 9" xfId="577"/>
    <cellStyle name="Normal 9 9 2" xfId="1410"/>
    <cellStyle name="Normal_Forslag" xfId="845"/>
    <cellStyle name="Tusenskille 2" xfId="14"/>
    <cellStyle name="Tusenskille 2 2" xfId="15"/>
    <cellStyle name="Tusenskille 2 2 2" xfId="751"/>
    <cellStyle name="Tusenskille 2 2 2 2" xfId="1584"/>
    <cellStyle name="Tusenskille 2 2 3" xfId="855"/>
    <cellStyle name="Tusenskille 2 3" xfId="21"/>
    <cellStyle name="Tusenskille 2 3 2" xfId="755"/>
    <cellStyle name="Tusenskille 2 3 2 2" xfId="1588"/>
    <cellStyle name="Tusenskille 2 3 3" xfId="859"/>
    <cellStyle name="Tusenskille 2 4" xfId="40"/>
    <cellStyle name="Tusenskille 2 4 2" xfId="772"/>
    <cellStyle name="Tusenskille 2 4 2 2" xfId="1605"/>
    <cellStyle name="Tusenskille 2 4 3" xfId="876"/>
    <cellStyle name="Tusenskille 2 5" xfId="61"/>
    <cellStyle name="Tusenskille 2 5 2" xfId="791"/>
    <cellStyle name="Tusenskille 2 5 2 2" xfId="1624"/>
    <cellStyle name="Tusenskille 2 5 3" xfId="895"/>
    <cellStyle name="Tusenskille 2 6" xfId="750"/>
    <cellStyle name="Tusenskille 2 6 2" xfId="1583"/>
    <cellStyle name="Tusenskille 2 7" xfId="854"/>
    <cellStyle name="Tusenskille 3" xfId="16"/>
    <cellStyle name="Tusenskille 3 10" xfId="105"/>
    <cellStyle name="Tusenskille 3 10 10" xfId="938"/>
    <cellStyle name="Tusenskille 3 10 2" xfId="197"/>
    <cellStyle name="Tusenskille 3 10 2 2" xfId="1030"/>
    <cellStyle name="Tusenskille 3 10 3" xfId="287"/>
    <cellStyle name="Tusenskille 3 10 3 2" xfId="1120"/>
    <cellStyle name="Tusenskille 3 10 4" xfId="377"/>
    <cellStyle name="Tusenskille 3 10 4 2" xfId="1210"/>
    <cellStyle name="Tusenskille 3 10 5" xfId="467"/>
    <cellStyle name="Tusenskille 3 10 5 2" xfId="1300"/>
    <cellStyle name="Tusenskille 3 10 6" xfId="557"/>
    <cellStyle name="Tusenskille 3 10 6 2" xfId="1390"/>
    <cellStyle name="Tusenskille 3 10 7" xfId="647"/>
    <cellStyle name="Tusenskille 3 10 7 2" xfId="1480"/>
    <cellStyle name="Tusenskille 3 10 8" xfId="737"/>
    <cellStyle name="Tusenskille 3 10 8 2" xfId="1570"/>
    <cellStyle name="Tusenskille 3 10 9" xfId="834"/>
    <cellStyle name="Tusenskille 3 10 9 2" xfId="1667"/>
    <cellStyle name="Tusenskille 3 11" xfId="108"/>
    <cellStyle name="Tusenskille 3 11 10" xfId="941"/>
    <cellStyle name="Tusenskille 3 11 2" xfId="200"/>
    <cellStyle name="Tusenskille 3 11 2 2" xfId="1033"/>
    <cellStyle name="Tusenskille 3 11 3" xfId="290"/>
    <cellStyle name="Tusenskille 3 11 3 2" xfId="1123"/>
    <cellStyle name="Tusenskille 3 11 4" xfId="380"/>
    <cellStyle name="Tusenskille 3 11 4 2" xfId="1213"/>
    <cellStyle name="Tusenskille 3 11 5" xfId="470"/>
    <cellStyle name="Tusenskille 3 11 5 2" xfId="1303"/>
    <cellStyle name="Tusenskille 3 11 6" xfId="560"/>
    <cellStyle name="Tusenskille 3 11 6 2" xfId="1393"/>
    <cellStyle name="Tusenskille 3 11 7" xfId="650"/>
    <cellStyle name="Tusenskille 3 11 7 2" xfId="1483"/>
    <cellStyle name="Tusenskille 3 11 8" xfId="740"/>
    <cellStyle name="Tusenskille 3 11 8 2" xfId="1573"/>
    <cellStyle name="Tusenskille 3 11 9" xfId="837"/>
    <cellStyle name="Tusenskille 3 11 9 2" xfId="1670"/>
    <cellStyle name="Tusenskille 3 12" xfId="111"/>
    <cellStyle name="Tusenskille 3 12 10" xfId="944"/>
    <cellStyle name="Tusenskille 3 12 2" xfId="203"/>
    <cellStyle name="Tusenskille 3 12 2 2" xfId="1036"/>
    <cellStyle name="Tusenskille 3 12 3" xfId="293"/>
    <cellStyle name="Tusenskille 3 12 3 2" xfId="1126"/>
    <cellStyle name="Tusenskille 3 12 4" xfId="383"/>
    <cellStyle name="Tusenskille 3 12 4 2" xfId="1216"/>
    <cellStyle name="Tusenskille 3 12 5" xfId="473"/>
    <cellStyle name="Tusenskille 3 12 5 2" xfId="1306"/>
    <cellStyle name="Tusenskille 3 12 6" xfId="563"/>
    <cellStyle name="Tusenskille 3 12 6 2" xfId="1396"/>
    <cellStyle name="Tusenskille 3 12 7" xfId="653"/>
    <cellStyle name="Tusenskille 3 12 7 2" xfId="1486"/>
    <cellStyle name="Tusenskille 3 12 8" xfId="743"/>
    <cellStyle name="Tusenskille 3 12 8 2" xfId="1576"/>
    <cellStyle name="Tusenskille 3 12 9" xfId="840"/>
    <cellStyle name="Tusenskille 3 12 9 2" xfId="1673"/>
    <cellStyle name="Tusenskille 3 13" xfId="114"/>
    <cellStyle name="Tusenskille 3 13 10" xfId="947"/>
    <cellStyle name="Tusenskille 3 13 2" xfId="206"/>
    <cellStyle name="Tusenskille 3 13 2 2" xfId="1039"/>
    <cellStyle name="Tusenskille 3 13 3" xfId="296"/>
    <cellStyle name="Tusenskille 3 13 3 2" xfId="1129"/>
    <cellStyle name="Tusenskille 3 13 4" xfId="386"/>
    <cellStyle name="Tusenskille 3 13 4 2" xfId="1219"/>
    <cellStyle name="Tusenskille 3 13 5" xfId="476"/>
    <cellStyle name="Tusenskille 3 13 5 2" xfId="1309"/>
    <cellStyle name="Tusenskille 3 13 6" xfId="566"/>
    <cellStyle name="Tusenskille 3 13 6 2" xfId="1399"/>
    <cellStyle name="Tusenskille 3 13 7" xfId="656"/>
    <cellStyle name="Tusenskille 3 13 7 2" xfId="1489"/>
    <cellStyle name="Tusenskille 3 13 8" xfId="746"/>
    <cellStyle name="Tusenskille 3 13 8 2" xfId="1579"/>
    <cellStyle name="Tusenskille 3 13 9" xfId="843"/>
    <cellStyle name="Tusenskille 3 13 9 2" xfId="1676"/>
    <cellStyle name="Tusenskille 3 14" xfId="119"/>
    <cellStyle name="Tusenskille 3 14 2" xfId="952"/>
    <cellStyle name="Tusenskille 3 15" xfId="209"/>
    <cellStyle name="Tusenskille 3 15 2" xfId="1042"/>
    <cellStyle name="Tusenskille 3 16" xfId="299"/>
    <cellStyle name="Tusenskille 3 16 2" xfId="1132"/>
    <cellStyle name="Tusenskille 3 17" xfId="389"/>
    <cellStyle name="Tusenskille 3 17 2" xfId="1222"/>
    <cellStyle name="Tusenskille 3 18" xfId="479"/>
    <cellStyle name="Tusenskille 3 18 2" xfId="1312"/>
    <cellStyle name="Tusenskille 3 19" xfId="569"/>
    <cellStyle name="Tusenskille 3 19 2" xfId="1402"/>
    <cellStyle name="Tusenskille 3 2" xfId="24"/>
    <cellStyle name="Tusenskille 3 2 10" xfId="663"/>
    <cellStyle name="Tusenskille 3 2 10 2" xfId="1496"/>
    <cellStyle name="Tusenskille 3 2 11" xfId="758"/>
    <cellStyle name="Tusenskille 3 2 11 2" xfId="1591"/>
    <cellStyle name="Tusenskille 3 2 12" xfId="862"/>
    <cellStyle name="Tusenskille 3 2 2" xfId="46"/>
    <cellStyle name="Tusenskille 3 2 2 10" xfId="778"/>
    <cellStyle name="Tusenskille 3 2 2 10 2" xfId="1611"/>
    <cellStyle name="Tusenskille 3 2 2 11" xfId="882"/>
    <cellStyle name="Tusenskille 3 2 2 2" xfId="86"/>
    <cellStyle name="Tusenskille 3 2 2 2 10" xfId="920"/>
    <cellStyle name="Tusenskille 3 2 2 2 2" xfId="179"/>
    <cellStyle name="Tusenskille 3 2 2 2 2 2" xfId="1012"/>
    <cellStyle name="Tusenskille 3 2 2 2 3" xfId="269"/>
    <cellStyle name="Tusenskille 3 2 2 2 3 2" xfId="1102"/>
    <cellStyle name="Tusenskille 3 2 2 2 4" xfId="359"/>
    <cellStyle name="Tusenskille 3 2 2 2 4 2" xfId="1192"/>
    <cellStyle name="Tusenskille 3 2 2 2 5" xfId="449"/>
    <cellStyle name="Tusenskille 3 2 2 2 5 2" xfId="1282"/>
    <cellStyle name="Tusenskille 3 2 2 2 6" xfId="539"/>
    <cellStyle name="Tusenskille 3 2 2 2 6 2" xfId="1372"/>
    <cellStyle name="Tusenskille 3 2 2 2 7" xfId="629"/>
    <cellStyle name="Tusenskille 3 2 2 2 7 2" xfId="1462"/>
    <cellStyle name="Tusenskille 3 2 2 2 8" xfId="719"/>
    <cellStyle name="Tusenskille 3 2 2 2 8 2" xfId="1552"/>
    <cellStyle name="Tusenskille 3 2 2 2 9" xfId="816"/>
    <cellStyle name="Tusenskille 3 2 2 2 9 2" xfId="1649"/>
    <cellStyle name="Tusenskille 3 2 2 3" xfId="142"/>
    <cellStyle name="Tusenskille 3 2 2 3 2" xfId="975"/>
    <cellStyle name="Tusenskille 3 2 2 4" xfId="232"/>
    <cellStyle name="Tusenskille 3 2 2 4 2" xfId="1065"/>
    <cellStyle name="Tusenskille 3 2 2 5" xfId="322"/>
    <cellStyle name="Tusenskille 3 2 2 5 2" xfId="1155"/>
    <cellStyle name="Tusenskille 3 2 2 6" xfId="412"/>
    <cellStyle name="Tusenskille 3 2 2 6 2" xfId="1245"/>
    <cellStyle name="Tusenskille 3 2 2 7" xfId="502"/>
    <cellStyle name="Tusenskille 3 2 2 7 2" xfId="1335"/>
    <cellStyle name="Tusenskille 3 2 2 8" xfId="592"/>
    <cellStyle name="Tusenskille 3 2 2 8 2" xfId="1425"/>
    <cellStyle name="Tusenskille 3 2 2 9" xfId="682"/>
    <cellStyle name="Tusenskille 3 2 2 9 2" xfId="1515"/>
    <cellStyle name="Tusenskille 3 2 3" xfId="67"/>
    <cellStyle name="Tusenskille 3 2 3 10" xfId="901"/>
    <cellStyle name="Tusenskille 3 2 3 2" xfId="160"/>
    <cellStyle name="Tusenskille 3 2 3 2 2" xfId="993"/>
    <cellStyle name="Tusenskille 3 2 3 3" xfId="250"/>
    <cellStyle name="Tusenskille 3 2 3 3 2" xfId="1083"/>
    <cellStyle name="Tusenskille 3 2 3 4" xfId="340"/>
    <cellStyle name="Tusenskille 3 2 3 4 2" xfId="1173"/>
    <cellStyle name="Tusenskille 3 2 3 5" xfId="430"/>
    <cellStyle name="Tusenskille 3 2 3 5 2" xfId="1263"/>
    <cellStyle name="Tusenskille 3 2 3 6" xfId="520"/>
    <cellStyle name="Tusenskille 3 2 3 6 2" xfId="1353"/>
    <cellStyle name="Tusenskille 3 2 3 7" xfId="610"/>
    <cellStyle name="Tusenskille 3 2 3 7 2" xfId="1443"/>
    <cellStyle name="Tusenskille 3 2 3 8" xfId="700"/>
    <cellStyle name="Tusenskille 3 2 3 8 2" xfId="1533"/>
    <cellStyle name="Tusenskille 3 2 3 9" xfId="797"/>
    <cellStyle name="Tusenskille 3 2 3 9 2" xfId="1630"/>
    <cellStyle name="Tusenskille 3 2 4" xfId="123"/>
    <cellStyle name="Tusenskille 3 2 4 2" xfId="956"/>
    <cellStyle name="Tusenskille 3 2 5" xfId="213"/>
    <cellStyle name="Tusenskille 3 2 5 2" xfId="1046"/>
    <cellStyle name="Tusenskille 3 2 6" xfId="303"/>
    <cellStyle name="Tusenskille 3 2 6 2" xfId="1136"/>
    <cellStyle name="Tusenskille 3 2 7" xfId="393"/>
    <cellStyle name="Tusenskille 3 2 7 2" xfId="1226"/>
    <cellStyle name="Tusenskille 3 2 8" xfId="483"/>
    <cellStyle name="Tusenskille 3 2 8 2" xfId="1316"/>
    <cellStyle name="Tusenskille 3 2 9" xfId="573"/>
    <cellStyle name="Tusenskille 3 2 9 2" xfId="1406"/>
    <cellStyle name="Tusenskille 3 20" xfId="659"/>
    <cellStyle name="Tusenskille 3 20 2" xfId="1492"/>
    <cellStyle name="Tusenskille 3 21" xfId="752"/>
    <cellStyle name="Tusenskille 3 21 2" xfId="1585"/>
    <cellStyle name="Tusenskille 3 22" xfId="856"/>
    <cellStyle name="Tusenskille 3 3" xfId="27"/>
    <cellStyle name="Tusenskille 3 3 10" xfId="666"/>
    <cellStyle name="Tusenskille 3 3 10 2" xfId="1499"/>
    <cellStyle name="Tusenskille 3 3 11" xfId="761"/>
    <cellStyle name="Tusenskille 3 3 11 2" xfId="1594"/>
    <cellStyle name="Tusenskille 3 3 12" xfId="865"/>
    <cellStyle name="Tusenskille 3 3 2" xfId="49"/>
    <cellStyle name="Tusenskille 3 3 2 10" xfId="781"/>
    <cellStyle name="Tusenskille 3 3 2 10 2" xfId="1614"/>
    <cellStyle name="Tusenskille 3 3 2 11" xfId="885"/>
    <cellStyle name="Tusenskille 3 3 2 2" xfId="89"/>
    <cellStyle name="Tusenskille 3 3 2 2 10" xfId="923"/>
    <cellStyle name="Tusenskille 3 3 2 2 2" xfId="182"/>
    <cellStyle name="Tusenskille 3 3 2 2 2 2" xfId="1015"/>
    <cellStyle name="Tusenskille 3 3 2 2 3" xfId="272"/>
    <cellStyle name="Tusenskille 3 3 2 2 3 2" xfId="1105"/>
    <cellStyle name="Tusenskille 3 3 2 2 4" xfId="362"/>
    <cellStyle name="Tusenskille 3 3 2 2 4 2" xfId="1195"/>
    <cellStyle name="Tusenskille 3 3 2 2 5" xfId="452"/>
    <cellStyle name="Tusenskille 3 3 2 2 5 2" xfId="1285"/>
    <cellStyle name="Tusenskille 3 3 2 2 6" xfId="542"/>
    <cellStyle name="Tusenskille 3 3 2 2 6 2" xfId="1375"/>
    <cellStyle name="Tusenskille 3 3 2 2 7" xfId="632"/>
    <cellStyle name="Tusenskille 3 3 2 2 7 2" xfId="1465"/>
    <cellStyle name="Tusenskille 3 3 2 2 8" xfId="722"/>
    <cellStyle name="Tusenskille 3 3 2 2 8 2" xfId="1555"/>
    <cellStyle name="Tusenskille 3 3 2 2 9" xfId="819"/>
    <cellStyle name="Tusenskille 3 3 2 2 9 2" xfId="1652"/>
    <cellStyle name="Tusenskille 3 3 2 3" xfId="145"/>
    <cellStyle name="Tusenskille 3 3 2 3 2" xfId="978"/>
    <cellStyle name="Tusenskille 3 3 2 4" xfId="235"/>
    <cellStyle name="Tusenskille 3 3 2 4 2" xfId="1068"/>
    <cellStyle name="Tusenskille 3 3 2 5" xfId="325"/>
    <cellStyle name="Tusenskille 3 3 2 5 2" xfId="1158"/>
    <cellStyle name="Tusenskille 3 3 2 6" xfId="415"/>
    <cellStyle name="Tusenskille 3 3 2 6 2" xfId="1248"/>
    <cellStyle name="Tusenskille 3 3 2 7" xfId="505"/>
    <cellStyle name="Tusenskille 3 3 2 7 2" xfId="1338"/>
    <cellStyle name="Tusenskille 3 3 2 8" xfId="595"/>
    <cellStyle name="Tusenskille 3 3 2 8 2" xfId="1428"/>
    <cellStyle name="Tusenskille 3 3 2 9" xfId="685"/>
    <cellStyle name="Tusenskille 3 3 2 9 2" xfId="1518"/>
    <cellStyle name="Tusenskille 3 3 3" xfId="70"/>
    <cellStyle name="Tusenskille 3 3 3 10" xfId="904"/>
    <cellStyle name="Tusenskille 3 3 3 2" xfId="163"/>
    <cellStyle name="Tusenskille 3 3 3 2 2" xfId="996"/>
    <cellStyle name="Tusenskille 3 3 3 3" xfId="253"/>
    <cellStyle name="Tusenskille 3 3 3 3 2" xfId="1086"/>
    <cellStyle name="Tusenskille 3 3 3 4" xfId="343"/>
    <cellStyle name="Tusenskille 3 3 3 4 2" xfId="1176"/>
    <cellStyle name="Tusenskille 3 3 3 5" xfId="433"/>
    <cellStyle name="Tusenskille 3 3 3 5 2" xfId="1266"/>
    <cellStyle name="Tusenskille 3 3 3 6" xfId="523"/>
    <cellStyle name="Tusenskille 3 3 3 6 2" xfId="1356"/>
    <cellStyle name="Tusenskille 3 3 3 7" xfId="613"/>
    <cellStyle name="Tusenskille 3 3 3 7 2" xfId="1446"/>
    <cellStyle name="Tusenskille 3 3 3 8" xfId="703"/>
    <cellStyle name="Tusenskille 3 3 3 8 2" xfId="1536"/>
    <cellStyle name="Tusenskille 3 3 3 9" xfId="800"/>
    <cellStyle name="Tusenskille 3 3 3 9 2" xfId="1633"/>
    <cellStyle name="Tusenskille 3 3 4" xfId="126"/>
    <cellStyle name="Tusenskille 3 3 4 2" xfId="959"/>
    <cellStyle name="Tusenskille 3 3 5" xfId="216"/>
    <cellStyle name="Tusenskille 3 3 5 2" xfId="1049"/>
    <cellStyle name="Tusenskille 3 3 6" xfId="306"/>
    <cellStyle name="Tusenskille 3 3 6 2" xfId="1139"/>
    <cellStyle name="Tusenskille 3 3 7" xfId="396"/>
    <cellStyle name="Tusenskille 3 3 7 2" xfId="1229"/>
    <cellStyle name="Tusenskille 3 3 8" xfId="486"/>
    <cellStyle name="Tusenskille 3 3 8 2" xfId="1319"/>
    <cellStyle name="Tusenskille 3 3 9" xfId="576"/>
    <cellStyle name="Tusenskille 3 3 9 2" xfId="1409"/>
    <cellStyle name="Tusenskille 3 4" xfId="30"/>
    <cellStyle name="Tusenskille 3 4 10" xfId="669"/>
    <cellStyle name="Tusenskille 3 4 10 2" xfId="1502"/>
    <cellStyle name="Tusenskille 3 4 11" xfId="764"/>
    <cellStyle name="Tusenskille 3 4 11 2" xfId="1597"/>
    <cellStyle name="Tusenskille 3 4 12" xfId="868"/>
    <cellStyle name="Tusenskille 3 4 2" xfId="52"/>
    <cellStyle name="Tusenskille 3 4 2 10" xfId="784"/>
    <cellStyle name="Tusenskille 3 4 2 10 2" xfId="1617"/>
    <cellStyle name="Tusenskille 3 4 2 11" xfId="888"/>
    <cellStyle name="Tusenskille 3 4 2 2" xfId="92"/>
    <cellStyle name="Tusenskille 3 4 2 2 10" xfId="926"/>
    <cellStyle name="Tusenskille 3 4 2 2 2" xfId="185"/>
    <cellStyle name="Tusenskille 3 4 2 2 2 2" xfId="1018"/>
    <cellStyle name="Tusenskille 3 4 2 2 3" xfId="275"/>
    <cellStyle name="Tusenskille 3 4 2 2 3 2" xfId="1108"/>
    <cellStyle name="Tusenskille 3 4 2 2 4" xfId="365"/>
    <cellStyle name="Tusenskille 3 4 2 2 4 2" xfId="1198"/>
    <cellStyle name="Tusenskille 3 4 2 2 5" xfId="455"/>
    <cellStyle name="Tusenskille 3 4 2 2 5 2" xfId="1288"/>
    <cellStyle name="Tusenskille 3 4 2 2 6" xfId="545"/>
    <cellStyle name="Tusenskille 3 4 2 2 6 2" xfId="1378"/>
    <cellStyle name="Tusenskille 3 4 2 2 7" xfId="635"/>
    <cellStyle name="Tusenskille 3 4 2 2 7 2" xfId="1468"/>
    <cellStyle name="Tusenskille 3 4 2 2 8" xfId="725"/>
    <cellStyle name="Tusenskille 3 4 2 2 8 2" xfId="1558"/>
    <cellStyle name="Tusenskille 3 4 2 2 9" xfId="822"/>
    <cellStyle name="Tusenskille 3 4 2 2 9 2" xfId="1655"/>
    <cellStyle name="Tusenskille 3 4 2 3" xfId="148"/>
    <cellStyle name="Tusenskille 3 4 2 3 2" xfId="981"/>
    <cellStyle name="Tusenskille 3 4 2 4" xfId="238"/>
    <cellStyle name="Tusenskille 3 4 2 4 2" xfId="1071"/>
    <cellStyle name="Tusenskille 3 4 2 5" xfId="328"/>
    <cellStyle name="Tusenskille 3 4 2 5 2" xfId="1161"/>
    <cellStyle name="Tusenskille 3 4 2 6" xfId="418"/>
    <cellStyle name="Tusenskille 3 4 2 6 2" xfId="1251"/>
    <cellStyle name="Tusenskille 3 4 2 7" xfId="508"/>
    <cellStyle name="Tusenskille 3 4 2 7 2" xfId="1341"/>
    <cellStyle name="Tusenskille 3 4 2 8" xfId="598"/>
    <cellStyle name="Tusenskille 3 4 2 8 2" xfId="1431"/>
    <cellStyle name="Tusenskille 3 4 2 9" xfId="688"/>
    <cellStyle name="Tusenskille 3 4 2 9 2" xfId="1521"/>
    <cellStyle name="Tusenskille 3 4 3" xfId="73"/>
    <cellStyle name="Tusenskille 3 4 3 10" xfId="907"/>
    <cellStyle name="Tusenskille 3 4 3 2" xfId="166"/>
    <cellStyle name="Tusenskille 3 4 3 2 2" xfId="999"/>
    <cellStyle name="Tusenskille 3 4 3 3" xfId="256"/>
    <cellStyle name="Tusenskille 3 4 3 3 2" xfId="1089"/>
    <cellStyle name="Tusenskille 3 4 3 4" xfId="346"/>
    <cellStyle name="Tusenskille 3 4 3 4 2" xfId="1179"/>
    <cellStyle name="Tusenskille 3 4 3 5" xfId="436"/>
    <cellStyle name="Tusenskille 3 4 3 5 2" xfId="1269"/>
    <cellStyle name="Tusenskille 3 4 3 6" xfId="526"/>
    <cellStyle name="Tusenskille 3 4 3 6 2" xfId="1359"/>
    <cellStyle name="Tusenskille 3 4 3 7" xfId="616"/>
    <cellStyle name="Tusenskille 3 4 3 7 2" xfId="1449"/>
    <cellStyle name="Tusenskille 3 4 3 8" xfId="706"/>
    <cellStyle name="Tusenskille 3 4 3 8 2" xfId="1539"/>
    <cellStyle name="Tusenskille 3 4 3 9" xfId="803"/>
    <cellStyle name="Tusenskille 3 4 3 9 2" xfId="1636"/>
    <cellStyle name="Tusenskille 3 4 4" xfId="129"/>
    <cellStyle name="Tusenskille 3 4 4 2" xfId="962"/>
    <cellStyle name="Tusenskille 3 4 5" xfId="219"/>
    <cellStyle name="Tusenskille 3 4 5 2" xfId="1052"/>
    <cellStyle name="Tusenskille 3 4 6" xfId="309"/>
    <cellStyle name="Tusenskille 3 4 6 2" xfId="1142"/>
    <cellStyle name="Tusenskille 3 4 7" xfId="399"/>
    <cellStyle name="Tusenskille 3 4 7 2" xfId="1232"/>
    <cellStyle name="Tusenskille 3 4 8" xfId="489"/>
    <cellStyle name="Tusenskille 3 4 8 2" xfId="1322"/>
    <cellStyle name="Tusenskille 3 4 9" xfId="579"/>
    <cellStyle name="Tusenskille 3 4 9 2" xfId="1412"/>
    <cellStyle name="Tusenskille 3 5" xfId="34"/>
    <cellStyle name="Tusenskille 3 5 10" xfId="672"/>
    <cellStyle name="Tusenskille 3 5 10 2" xfId="1505"/>
    <cellStyle name="Tusenskille 3 5 11" xfId="767"/>
    <cellStyle name="Tusenskille 3 5 11 2" xfId="1600"/>
    <cellStyle name="Tusenskille 3 5 12" xfId="871"/>
    <cellStyle name="Tusenskille 3 5 2" xfId="56"/>
    <cellStyle name="Tusenskille 3 5 2 10" xfId="787"/>
    <cellStyle name="Tusenskille 3 5 2 10 2" xfId="1620"/>
    <cellStyle name="Tusenskille 3 5 2 11" xfId="891"/>
    <cellStyle name="Tusenskille 3 5 2 2" xfId="96"/>
    <cellStyle name="Tusenskille 3 5 2 2 10" xfId="929"/>
    <cellStyle name="Tusenskille 3 5 2 2 2" xfId="188"/>
    <cellStyle name="Tusenskille 3 5 2 2 2 2" xfId="1021"/>
    <cellStyle name="Tusenskille 3 5 2 2 3" xfId="278"/>
    <cellStyle name="Tusenskille 3 5 2 2 3 2" xfId="1111"/>
    <cellStyle name="Tusenskille 3 5 2 2 4" xfId="368"/>
    <cellStyle name="Tusenskille 3 5 2 2 4 2" xfId="1201"/>
    <cellStyle name="Tusenskille 3 5 2 2 5" xfId="458"/>
    <cellStyle name="Tusenskille 3 5 2 2 5 2" xfId="1291"/>
    <cellStyle name="Tusenskille 3 5 2 2 6" xfId="548"/>
    <cellStyle name="Tusenskille 3 5 2 2 6 2" xfId="1381"/>
    <cellStyle name="Tusenskille 3 5 2 2 7" xfId="638"/>
    <cellStyle name="Tusenskille 3 5 2 2 7 2" xfId="1471"/>
    <cellStyle name="Tusenskille 3 5 2 2 8" xfId="728"/>
    <cellStyle name="Tusenskille 3 5 2 2 8 2" xfId="1561"/>
    <cellStyle name="Tusenskille 3 5 2 2 9" xfId="825"/>
    <cellStyle name="Tusenskille 3 5 2 2 9 2" xfId="1658"/>
    <cellStyle name="Tusenskille 3 5 2 3" xfId="151"/>
    <cellStyle name="Tusenskille 3 5 2 3 2" xfId="984"/>
    <cellStyle name="Tusenskille 3 5 2 4" xfId="241"/>
    <cellStyle name="Tusenskille 3 5 2 4 2" xfId="1074"/>
    <cellStyle name="Tusenskille 3 5 2 5" xfId="331"/>
    <cellStyle name="Tusenskille 3 5 2 5 2" xfId="1164"/>
    <cellStyle name="Tusenskille 3 5 2 6" xfId="421"/>
    <cellStyle name="Tusenskille 3 5 2 6 2" xfId="1254"/>
    <cellStyle name="Tusenskille 3 5 2 7" xfId="511"/>
    <cellStyle name="Tusenskille 3 5 2 7 2" xfId="1344"/>
    <cellStyle name="Tusenskille 3 5 2 8" xfId="601"/>
    <cellStyle name="Tusenskille 3 5 2 8 2" xfId="1434"/>
    <cellStyle name="Tusenskille 3 5 2 9" xfId="691"/>
    <cellStyle name="Tusenskille 3 5 2 9 2" xfId="1524"/>
    <cellStyle name="Tusenskille 3 5 3" xfId="76"/>
    <cellStyle name="Tusenskille 3 5 3 10" xfId="910"/>
    <cellStyle name="Tusenskille 3 5 3 2" xfId="169"/>
    <cellStyle name="Tusenskille 3 5 3 2 2" xfId="1002"/>
    <cellStyle name="Tusenskille 3 5 3 3" xfId="259"/>
    <cellStyle name="Tusenskille 3 5 3 3 2" xfId="1092"/>
    <cellStyle name="Tusenskille 3 5 3 4" xfId="349"/>
    <cellStyle name="Tusenskille 3 5 3 4 2" xfId="1182"/>
    <cellStyle name="Tusenskille 3 5 3 5" xfId="439"/>
    <cellStyle name="Tusenskille 3 5 3 5 2" xfId="1272"/>
    <cellStyle name="Tusenskille 3 5 3 6" xfId="529"/>
    <cellStyle name="Tusenskille 3 5 3 6 2" xfId="1362"/>
    <cellStyle name="Tusenskille 3 5 3 7" xfId="619"/>
    <cellStyle name="Tusenskille 3 5 3 7 2" xfId="1452"/>
    <cellStyle name="Tusenskille 3 5 3 8" xfId="709"/>
    <cellStyle name="Tusenskille 3 5 3 8 2" xfId="1542"/>
    <cellStyle name="Tusenskille 3 5 3 9" xfId="806"/>
    <cellStyle name="Tusenskille 3 5 3 9 2" xfId="1639"/>
    <cellStyle name="Tusenskille 3 5 4" xfId="132"/>
    <cellStyle name="Tusenskille 3 5 4 2" xfId="965"/>
    <cellStyle name="Tusenskille 3 5 5" xfId="222"/>
    <cellStyle name="Tusenskille 3 5 5 2" xfId="1055"/>
    <cellStyle name="Tusenskille 3 5 6" xfId="312"/>
    <cellStyle name="Tusenskille 3 5 6 2" xfId="1145"/>
    <cellStyle name="Tusenskille 3 5 7" xfId="402"/>
    <cellStyle name="Tusenskille 3 5 7 2" xfId="1235"/>
    <cellStyle name="Tusenskille 3 5 8" xfId="492"/>
    <cellStyle name="Tusenskille 3 5 8 2" xfId="1325"/>
    <cellStyle name="Tusenskille 3 5 9" xfId="582"/>
    <cellStyle name="Tusenskille 3 5 9 2" xfId="1415"/>
    <cellStyle name="Tusenskille 3 6" xfId="37"/>
    <cellStyle name="Tusenskille 3 6 10" xfId="675"/>
    <cellStyle name="Tusenskille 3 6 10 2" xfId="1508"/>
    <cellStyle name="Tusenskille 3 6 11" xfId="770"/>
    <cellStyle name="Tusenskille 3 6 11 2" xfId="1603"/>
    <cellStyle name="Tusenskille 3 6 12" xfId="874"/>
    <cellStyle name="Tusenskille 3 6 2" xfId="59"/>
    <cellStyle name="Tusenskille 3 6 2 10" xfId="790"/>
    <cellStyle name="Tusenskille 3 6 2 10 2" xfId="1623"/>
    <cellStyle name="Tusenskille 3 6 2 11" xfId="894"/>
    <cellStyle name="Tusenskille 3 6 2 2" xfId="99"/>
    <cellStyle name="Tusenskille 3 6 2 2 10" xfId="932"/>
    <cellStyle name="Tusenskille 3 6 2 2 2" xfId="191"/>
    <cellStyle name="Tusenskille 3 6 2 2 2 2" xfId="1024"/>
    <cellStyle name="Tusenskille 3 6 2 2 3" xfId="281"/>
    <cellStyle name="Tusenskille 3 6 2 2 3 2" xfId="1114"/>
    <cellStyle name="Tusenskille 3 6 2 2 4" xfId="371"/>
    <cellStyle name="Tusenskille 3 6 2 2 4 2" xfId="1204"/>
    <cellStyle name="Tusenskille 3 6 2 2 5" xfId="461"/>
    <cellStyle name="Tusenskille 3 6 2 2 5 2" xfId="1294"/>
    <cellStyle name="Tusenskille 3 6 2 2 6" xfId="551"/>
    <cellStyle name="Tusenskille 3 6 2 2 6 2" xfId="1384"/>
    <cellStyle name="Tusenskille 3 6 2 2 7" xfId="641"/>
    <cellStyle name="Tusenskille 3 6 2 2 7 2" xfId="1474"/>
    <cellStyle name="Tusenskille 3 6 2 2 8" xfId="731"/>
    <cellStyle name="Tusenskille 3 6 2 2 8 2" xfId="1564"/>
    <cellStyle name="Tusenskille 3 6 2 2 9" xfId="828"/>
    <cellStyle name="Tusenskille 3 6 2 2 9 2" xfId="1661"/>
    <cellStyle name="Tusenskille 3 6 2 3" xfId="154"/>
    <cellStyle name="Tusenskille 3 6 2 3 2" xfId="987"/>
    <cellStyle name="Tusenskille 3 6 2 4" xfId="244"/>
    <cellStyle name="Tusenskille 3 6 2 4 2" xfId="1077"/>
    <cellStyle name="Tusenskille 3 6 2 5" xfId="334"/>
    <cellStyle name="Tusenskille 3 6 2 5 2" xfId="1167"/>
    <cellStyle name="Tusenskille 3 6 2 6" xfId="424"/>
    <cellStyle name="Tusenskille 3 6 2 6 2" xfId="1257"/>
    <cellStyle name="Tusenskille 3 6 2 7" xfId="514"/>
    <cellStyle name="Tusenskille 3 6 2 7 2" xfId="1347"/>
    <cellStyle name="Tusenskille 3 6 2 8" xfId="604"/>
    <cellStyle name="Tusenskille 3 6 2 8 2" xfId="1437"/>
    <cellStyle name="Tusenskille 3 6 2 9" xfId="694"/>
    <cellStyle name="Tusenskille 3 6 2 9 2" xfId="1527"/>
    <cellStyle name="Tusenskille 3 6 3" xfId="79"/>
    <cellStyle name="Tusenskille 3 6 3 10" xfId="913"/>
    <cellStyle name="Tusenskille 3 6 3 2" xfId="172"/>
    <cellStyle name="Tusenskille 3 6 3 2 2" xfId="1005"/>
    <cellStyle name="Tusenskille 3 6 3 3" xfId="262"/>
    <cellStyle name="Tusenskille 3 6 3 3 2" xfId="1095"/>
    <cellStyle name="Tusenskille 3 6 3 4" xfId="352"/>
    <cellStyle name="Tusenskille 3 6 3 4 2" xfId="1185"/>
    <cellStyle name="Tusenskille 3 6 3 5" xfId="442"/>
    <cellStyle name="Tusenskille 3 6 3 5 2" xfId="1275"/>
    <cellStyle name="Tusenskille 3 6 3 6" xfId="532"/>
    <cellStyle name="Tusenskille 3 6 3 6 2" xfId="1365"/>
    <cellStyle name="Tusenskille 3 6 3 7" xfId="622"/>
    <cellStyle name="Tusenskille 3 6 3 7 2" xfId="1455"/>
    <cellStyle name="Tusenskille 3 6 3 8" xfId="712"/>
    <cellStyle name="Tusenskille 3 6 3 8 2" xfId="1545"/>
    <cellStyle name="Tusenskille 3 6 3 9" xfId="809"/>
    <cellStyle name="Tusenskille 3 6 3 9 2" xfId="1642"/>
    <cellStyle name="Tusenskille 3 6 4" xfId="135"/>
    <cellStyle name="Tusenskille 3 6 4 2" xfId="968"/>
    <cellStyle name="Tusenskille 3 6 5" xfId="225"/>
    <cellStyle name="Tusenskille 3 6 5 2" xfId="1058"/>
    <cellStyle name="Tusenskille 3 6 6" xfId="315"/>
    <cellStyle name="Tusenskille 3 6 6 2" xfId="1148"/>
    <cellStyle name="Tusenskille 3 6 7" xfId="405"/>
    <cellStyle name="Tusenskille 3 6 7 2" xfId="1238"/>
    <cellStyle name="Tusenskille 3 6 8" xfId="495"/>
    <cellStyle name="Tusenskille 3 6 8 2" xfId="1328"/>
    <cellStyle name="Tusenskille 3 6 9" xfId="585"/>
    <cellStyle name="Tusenskille 3 6 9 2" xfId="1418"/>
    <cellStyle name="Tusenskille 3 7" xfId="43"/>
    <cellStyle name="Tusenskille 3 7 10" xfId="775"/>
    <cellStyle name="Tusenskille 3 7 10 2" xfId="1608"/>
    <cellStyle name="Tusenskille 3 7 11" xfId="879"/>
    <cellStyle name="Tusenskille 3 7 2" xfId="83"/>
    <cellStyle name="Tusenskille 3 7 2 10" xfId="917"/>
    <cellStyle name="Tusenskille 3 7 2 2" xfId="176"/>
    <cellStyle name="Tusenskille 3 7 2 2 2" xfId="1009"/>
    <cellStyle name="Tusenskille 3 7 2 3" xfId="266"/>
    <cellStyle name="Tusenskille 3 7 2 3 2" xfId="1099"/>
    <cellStyle name="Tusenskille 3 7 2 4" xfId="356"/>
    <cellStyle name="Tusenskille 3 7 2 4 2" xfId="1189"/>
    <cellStyle name="Tusenskille 3 7 2 5" xfId="446"/>
    <cellStyle name="Tusenskille 3 7 2 5 2" xfId="1279"/>
    <cellStyle name="Tusenskille 3 7 2 6" xfId="536"/>
    <cellStyle name="Tusenskille 3 7 2 6 2" xfId="1369"/>
    <cellStyle name="Tusenskille 3 7 2 7" xfId="626"/>
    <cellStyle name="Tusenskille 3 7 2 7 2" xfId="1459"/>
    <cellStyle name="Tusenskille 3 7 2 8" xfId="716"/>
    <cellStyle name="Tusenskille 3 7 2 8 2" xfId="1549"/>
    <cellStyle name="Tusenskille 3 7 2 9" xfId="813"/>
    <cellStyle name="Tusenskille 3 7 2 9 2" xfId="1646"/>
    <cellStyle name="Tusenskille 3 7 3" xfId="139"/>
    <cellStyle name="Tusenskille 3 7 3 2" xfId="972"/>
    <cellStyle name="Tusenskille 3 7 4" xfId="229"/>
    <cellStyle name="Tusenskille 3 7 4 2" xfId="1062"/>
    <cellStyle name="Tusenskille 3 7 5" xfId="319"/>
    <cellStyle name="Tusenskille 3 7 5 2" xfId="1152"/>
    <cellStyle name="Tusenskille 3 7 6" xfId="409"/>
    <cellStyle name="Tusenskille 3 7 6 2" xfId="1242"/>
    <cellStyle name="Tusenskille 3 7 7" xfId="499"/>
    <cellStyle name="Tusenskille 3 7 7 2" xfId="1332"/>
    <cellStyle name="Tusenskille 3 7 8" xfId="589"/>
    <cellStyle name="Tusenskille 3 7 8 2" xfId="1422"/>
    <cellStyle name="Tusenskille 3 7 9" xfId="679"/>
    <cellStyle name="Tusenskille 3 7 9 2" xfId="1512"/>
    <cellStyle name="Tusenskille 3 8" xfId="64"/>
    <cellStyle name="Tusenskille 3 8 10" xfId="898"/>
    <cellStyle name="Tusenskille 3 8 2" xfId="157"/>
    <cellStyle name="Tusenskille 3 8 2 2" xfId="990"/>
    <cellStyle name="Tusenskille 3 8 3" xfId="247"/>
    <cellStyle name="Tusenskille 3 8 3 2" xfId="1080"/>
    <cellStyle name="Tusenskille 3 8 4" xfId="337"/>
    <cellStyle name="Tusenskille 3 8 4 2" xfId="1170"/>
    <cellStyle name="Tusenskille 3 8 5" xfId="427"/>
    <cellStyle name="Tusenskille 3 8 5 2" xfId="1260"/>
    <cellStyle name="Tusenskille 3 8 6" xfId="517"/>
    <cellStyle name="Tusenskille 3 8 6 2" xfId="1350"/>
    <cellStyle name="Tusenskille 3 8 7" xfId="607"/>
    <cellStyle name="Tusenskille 3 8 7 2" xfId="1440"/>
    <cellStyle name="Tusenskille 3 8 8" xfId="697"/>
    <cellStyle name="Tusenskille 3 8 8 2" xfId="1530"/>
    <cellStyle name="Tusenskille 3 8 9" xfId="794"/>
    <cellStyle name="Tusenskille 3 8 9 2" xfId="1627"/>
    <cellStyle name="Tusenskille 3 9" xfId="102"/>
    <cellStyle name="Tusenskille 3 9 10" xfId="935"/>
    <cellStyle name="Tusenskille 3 9 2" xfId="194"/>
    <cellStyle name="Tusenskille 3 9 2 2" xfId="1027"/>
    <cellStyle name="Tusenskille 3 9 3" xfId="284"/>
    <cellStyle name="Tusenskille 3 9 3 2" xfId="1117"/>
    <cellStyle name="Tusenskille 3 9 4" xfId="374"/>
    <cellStyle name="Tusenskille 3 9 4 2" xfId="1207"/>
    <cellStyle name="Tusenskille 3 9 5" xfId="464"/>
    <cellStyle name="Tusenskille 3 9 5 2" xfId="1297"/>
    <cellStyle name="Tusenskille 3 9 6" xfId="554"/>
    <cellStyle name="Tusenskille 3 9 6 2" xfId="1387"/>
    <cellStyle name="Tusenskille 3 9 7" xfId="644"/>
    <cellStyle name="Tusenskille 3 9 7 2" xfId="1477"/>
    <cellStyle name="Tusenskille 3 9 8" xfId="734"/>
    <cellStyle name="Tusenskille 3 9 8 2" xfId="1567"/>
    <cellStyle name="Tusenskille 3 9 9" xfId="831"/>
    <cellStyle name="Tusenskille 3 9 9 2" xfId="1664"/>
    <cellStyle name="Tusenskille 4" xfId="17"/>
    <cellStyle name="Tusenskille 4 2" xfId="753"/>
    <cellStyle name="Tusenskille 4 2 2" xfId="1586"/>
    <cellStyle name="Tusenskille 4 3" xfId="857"/>
    <cellStyle name="Tusenskille 5" xfId="13"/>
    <cellStyle name="Tusenskille 5 2" xfId="749"/>
    <cellStyle name="Tusenskille 5 2 2" xfId="1582"/>
    <cellStyle name="Tusenskille 5 3" xfId="853"/>
    <cellStyle name="Tusenskille 6" xfId="115"/>
    <cellStyle name="Tusenskille 6 2" xfId="948"/>
    <cellStyle name="TusenskilleFjernNull" xfId="846"/>
  </cellStyles>
  <dxfs count="274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9" defaultPivotStyle="PivotStyleLight16"/>
  <colors>
    <mruColors>
      <color rgb="FFFFFF99"/>
      <color rgb="FFF7D7F7"/>
      <color rgb="FFFCD2E2"/>
      <color rgb="FFF8E9D6"/>
      <color rgb="FFD2F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140801174953532"/>
          <c:y val="9.8477480734069936E-2"/>
          <c:w val="0.74903048765490665"/>
          <c:h val="0.65437502946862602"/>
        </c:manualLayout>
      </c:layout>
      <c:barChart>
        <c:barDir val="col"/>
        <c:grouping val="clustered"/>
        <c:varyColors val="0"/>
        <c:ser>
          <c:idx val="0"/>
          <c:order val="0"/>
          <c:tx>
            <c:v>2015</c:v>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Figurer!$M$9:$M$29</c:f>
              <c:numCache>
                <c:formatCode>#,##0</c:formatCode>
                <c:ptCount val="21"/>
                <c:pt idx="0">
                  <c:v>78123.599799999996</c:v>
                </c:pt>
                <c:pt idx="1">
                  <c:v>191202.68100000001</c:v>
                </c:pt>
                <c:pt idx="2">
                  <c:v>7065772.4630100001</c:v>
                </c:pt>
                <c:pt idx="3">
                  <c:v>101000</c:v>
                </c:pt>
                <c:pt idx="4">
                  <c:v>418681</c:v>
                </c:pt>
                <c:pt idx="5">
                  <c:v>3480</c:v>
                </c:pt>
                <c:pt idx="6">
                  <c:v>1147821</c:v>
                </c:pt>
                <c:pt idx="7">
                  <c:v>226186.261</c:v>
                </c:pt>
                <c:pt idx="8">
                  <c:v>21113</c:v>
                </c:pt>
                <c:pt idx="9">
                  <c:v>237735.09000000003</c:v>
                </c:pt>
                <c:pt idx="10">
                  <c:v>15886395.59293</c:v>
                </c:pt>
                <c:pt idx="11">
                  <c:v>60739</c:v>
                </c:pt>
                <c:pt idx="12">
                  <c:v>105293.125</c:v>
                </c:pt>
                <c:pt idx="13">
                  <c:v>40550</c:v>
                </c:pt>
                <c:pt idx="14">
                  <c:v>2609</c:v>
                </c:pt>
                <c:pt idx="15">
                  <c:v>1607888.37</c:v>
                </c:pt>
                <c:pt idx="16">
                  <c:v>1559758</c:v>
                </c:pt>
                <c:pt idx="17">
                  <c:v>1343495.90744</c:v>
                </c:pt>
                <c:pt idx="18">
                  <c:v>5360124.0830000006</c:v>
                </c:pt>
                <c:pt idx="19">
                  <c:v>24715</c:v>
                </c:pt>
                <c:pt idx="20">
                  <c:v>511210.57287999999</c:v>
                </c:pt>
              </c:numCache>
            </c:numRef>
          </c:val>
          <c:extLst>
            <c:ext xmlns:c16="http://schemas.microsoft.com/office/drawing/2014/chart" uri="{C3380CC4-5D6E-409C-BE32-E72D297353CC}">
              <c16:uniqueId val="{00000002-93AE-4CD9-98AD-A52686D1F9FB}"/>
            </c:ext>
          </c:extLst>
        </c:ser>
        <c:ser>
          <c:idx val="1"/>
          <c:order val="1"/>
          <c:tx>
            <c:strRef>
              <c:f>Figurer!$N$8</c:f>
              <c:strCache>
                <c:ptCount val="1"/>
                <c:pt idx="0">
                  <c:v>2016</c:v>
                </c:pt>
              </c:strCache>
            </c:strRef>
          </c:tx>
          <c:invertIfNegative val="0"/>
          <c:cat>
            <c:strRef>
              <c:f>Figurer!$L$9:$L$29</c:f>
              <c:strCache>
                <c:ptCount val="21"/>
                <c:pt idx="0">
                  <c:v>ACE</c:v>
                </c:pt>
                <c:pt idx="1">
                  <c:v>Danica Pensjon</c:v>
                </c:pt>
                <c:pt idx="2">
                  <c:v>DNB Liv</c:v>
                </c:pt>
                <c:pt idx="3">
                  <c:v>Eika Forsikring</c:v>
                </c:pt>
                <c:pt idx="4">
                  <c:v>Frende Livsfors</c:v>
                </c:pt>
                <c:pt idx="5">
                  <c:v>Frende Skade</c:v>
                </c:pt>
                <c:pt idx="6">
                  <c:v>Gjensidige Fors</c:v>
                </c:pt>
                <c:pt idx="7">
                  <c:v>Gjensidige Pensj</c:v>
                </c:pt>
                <c:pt idx="8">
                  <c:v>Handelsb Liv</c:v>
                </c:pt>
                <c:pt idx="9">
                  <c:v>If Skadefors</c:v>
                </c:pt>
                <c:pt idx="10">
                  <c:v>KLP</c:v>
                </c:pt>
                <c:pt idx="11">
                  <c:v>KLP Bedriftsp</c:v>
                </c:pt>
                <c:pt idx="12">
                  <c:v>KLP Skadef</c:v>
                </c:pt>
                <c:pt idx="13">
                  <c:v>Landbruksfors.</c:v>
                </c:pt>
                <c:pt idx="14">
                  <c:v>NEMI</c:v>
                </c:pt>
                <c:pt idx="15">
                  <c:v>Nordea Liv</c:v>
                </c:pt>
                <c:pt idx="16">
                  <c:v>OPF</c:v>
                </c:pt>
                <c:pt idx="17">
                  <c:v>SpareBank 1</c:v>
                </c:pt>
                <c:pt idx="18">
                  <c:v>Storebrand </c:v>
                </c:pt>
                <c:pt idx="19">
                  <c:v>Telenor Fors</c:v>
                </c:pt>
                <c:pt idx="20">
                  <c:v>Tryg Fors</c:v>
                </c:pt>
              </c:strCache>
            </c:strRef>
          </c:cat>
          <c:val>
            <c:numRef>
              <c:f>Figurer!$N$9:$N$29</c:f>
              <c:numCache>
                <c:formatCode>#,##0</c:formatCode>
                <c:ptCount val="21"/>
                <c:pt idx="0">
                  <c:v>0</c:v>
                </c:pt>
                <c:pt idx="1">
                  <c:v>197548.72899999999</c:v>
                </c:pt>
                <c:pt idx="2">
                  <c:v>4445756.0010000002</c:v>
                </c:pt>
                <c:pt idx="3">
                  <c:v>248926</c:v>
                </c:pt>
                <c:pt idx="4">
                  <c:v>449437</c:v>
                </c:pt>
                <c:pt idx="5">
                  <c:v>4457</c:v>
                </c:pt>
                <c:pt idx="6">
                  <c:v>1139361</c:v>
                </c:pt>
                <c:pt idx="7">
                  <c:v>268828.26399999997</c:v>
                </c:pt>
                <c:pt idx="8">
                  <c:v>20615</c:v>
                </c:pt>
                <c:pt idx="9">
                  <c:v>248460.12299999999</c:v>
                </c:pt>
                <c:pt idx="10">
                  <c:v>17863744.790199999</c:v>
                </c:pt>
                <c:pt idx="11">
                  <c:v>52817</c:v>
                </c:pt>
                <c:pt idx="12">
                  <c:v>118032.765</c:v>
                </c:pt>
                <c:pt idx="13">
                  <c:v>17232</c:v>
                </c:pt>
                <c:pt idx="14">
                  <c:v>1481</c:v>
                </c:pt>
                <c:pt idx="15">
                  <c:v>1314347.7010432926</c:v>
                </c:pt>
                <c:pt idx="16">
                  <c:v>1315437</c:v>
                </c:pt>
                <c:pt idx="17">
                  <c:v>1347598.1754899998</c:v>
                </c:pt>
                <c:pt idx="18">
                  <c:v>4383879.6049999995</c:v>
                </c:pt>
                <c:pt idx="19">
                  <c:v>25828</c:v>
                </c:pt>
                <c:pt idx="20">
                  <c:v>472129.78125</c:v>
                </c:pt>
              </c:numCache>
            </c:numRef>
          </c:val>
          <c:extLst>
            <c:ext xmlns:c16="http://schemas.microsoft.com/office/drawing/2014/chart" uri="{C3380CC4-5D6E-409C-BE32-E72D297353CC}">
              <c16:uniqueId val="{00000003-93AE-4CD9-98AD-A52686D1F9FB}"/>
            </c:ext>
          </c:extLst>
        </c:ser>
        <c:dLbls>
          <c:showLegendKey val="0"/>
          <c:showVal val="0"/>
          <c:showCatName val="0"/>
          <c:showSerName val="0"/>
          <c:showPercent val="0"/>
          <c:showBubbleSize val="0"/>
        </c:dLbls>
        <c:gapWidth val="150"/>
        <c:axId val="242174208"/>
        <c:axId val="242180096"/>
      </c:barChart>
      <c:catAx>
        <c:axId val="2421742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180096"/>
        <c:crosses val="autoZero"/>
        <c:auto val="1"/>
        <c:lblAlgn val="ctr"/>
        <c:lblOffset val="100"/>
        <c:tickLblSkip val="1"/>
        <c:tickMarkSkip val="1"/>
        <c:noMultiLvlLbl val="0"/>
      </c:catAx>
      <c:valAx>
        <c:axId val="242180096"/>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444532284870034E-3"/>
              <c:y val="0.3517112756115066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174208"/>
        <c:crosses val="autoZero"/>
        <c:crossBetween val="between"/>
      </c:valAx>
    </c:plotArea>
    <c:legend>
      <c:legendPos val="b"/>
      <c:layout>
        <c:manualLayout>
          <c:xMode val="edge"/>
          <c:yMode val="edge"/>
          <c:x val="0.35321900023541236"/>
          <c:y val="0.94486784960263159"/>
          <c:w val="9.5093936551103805E-2"/>
          <c:h val="3.879799456205698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6608656849620704"/>
          <c:y val="0.10754105736782903"/>
          <c:w val="0.77619271486646502"/>
          <c:h val="0.61573077622722905"/>
        </c:manualLayout>
      </c:layout>
      <c:barChart>
        <c:barDir val="col"/>
        <c:grouping val="clustered"/>
        <c:varyColors val="0"/>
        <c:ser>
          <c:idx val="0"/>
          <c:order val="0"/>
          <c:tx>
            <c:strRef>
              <c:f>Figurer!$M$35</c:f>
              <c:strCache>
                <c:ptCount val="1"/>
                <c:pt idx="0">
                  <c:v>2015</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Figurer!$M$36:$M$46</c:f>
              <c:numCache>
                <c:formatCode>#,##0</c:formatCode>
                <c:ptCount val="11"/>
                <c:pt idx="0">
                  <c:v>638636.94299999997</c:v>
                </c:pt>
                <c:pt idx="1">
                  <c:v>3112646</c:v>
                </c:pt>
                <c:pt idx="2">
                  <c:v>135498</c:v>
                </c:pt>
                <c:pt idx="3">
                  <c:v>821045.95699999994</c:v>
                </c:pt>
                <c:pt idx="4">
                  <c:v>67949.659</c:v>
                </c:pt>
                <c:pt idx="5">
                  <c:v>102169</c:v>
                </c:pt>
                <c:pt idx="6">
                  <c:v>4522814.24</c:v>
                </c:pt>
                <c:pt idx="7">
                  <c:v>78919</c:v>
                </c:pt>
                <c:pt idx="8">
                  <c:v>15.4857</c:v>
                </c:pt>
                <c:pt idx="9">
                  <c:v>841580.67444000009</c:v>
                </c:pt>
                <c:pt idx="10">
                  <c:v>3731154.0460000001</c:v>
                </c:pt>
              </c:numCache>
            </c:numRef>
          </c:val>
          <c:extLst>
            <c:ext xmlns:c16="http://schemas.microsoft.com/office/drawing/2014/chart" uri="{C3380CC4-5D6E-409C-BE32-E72D297353CC}">
              <c16:uniqueId val="{00000000-3971-4F9A-B5A3-CF52C774B823}"/>
            </c:ext>
          </c:extLst>
        </c:ser>
        <c:ser>
          <c:idx val="1"/>
          <c:order val="1"/>
          <c:tx>
            <c:strRef>
              <c:f>Figurer!$N$35</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Figurer!$N$36:$N$46</c:f>
              <c:numCache>
                <c:formatCode>#,##0</c:formatCode>
                <c:ptCount val="11"/>
                <c:pt idx="0">
                  <c:v>797149.23</c:v>
                </c:pt>
                <c:pt idx="1">
                  <c:v>3901376</c:v>
                </c:pt>
                <c:pt idx="2">
                  <c:v>148103</c:v>
                </c:pt>
                <c:pt idx="3">
                  <c:v>934615.7030000001</c:v>
                </c:pt>
                <c:pt idx="4">
                  <c:v>76382.539000000004</c:v>
                </c:pt>
                <c:pt idx="5">
                  <c:v>130945</c:v>
                </c:pt>
                <c:pt idx="6">
                  <c:v>4451546.6203800002</c:v>
                </c:pt>
                <c:pt idx="7">
                  <c:v>64356</c:v>
                </c:pt>
                <c:pt idx="8">
                  <c:v>-0.69540974</c:v>
                </c:pt>
                <c:pt idx="9">
                  <c:v>1016157.0894799998</c:v>
                </c:pt>
                <c:pt idx="10">
                  <c:v>4898885.9740000004</c:v>
                </c:pt>
              </c:numCache>
            </c:numRef>
          </c:val>
          <c:extLst>
            <c:ext xmlns:c16="http://schemas.microsoft.com/office/drawing/2014/chart" uri="{C3380CC4-5D6E-409C-BE32-E72D297353CC}">
              <c16:uniqueId val="{00000001-3971-4F9A-B5A3-CF52C774B823}"/>
            </c:ext>
          </c:extLst>
        </c:ser>
        <c:dLbls>
          <c:showLegendKey val="0"/>
          <c:showVal val="0"/>
          <c:showCatName val="0"/>
          <c:showSerName val="0"/>
          <c:showPercent val="0"/>
          <c:showBubbleSize val="0"/>
        </c:dLbls>
        <c:gapWidth val="150"/>
        <c:axId val="242208128"/>
        <c:axId val="242427008"/>
      </c:barChart>
      <c:catAx>
        <c:axId val="2422081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27008"/>
        <c:crosses val="autoZero"/>
        <c:auto val="1"/>
        <c:lblAlgn val="ctr"/>
        <c:lblOffset val="100"/>
        <c:tickLblSkip val="1"/>
        <c:tickMarkSkip val="1"/>
        <c:noMultiLvlLbl val="0"/>
      </c:catAx>
      <c:valAx>
        <c:axId val="24242700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6.9541508114698515E-3"/>
              <c:y val="0.33962311853875432"/>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208128"/>
        <c:crosses val="autoZero"/>
        <c:crossBetween val="between"/>
      </c:valAx>
    </c:plotArea>
    <c:legend>
      <c:legendPos val="b"/>
      <c:layout>
        <c:manualLayout>
          <c:xMode val="edge"/>
          <c:yMode val="edge"/>
          <c:x val="0.34749475592659351"/>
          <c:y val="0.93710900423161392"/>
          <c:w val="0.23943149676571668"/>
          <c:h val="5.0314424982592074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61776788770969"/>
          <c:y val="7.3791293329713625E-2"/>
          <c:w val="0.7459244836243345"/>
          <c:h val="0.64341784777617295"/>
        </c:manualLayout>
      </c:layout>
      <c:barChart>
        <c:barDir val="col"/>
        <c:grouping val="clustered"/>
        <c:varyColors val="0"/>
        <c:ser>
          <c:idx val="0"/>
          <c:order val="0"/>
          <c:tx>
            <c:strRef>
              <c:f>Figurer!$M$59</c:f>
              <c:strCache>
                <c:ptCount val="1"/>
                <c:pt idx="0">
                  <c:v>2015</c:v>
                </c:pt>
              </c:strCache>
            </c:strRef>
          </c:tx>
          <c:invertIfNegative val="0"/>
          <c:cat>
            <c:strRef>
              <c:f>Figurer!$L$60:$L$77</c:f>
              <c:strCache>
                <c:ptCount val="18"/>
                <c:pt idx="0">
                  <c:v>ACE</c:v>
                </c:pt>
                <c:pt idx="1">
                  <c:v>Danica Pensjon</c:v>
                </c:pt>
                <c:pt idx="2">
                  <c:v>DNB Liv</c:v>
                </c:pt>
                <c:pt idx="3">
                  <c:v>Eika Forsikring</c:v>
                </c:pt>
                <c:pt idx="4">
                  <c:v>Frende Livsfors</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SpareBank 1</c:v>
                </c:pt>
                <c:pt idx="16">
                  <c:v>Storebrand </c:v>
                </c:pt>
                <c:pt idx="17">
                  <c:v>Tryg Fors</c:v>
                </c:pt>
              </c:strCache>
            </c:strRef>
          </c:cat>
          <c:val>
            <c:numRef>
              <c:f>Figurer!$M$60:$M$77</c:f>
              <c:numCache>
                <c:formatCode>#,##0</c:formatCode>
                <c:ptCount val="18"/>
                <c:pt idx="0">
                  <c:v>4350.5896400000001</c:v>
                </c:pt>
                <c:pt idx="1">
                  <c:v>11457.314999999999</c:v>
                </c:pt>
                <c:pt idx="2">
                  <c:v>1903166.8755800002</c:v>
                </c:pt>
                <c:pt idx="3">
                  <c:v>21394</c:v>
                </c:pt>
                <c:pt idx="4">
                  <c:v>4796</c:v>
                </c:pt>
                <c:pt idx="5">
                  <c:v>32167</c:v>
                </c:pt>
                <c:pt idx="6">
                  <c:v>38224.908000000003</c:v>
                </c:pt>
                <c:pt idx="7">
                  <c:v>1471</c:v>
                </c:pt>
                <c:pt idx="8">
                  <c:v>9945.7380000000012</c:v>
                </c:pt>
                <c:pt idx="9">
                  <c:v>5460</c:v>
                </c:pt>
                <c:pt idx="10">
                  <c:v>0</c:v>
                </c:pt>
                <c:pt idx="11">
                  <c:v>4728.8249999999998</c:v>
                </c:pt>
                <c:pt idx="12">
                  <c:v>1676</c:v>
                </c:pt>
                <c:pt idx="13">
                  <c:v>0</c:v>
                </c:pt>
                <c:pt idx="14">
                  <c:v>29526</c:v>
                </c:pt>
                <c:pt idx="15">
                  <c:v>100965.77799999999</c:v>
                </c:pt>
                <c:pt idx="16">
                  <c:v>48067.681999999993</c:v>
                </c:pt>
                <c:pt idx="17">
                  <c:v>9405</c:v>
                </c:pt>
              </c:numCache>
            </c:numRef>
          </c:val>
          <c:extLst>
            <c:ext xmlns:c16="http://schemas.microsoft.com/office/drawing/2014/chart" uri="{C3380CC4-5D6E-409C-BE32-E72D297353CC}">
              <c16:uniqueId val="{00000000-BC08-4378-B28C-4AF9665571E1}"/>
            </c:ext>
          </c:extLst>
        </c:ser>
        <c:ser>
          <c:idx val="1"/>
          <c:order val="1"/>
          <c:tx>
            <c:strRef>
              <c:f>Figurer!$N$59</c:f>
              <c:strCache>
                <c:ptCount val="1"/>
                <c:pt idx="0">
                  <c:v>2016</c:v>
                </c:pt>
              </c:strCache>
            </c:strRef>
          </c:tx>
          <c:invertIfNegative val="0"/>
          <c:cat>
            <c:strRef>
              <c:f>Figurer!$L$60:$L$77</c:f>
              <c:strCache>
                <c:ptCount val="18"/>
                <c:pt idx="0">
                  <c:v>ACE</c:v>
                </c:pt>
                <c:pt idx="1">
                  <c:v>Danica Pensjon</c:v>
                </c:pt>
                <c:pt idx="2">
                  <c:v>DNB Liv</c:v>
                </c:pt>
                <c:pt idx="3">
                  <c:v>Eika Forsikring</c:v>
                </c:pt>
                <c:pt idx="4">
                  <c:v>Frende Livsfors</c:v>
                </c:pt>
                <c:pt idx="5">
                  <c:v>Gjensidige Fors</c:v>
                </c:pt>
                <c:pt idx="6">
                  <c:v>Gjensidige Pensj</c:v>
                </c:pt>
                <c:pt idx="7">
                  <c:v>Handelsb Liv</c:v>
                </c:pt>
                <c:pt idx="8">
                  <c:v>If Skadefors</c:v>
                </c:pt>
                <c:pt idx="9">
                  <c:v>KLP</c:v>
                </c:pt>
                <c:pt idx="10">
                  <c:v>KLP Bedriftsp</c:v>
                </c:pt>
                <c:pt idx="11">
                  <c:v>KLP Skadef</c:v>
                </c:pt>
                <c:pt idx="12">
                  <c:v>Landbruksfors.</c:v>
                </c:pt>
                <c:pt idx="13">
                  <c:v>NEMI</c:v>
                </c:pt>
                <c:pt idx="14">
                  <c:v>Nordea Liv</c:v>
                </c:pt>
                <c:pt idx="15">
                  <c:v>SpareBank 1</c:v>
                </c:pt>
                <c:pt idx="16">
                  <c:v>Storebrand </c:v>
                </c:pt>
                <c:pt idx="17">
                  <c:v>Tryg Fors</c:v>
                </c:pt>
              </c:strCache>
            </c:strRef>
          </c:cat>
          <c:val>
            <c:numRef>
              <c:f>Figurer!$N$60:$N$77</c:f>
              <c:numCache>
                <c:formatCode>#,##0</c:formatCode>
                <c:ptCount val="18"/>
                <c:pt idx="0">
                  <c:v>0</c:v>
                </c:pt>
                <c:pt idx="1">
                  <c:v>17213.955999999998</c:v>
                </c:pt>
                <c:pt idx="2">
                  <c:v>125818.22808999999</c:v>
                </c:pt>
                <c:pt idx="3">
                  <c:v>27182</c:v>
                </c:pt>
                <c:pt idx="4">
                  <c:v>3940</c:v>
                </c:pt>
                <c:pt idx="5">
                  <c:v>36663</c:v>
                </c:pt>
                <c:pt idx="6">
                  <c:v>45851.479999999996</c:v>
                </c:pt>
                <c:pt idx="7">
                  <c:v>1254</c:v>
                </c:pt>
                <c:pt idx="8">
                  <c:v>23773.414000000001</c:v>
                </c:pt>
                <c:pt idx="9">
                  <c:v>5306</c:v>
                </c:pt>
                <c:pt idx="10">
                  <c:v>0</c:v>
                </c:pt>
                <c:pt idx="11">
                  <c:v>5791.6850000000004</c:v>
                </c:pt>
                <c:pt idx="12">
                  <c:v>2109</c:v>
                </c:pt>
                <c:pt idx="13">
                  <c:v>2</c:v>
                </c:pt>
                <c:pt idx="14">
                  <c:v>35977.4</c:v>
                </c:pt>
                <c:pt idx="15">
                  <c:v>104019</c:v>
                </c:pt>
                <c:pt idx="16">
                  <c:v>147198.03399999999</c:v>
                </c:pt>
                <c:pt idx="17">
                  <c:v>7378.2</c:v>
                </c:pt>
              </c:numCache>
            </c:numRef>
          </c:val>
          <c:extLst>
            <c:ext xmlns:c16="http://schemas.microsoft.com/office/drawing/2014/chart" uri="{C3380CC4-5D6E-409C-BE32-E72D297353CC}">
              <c16:uniqueId val="{00000001-BC08-4378-B28C-4AF9665571E1}"/>
            </c:ext>
          </c:extLst>
        </c:ser>
        <c:dLbls>
          <c:showLegendKey val="0"/>
          <c:showVal val="0"/>
          <c:showCatName val="0"/>
          <c:showSerName val="0"/>
          <c:showPercent val="0"/>
          <c:showBubbleSize val="0"/>
        </c:dLbls>
        <c:gapWidth val="150"/>
        <c:axId val="242456064"/>
        <c:axId val="242457600"/>
      </c:barChart>
      <c:catAx>
        <c:axId val="2424560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457600"/>
        <c:crosses val="autoZero"/>
        <c:auto val="1"/>
        <c:lblAlgn val="ctr"/>
        <c:lblOffset val="100"/>
        <c:tickLblSkip val="1"/>
        <c:tickMarkSkip val="1"/>
        <c:noMultiLvlLbl val="0"/>
      </c:catAx>
      <c:valAx>
        <c:axId val="24245760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6190552245877983"/>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456064"/>
        <c:crosses val="autoZero"/>
        <c:crossBetween val="between"/>
      </c:valAx>
    </c:plotArea>
    <c:legend>
      <c:legendPos val="b"/>
      <c:layout>
        <c:manualLayout>
          <c:xMode val="edge"/>
          <c:yMode val="edge"/>
          <c:x val="0.35914883601506331"/>
          <c:y val="0.93904947479942691"/>
          <c:w val="9.6515177450644751E-2"/>
          <c:h val="3.9427576623915925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161246148579394"/>
          <c:y val="9.0278635170603708E-2"/>
          <c:w val="0.75181216478374957"/>
          <c:h val="0.63124178477690251"/>
        </c:manualLayout>
      </c:layout>
      <c:barChart>
        <c:barDir val="col"/>
        <c:grouping val="clustered"/>
        <c:varyColors val="0"/>
        <c:ser>
          <c:idx val="0"/>
          <c:order val="0"/>
          <c:tx>
            <c:strRef>
              <c:f>Figurer!$M$87</c:f>
              <c:strCache>
                <c:ptCount val="1"/>
                <c:pt idx="0">
                  <c:v>2015</c:v>
                </c:pt>
              </c:strCache>
            </c:strRef>
          </c:tx>
          <c:invertIfNegative val="0"/>
          <c:cat>
            <c:strLit>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Lit>
          </c:cat>
          <c:val>
            <c:numRef>
              <c:f>Figurer!$M$88:$M$96</c:f>
              <c:numCache>
                <c:formatCode>#,##0</c:formatCode>
                <c:ptCount val="9"/>
                <c:pt idx="0">
                  <c:v>126991.56100000002</c:v>
                </c:pt>
                <c:pt idx="1">
                  <c:v>283953.42499999999</c:v>
                </c:pt>
                <c:pt idx="2">
                  <c:v>18492</c:v>
                </c:pt>
                <c:pt idx="3">
                  <c:v>60909.402999999998</c:v>
                </c:pt>
                <c:pt idx="4">
                  <c:v>26845</c:v>
                </c:pt>
                <c:pt idx="5">
                  <c:v>3190586.34</c:v>
                </c:pt>
                <c:pt idx="6">
                  <c:v>76080</c:v>
                </c:pt>
                <c:pt idx="7">
                  <c:v>110433</c:v>
                </c:pt>
                <c:pt idx="8">
                  <c:v>1318961.352</c:v>
                </c:pt>
              </c:numCache>
            </c:numRef>
          </c:val>
          <c:extLst>
            <c:ext xmlns:c16="http://schemas.microsoft.com/office/drawing/2014/chart" uri="{C3380CC4-5D6E-409C-BE32-E72D297353CC}">
              <c16:uniqueId val="{00000000-7DFF-49CE-BA8A-FB1CE6D62A77}"/>
            </c:ext>
          </c:extLst>
        </c:ser>
        <c:ser>
          <c:idx val="1"/>
          <c:order val="1"/>
          <c:tx>
            <c:strRef>
              <c:f>Figurer!$N$87</c:f>
              <c:strCache>
                <c:ptCount val="1"/>
                <c:pt idx="0">
                  <c:v>2016</c:v>
                </c:pt>
              </c:strCache>
            </c:strRef>
          </c:tx>
          <c:invertIfNegative val="0"/>
          <c:cat>
            <c:strLit>
              <c:ptCount val="9"/>
              <c:pt idx="0">
                <c:v>Danica Pensjon</c:v>
              </c:pt>
              <c:pt idx="1">
                <c:v>DNB Liv</c:v>
              </c:pt>
              <c:pt idx="2">
                <c:v>Frende Livsfors</c:v>
              </c:pt>
              <c:pt idx="3">
                <c:v>Gjensidige Pensj</c:v>
              </c:pt>
              <c:pt idx="4">
                <c:v>KLP Bedriftsp</c:v>
              </c:pt>
              <c:pt idx="5">
                <c:v>Nordea Liv</c:v>
              </c:pt>
              <c:pt idx="6">
                <c:v>SHB Liv</c:v>
              </c:pt>
              <c:pt idx="7">
                <c:v>SpareBank 1</c:v>
              </c:pt>
              <c:pt idx="8">
                <c:v>Storebrand</c:v>
              </c:pt>
            </c:strLit>
          </c:cat>
          <c:val>
            <c:numRef>
              <c:f>Figurer!$N$88:$N$96</c:f>
              <c:numCache>
                <c:formatCode>#,##0</c:formatCode>
                <c:ptCount val="9"/>
                <c:pt idx="0">
                  <c:v>255001.75200000001</c:v>
                </c:pt>
                <c:pt idx="1">
                  <c:v>457621.054</c:v>
                </c:pt>
                <c:pt idx="2">
                  <c:v>11716</c:v>
                </c:pt>
                <c:pt idx="3">
                  <c:v>69781.383000000002</c:v>
                </c:pt>
                <c:pt idx="4">
                  <c:v>24281</c:v>
                </c:pt>
                <c:pt idx="5">
                  <c:v>2955706.3316699998</c:v>
                </c:pt>
                <c:pt idx="6">
                  <c:v>64223</c:v>
                </c:pt>
                <c:pt idx="7">
                  <c:v>216577</c:v>
                </c:pt>
                <c:pt idx="8">
                  <c:v>748902.19299999997</c:v>
                </c:pt>
              </c:numCache>
            </c:numRef>
          </c:val>
          <c:extLst>
            <c:ext xmlns:c16="http://schemas.microsoft.com/office/drawing/2014/chart" uri="{C3380CC4-5D6E-409C-BE32-E72D297353CC}">
              <c16:uniqueId val="{00000001-7DFF-49CE-BA8A-FB1CE6D62A77}"/>
            </c:ext>
          </c:extLst>
        </c:ser>
        <c:dLbls>
          <c:showLegendKey val="0"/>
          <c:showVal val="0"/>
          <c:showCatName val="0"/>
          <c:showSerName val="0"/>
          <c:showPercent val="0"/>
          <c:showBubbleSize val="0"/>
        </c:dLbls>
        <c:gapWidth val="150"/>
        <c:axId val="242699648"/>
        <c:axId val="242713728"/>
      </c:barChart>
      <c:catAx>
        <c:axId val="2426996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13728"/>
        <c:crosses val="autoZero"/>
        <c:auto val="1"/>
        <c:lblAlgn val="ctr"/>
        <c:lblOffset val="100"/>
        <c:tickLblSkip val="1"/>
        <c:tickMarkSkip val="1"/>
        <c:noMultiLvlLbl val="0"/>
      </c:catAx>
      <c:valAx>
        <c:axId val="24271372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125E-2"/>
              <c:y val="0.33966306788971345"/>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699648"/>
        <c:crosses val="autoZero"/>
        <c:crossBetween val="between"/>
      </c:valAx>
    </c:plotArea>
    <c:legend>
      <c:legendPos val="b"/>
      <c:layout>
        <c:manualLayout>
          <c:xMode val="edge"/>
          <c:yMode val="edge"/>
          <c:x val="0.37047129978318094"/>
          <c:y val="0.93460118516113322"/>
          <c:w val="0.20969217163072001"/>
          <c:h val="4.8523419108693962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9034622721340161"/>
          <c:y val="7.9682070044274814E-2"/>
          <c:w val="0.72950920069418312"/>
          <c:h val="0.62009389947752291"/>
        </c:manualLayout>
      </c:layout>
      <c:barChart>
        <c:barDir val="col"/>
        <c:grouping val="clustered"/>
        <c:varyColors val="0"/>
        <c:ser>
          <c:idx val="0"/>
          <c:order val="0"/>
          <c:tx>
            <c:strRef>
              <c:f>Figurer!$M$110</c:f>
              <c:strCache>
                <c:ptCount val="1"/>
                <c:pt idx="0">
                  <c:v>2015</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Figurer!$M$111:$M$125</c:f>
              <c:numCache>
                <c:formatCode>#,##0</c:formatCode>
                <c:ptCount val="15"/>
                <c:pt idx="0">
                  <c:v>871760.15899999999</c:v>
                </c:pt>
                <c:pt idx="1">
                  <c:v>200578226</c:v>
                </c:pt>
                <c:pt idx="2">
                  <c:v>0</c:v>
                </c:pt>
                <c:pt idx="3">
                  <c:v>712840</c:v>
                </c:pt>
                <c:pt idx="4">
                  <c:v>0</c:v>
                </c:pt>
                <c:pt idx="5">
                  <c:v>0</c:v>
                </c:pt>
                <c:pt idx="6">
                  <c:v>4584145.5830000006</c:v>
                </c:pt>
                <c:pt idx="7">
                  <c:v>0</c:v>
                </c:pt>
                <c:pt idx="8">
                  <c:v>383972113.19656003</c:v>
                </c:pt>
                <c:pt idx="9">
                  <c:v>1331683</c:v>
                </c:pt>
                <c:pt idx="10">
                  <c:v>47330176.090000004</c:v>
                </c:pt>
                <c:pt idx="11">
                  <c:v>58892941</c:v>
                </c:pt>
                <c:pt idx="12">
                  <c:v>8603713.2363200001</c:v>
                </c:pt>
                <c:pt idx="13">
                  <c:v>16425734.10427</c:v>
                </c:pt>
                <c:pt idx="14">
                  <c:v>171234150.40571997</c:v>
                </c:pt>
              </c:numCache>
            </c:numRef>
          </c:val>
          <c:extLst>
            <c:ext xmlns:c16="http://schemas.microsoft.com/office/drawing/2014/chart" uri="{C3380CC4-5D6E-409C-BE32-E72D297353CC}">
              <c16:uniqueId val="{00000000-F5D7-4882-A9B6-45C2F0317A05}"/>
            </c:ext>
          </c:extLst>
        </c:ser>
        <c:ser>
          <c:idx val="1"/>
          <c:order val="1"/>
          <c:tx>
            <c:strRef>
              <c:f>Figurer!$N$110</c:f>
              <c:strCache>
                <c:ptCount val="1"/>
                <c:pt idx="0">
                  <c:v>2016</c:v>
                </c:pt>
              </c:strCache>
            </c:strRef>
          </c:tx>
          <c:invertIfNegative val="0"/>
          <c:cat>
            <c:strLit>
              <c:ptCount val="15"/>
              <c:pt idx="0">
                <c:v>Danica Pensjon</c:v>
              </c:pt>
              <c:pt idx="1">
                <c:v>DNB Liv</c:v>
              </c:pt>
              <c:pt idx="2">
                <c:v>Eika Forsikring</c:v>
              </c:pt>
              <c:pt idx="3">
                <c:v>Frende Livsfors</c:v>
              </c:pt>
              <c:pt idx="4">
                <c:v>Gjensidige Fors</c:v>
              </c:pt>
              <c:pt idx="5">
                <c:v>Gjensidige Pensj</c:v>
              </c:pt>
              <c:pt idx="6">
                <c:v>Handelsb Liv</c:v>
              </c:pt>
              <c:pt idx="7">
                <c:v>If Skadefors</c:v>
              </c:pt>
              <c:pt idx="8">
                <c:v>KLP</c:v>
              </c:pt>
              <c:pt idx="9">
                <c:v>KLP Bedriftsp</c:v>
              </c:pt>
              <c:pt idx="10">
                <c:v>Nordea Liv</c:v>
              </c:pt>
              <c:pt idx="11">
                <c:v>OPF</c:v>
              </c:pt>
              <c:pt idx="12">
                <c:v>Silver</c:v>
              </c:pt>
              <c:pt idx="13">
                <c:v>SpareBank 1</c:v>
              </c:pt>
              <c:pt idx="14">
                <c:v>Storebrand </c:v>
              </c:pt>
            </c:strLit>
          </c:cat>
          <c:val>
            <c:numRef>
              <c:f>Figurer!$N$111:$N$125</c:f>
              <c:numCache>
                <c:formatCode>#,##0</c:formatCode>
                <c:ptCount val="15"/>
                <c:pt idx="0">
                  <c:v>910116.41500000004</c:v>
                </c:pt>
                <c:pt idx="1">
                  <c:v>204999593</c:v>
                </c:pt>
                <c:pt idx="2">
                  <c:v>0</c:v>
                </c:pt>
                <c:pt idx="3">
                  <c:v>832830</c:v>
                </c:pt>
                <c:pt idx="4">
                  <c:v>0</c:v>
                </c:pt>
                <c:pt idx="5">
                  <c:v>0</c:v>
                </c:pt>
                <c:pt idx="6">
                  <c:v>5116874.0429999996</c:v>
                </c:pt>
                <c:pt idx="7">
                  <c:v>0</c:v>
                </c:pt>
                <c:pt idx="8">
                  <c:v>408022300.04294997</c:v>
                </c:pt>
                <c:pt idx="9">
                  <c:v>1444299</c:v>
                </c:pt>
                <c:pt idx="10">
                  <c:v>48064765.021499872</c:v>
                </c:pt>
                <c:pt idx="11">
                  <c:v>61571650</c:v>
                </c:pt>
                <c:pt idx="12">
                  <c:v>8612877.0735400002</c:v>
                </c:pt>
                <c:pt idx="13">
                  <c:v>16839593.38775</c:v>
                </c:pt>
                <c:pt idx="14">
                  <c:v>173966226.97000003</c:v>
                </c:pt>
              </c:numCache>
            </c:numRef>
          </c:val>
          <c:extLst>
            <c:ext xmlns:c16="http://schemas.microsoft.com/office/drawing/2014/chart" uri="{C3380CC4-5D6E-409C-BE32-E72D297353CC}">
              <c16:uniqueId val="{00000001-F5D7-4882-A9B6-45C2F0317A05}"/>
            </c:ext>
          </c:extLst>
        </c:ser>
        <c:dLbls>
          <c:showLegendKey val="0"/>
          <c:showVal val="0"/>
          <c:showCatName val="0"/>
          <c:showSerName val="0"/>
          <c:showPercent val="0"/>
          <c:showBubbleSize val="0"/>
        </c:dLbls>
        <c:gapWidth val="150"/>
        <c:axId val="242742784"/>
        <c:axId val="242744320"/>
      </c:barChart>
      <c:catAx>
        <c:axId val="2427427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2744320"/>
        <c:crosses val="autoZero"/>
        <c:auto val="1"/>
        <c:lblAlgn val="ctr"/>
        <c:lblOffset val="100"/>
        <c:tickLblSkip val="1"/>
        <c:tickMarkSkip val="1"/>
        <c:noMultiLvlLbl val="0"/>
      </c:catAx>
      <c:valAx>
        <c:axId val="24274432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4590163934426229E-2"/>
              <c:y val="0.3486597658438787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2742784"/>
        <c:crosses val="autoZero"/>
        <c:crossBetween val="between"/>
      </c:valAx>
    </c:plotArea>
    <c:legend>
      <c:legendPos val="b"/>
      <c:layout>
        <c:manualLayout>
          <c:xMode val="edge"/>
          <c:yMode val="edge"/>
          <c:x val="0.36156705821608365"/>
          <c:y val="0.94061493998643431"/>
          <c:w val="0.21357027092924838"/>
          <c:h val="4.5976938275973926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826753749914957"/>
          <c:y val="9.2115610054672017E-2"/>
          <c:w val="0.74306560247500353"/>
          <c:h val="0.6114621490399017"/>
        </c:manualLayout>
      </c:layout>
      <c:barChart>
        <c:barDir val="col"/>
        <c:grouping val="clustered"/>
        <c:varyColors val="0"/>
        <c:ser>
          <c:idx val="0"/>
          <c:order val="0"/>
          <c:tx>
            <c:strRef>
              <c:f>Figurer!$M$135</c:f>
              <c:strCache>
                <c:ptCount val="1"/>
                <c:pt idx="0">
                  <c:v>2015</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Figurer!$M$136:$M$146</c:f>
              <c:numCache>
                <c:formatCode>#,##0</c:formatCode>
                <c:ptCount val="11"/>
                <c:pt idx="0">
                  <c:v>11569001.886</c:v>
                </c:pt>
                <c:pt idx="1">
                  <c:v>47449700</c:v>
                </c:pt>
                <c:pt idx="2">
                  <c:v>2163790</c:v>
                </c:pt>
                <c:pt idx="3">
                  <c:v>14148914.607000001</c:v>
                </c:pt>
                <c:pt idx="4">
                  <c:v>2029624.7911499999</c:v>
                </c:pt>
                <c:pt idx="5">
                  <c:v>1015795</c:v>
                </c:pt>
                <c:pt idx="6">
                  <c:v>36516794.106033102</c:v>
                </c:pt>
                <c:pt idx="7">
                  <c:v>1562174</c:v>
                </c:pt>
                <c:pt idx="8">
                  <c:v>584555.29126000009</c:v>
                </c:pt>
                <c:pt idx="9">
                  <c:v>14634426.339809999</c:v>
                </c:pt>
                <c:pt idx="10">
                  <c:v>49369943.155000001</c:v>
                </c:pt>
              </c:numCache>
            </c:numRef>
          </c:val>
          <c:extLst>
            <c:ext xmlns:c16="http://schemas.microsoft.com/office/drawing/2014/chart" uri="{C3380CC4-5D6E-409C-BE32-E72D297353CC}">
              <c16:uniqueId val="{00000000-62B1-4395-80F9-424B1553CC96}"/>
            </c:ext>
          </c:extLst>
        </c:ser>
        <c:ser>
          <c:idx val="1"/>
          <c:order val="1"/>
          <c:tx>
            <c:strRef>
              <c:f>Figurer!$N$135</c:f>
              <c:strCache>
                <c:ptCount val="1"/>
                <c:pt idx="0">
                  <c:v>2016</c:v>
                </c:pt>
              </c:strCache>
            </c:strRef>
          </c:tx>
          <c:invertIfNegative val="0"/>
          <c:cat>
            <c:strLit>
              <c:ptCount val="11"/>
              <c:pt idx="0">
                <c:v>Danica Pensjon</c:v>
              </c:pt>
              <c:pt idx="1">
                <c:v>DNB Liv</c:v>
              </c:pt>
              <c:pt idx="2">
                <c:v>Frende Livsfors</c:v>
              </c:pt>
              <c:pt idx="3">
                <c:v>Gjensidige Pensj</c:v>
              </c:pt>
              <c:pt idx="4">
                <c:v>KLP</c:v>
              </c:pt>
              <c:pt idx="5">
                <c:v>KLP Bedriftsp</c:v>
              </c:pt>
              <c:pt idx="6">
                <c:v>Nordea Liv</c:v>
              </c:pt>
              <c:pt idx="7">
                <c:v>SHB Liv</c:v>
              </c:pt>
              <c:pt idx="8">
                <c:v>Silver</c:v>
              </c:pt>
              <c:pt idx="9">
                <c:v>SpareBank 1</c:v>
              </c:pt>
              <c:pt idx="10">
                <c:v>Storebrand</c:v>
              </c:pt>
            </c:strLit>
          </c:cat>
          <c:val>
            <c:numRef>
              <c:f>Figurer!$N$136:$N$146</c:f>
              <c:numCache>
                <c:formatCode>#,##0</c:formatCode>
                <c:ptCount val="11"/>
                <c:pt idx="0">
                  <c:v>12599531.244999999</c:v>
                </c:pt>
                <c:pt idx="1">
                  <c:v>52892825</c:v>
                </c:pt>
                <c:pt idx="2">
                  <c:v>2394875</c:v>
                </c:pt>
                <c:pt idx="3">
                  <c:v>16013492.852000002</c:v>
                </c:pt>
                <c:pt idx="4">
                  <c:v>2120218.96215</c:v>
                </c:pt>
                <c:pt idx="5">
                  <c:v>1361843</c:v>
                </c:pt>
                <c:pt idx="6">
                  <c:v>42006581.100000001</c:v>
                </c:pt>
                <c:pt idx="7">
                  <c:v>1571024</c:v>
                </c:pt>
                <c:pt idx="8">
                  <c:v>515694.20325000002</c:v>
                </c:pt>
                <c:pt idx="9">
                  <c:v>16928884.25474</c:v>
                </c:pt>
                <c:pt idx="10">
                  <c:v>58026529.603</c:v>
                </c:pt>
              </c:numCache>
            </c:numRef>
          </c:val>
          <c:extLst>
            <c:ext xmlns:c16="http://schemas.microsoft.com/office/drawing/2014/chart" uri="{C3380CC4-5D6E-409C-BE32-E72D297353CC}">
              <c16:uniqueId val="{00000001-62B1-4395-80F9-424B1553CC96}"/>
            </c:ext>
          </c:extLst>
        </c:ser>
        <c:dLbls>
          <c:showLegendKey val="0"/>
          <c:showVal val="0"/>
          <c:showCatName val="0"/>
          <c:showSerName val="0"/>
          <c:showPercent val="0"/>
          <c:showBubbleSize val="0"/>
        </c:dLbls>
        <c:gapWidth val="150"/>
        <c:axId val="243158400"/>
        <c:axId val="243164288"/>
      </c:barChart>
      <c:catAx>
        <c:axId val="2431584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nb-NO"/>
          </a:p>
        </c:txPr>
        <c:crossAx val="243164288"/>
        <c:crosses val="autoZero"/>
        <c:auto val="1"/>
        <c:lblAlgn val="ctr"/>
        <c:lblOffset val="100"/>
        <c:tickLblSkip val="1"/>
        <c:tickMarkSkip val="1"/>
        <c:noMultiLvlLbl val="0"/>
      </c:catAx>
      <c:valAx>
        <c:axId val="243164288"/>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5920873124147342E-2"/>
              <c:y val="0.33544386003133031"/>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158400"/>
        <c:crosses val="autoZero"/>
        <c:crossBetween val="between"/>
      </c:valAx>
    </c:plotArea>
    <c:legend>
      <c:legendPos val="b"/>
      <c:layout>
        <c:manualLayout>
          <c:xMode val="edge"/>
          <c:yMode val="edge"/>
          <c:x val="0.34561192811335145"/>
          <c:y val="0.93671075700518092"/>
          <c:w val="0.23419750566649891"/>
          <c:h val="4.8523233014845533E-2"/>
        </c:manualLayout>
      </c:layout>
      <c:overlay val="0"/>
      <c:txPr>
        <a:bodyPr/>
        <a:lstStyle/>
        <a:p>
          <a:pPr>
            <a:defRPr sz="595"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8614144699303892"/>
          <c:y val="8.40864305054419E-2"/>
          <c:w val="0.75271796188519913"/>
          <c:h val="0.62564087493112053"/>
        </c:manualLayout>
      </c:layout>
      <c:barChart>
        <c:barDir val="col"/>
        <c:grouping val="clustered"/>
        <c:varyColors val="0"/>
        <c:ser>
          <c:idx val="0"/>
          <c:order val="0"/>
          <c:tx>
            <c:strRef>
              <c:f>Figurer!$M$162</c:f>
              <c:strCache>
                <c:ptCount val="1"/>
                <c:pt idx="0">
                  <c:v>2015</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Figurer!$M$163:$M$171</c:f>
              <c:numCache>
                <c:formatCode>#,##0</c:formatCode>
                <c:ptCount val="9"/>
                <c:pt idx="0">
                  <c:v>-16822.71</c:v>
                </c:pt>
                <c:pt idx="1">
                  <c:v>-12415067</c:v>
                </c:pt>
                <c:pt idx="2">
                  <c:v>192450.34899999999</c:v>
                </c:pt>
                <c:pt idx="3">
                  <c:v>9455551.919470001</c:v>
                </c:pt>
                <c:pt idx="4">
                  <c:v>1168</c:v>
                </c:pt>
                <c:pt idx="5">
                  <c:v>-225515.18</c:v>
                </c:pt>
                <c:pt idx="6">
                  <c:v>6957.1704199999995</c:v>
                </c:pt>
                <c:pt idx="7">
                  <c:v>38496.616009999998</c:v>
                </c:pt>
                <c:pt idx="8">
                  <c:v>-3428844.6189999999</c:v>
                </c:pt>
              </c:numCache>
            </c:numRef>
          </c:val>
          <c:extLst>
            <c:ext xmlns:c16="http://schemas.microsoft.com/office/drawing/2014/chart" uri="{C3380CC4-5D6E-409C-BE32-E72D297353CC}">
              <c16:uniqueId val="{00000000-2BF8-4278-857F-91A0E7196849}"/>
            </c:ext>
          </c:extLst>
        </c:ser>
        <c:ser>
          <c:idx val="1"/>
          <c:order val="1"/>
          <c:tx>
            <c:strRef>
              <c:f>Figurer!$N$162</c:f>
              <c:strCache>
                <c:ptCount val="1"/>
                <c:pt idx="0">
                  <c:v>2016</c:v>
                </c:pt>
              </c:strCache>
            </c:strRef>
          </c:tx>
          <c:invertIfNegative val="0"/>
          <c:cat>
            <c:strLit>
              <c:ptCount val="9"/>
              <c:pt idx="0">
                <c:v>Danica Pensjon</c:v>
              </c:pt>
              <c:pt idx="1">
                <c:v>DNB Liv</c:v>
              </c:pt>
              <c:pt idx="2">
                <c:v>Gjensidige Pensj</c:v>
              </c:pt>
              <c:pt idx="3">
                <c:v>KLP</c:v>
              </c:pt>
              <c:pt idx="4">
                <c:v>KLP Bedriftsp</c:v>
              </c:pt>
              <c:pt idx="5">
                <c:v>Nordea Liv</c:v>
              </c:pt>
              <c:pt idx="6">
                <c:v>Silver</c:v>
              </c:pt>
              <c:pt idx="7">
                <c:v>SpareBank 1</c:v>
              </c:pt>
              <c:pt idx="8">
                <c:v>Storebrand </c:v>
              </c:pt>
            </c:strLit>
          </c:cat>
          <c:val>
            <c:numRef>
              <c:f>Figurer!$N$163:$N$171</c:f>
              <c:numCache>
                <c:formatCode>#,##0</c:formatCode>
                <c:ptCount val="9"/>
                <c:pt idx="0">
                  <c:v>-12439.066000000001</c:v>
                </c:pt>
                <c:pt idx="1">
                  <c:v>262638</c:v>
                </c:pt>
                <c:pt idx="2">
                  <c:v>18936.523000000001</c:v>
                </c:pt>
                <c:pt idx="3">
                  <c:v>1614478.551</c:v>
                </c:pt>
                <c:pt idx="4">
                  <c:v>-820</c:v>
                </c:pt>
                <c:pt idx="5">
                  <c:v>-123516.09354999999</c:v>
                </c:pt>
                <c:pt idx="6">
                  <c:v>-6471.7848400000003</c:v>
                </c:pt>
                <c:pt idx="7">
                  <c:v>64200.531299999988</c:v>
                </c:pt>
                <c:pt idx="8">
                  <c:v>-1925751.284</c:v>
                </c:pt>
              </c:numCache>
            </c:numRef>
          </c:val>
          <c:extLst>
            <c:ext xmlns:c16="http://schemas.microsoft.com/office/drawing/2014/chart" uri="{C3380CC4-5D6E-409C-BE32-E72D297353CC}">
              <c16:uniqueId val="{00000001-2BF8-4278-857F-91A0E7196849}"/>
            </c:ext>
          </c:extLst>
        </c:ser>
        <c:dLbls>
          <c:showLegendKey val="0"/>
          <c:showVal val="0"/>
          <c:showCatName val="0"/>
          <c:showSerName val="0"/>
          <c:showPercent val="0"/>
          <c:showBubbleSize val="0"/>
        </c:dLbls>
        <c:gapWidth val="150"/>
        <c:axId val="243201536"/>
        <c:axId val="243203072"/>
      </c:barChart>
      <c:catAx>
        <c:axId val="243201536"/>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203072"/>
        <c:crosses val="autoZero"/>
        <c:auto val="1"/>
        <c:lblAlgn val="ctr"/>
        <c:lblOffset val="100"/>
        <c:tickLblSkip val="1"/>
        <c:tickMarkSkip val="1"/>
        <c:noMultiLvlLbl val="0"/>
      </c:catAx>
      <c:valAx>
        <c:axId val="243203072"/>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2.1739130434782612E-2"/>
              <c:y val="0.35755283411244326"/>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201536"/>
        <c:crosses val="autoZero"/>
        <c:crossBetween val="between"/>
      </c:valAx>
    </c:plotArea>
    <c:legend>
      <c:legendPos val="b"/>
      <c:layout>
        <c:manualLayout>
          <c:xMode val="edge"/>
          <c:yMode val="edge"/>
          <c:x val="0.34737347369622462"/>
          <c:y val="0.94455128774817365"/>
          <c:w val="0.22871391076115474"/>
          <c:h val="4.588898171024379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7253853430922791"/>
          <c:y val="8.5614035087719767E-2"/>
          <c:w val="0.75564702786135474"/>
          <c:h val="0.63649189114519311"/>
        </c:manualLayout>
      </c:layout>
      <c:barChart>
        <c:barDir val="col"/>
        <c:grouping val="clustered"/>
        <c:varyColors val="0"/>
        <c:ser>
          <c:idx val="0"/>
          <c:order val="0"/>
          <c:tx>
            <c:strRef>
              <c:f>Figurer!$M$188</c:f>
              <c:strCache>
                <c:ptCount val="1"/>
                <c:pt idx="0">
                  <c:v>2015</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Figurer!$M$189:$M$198</c:f>
              <c:numCache>
                <c:formatCode>#,##0</c:formatCode>
                <c:ptCount val="10"/>
                <c:pt idx="0">
                  <c:v>-30643.934999999969</c:v>
                </c:pt>
                <c:pt idx="1">
                  <c:v>166420</c:v>
                </c:pt>
                <c:pt idx="2">
                  <c:v>38291</c:v>
                </c:pt>
                <c:pt idx="3">
                  <c:v>21403.636999999988</c:v>
                </c:pt>
                <c:pt idx="4">
                  <c:v>58569</c:v>
                </c:pt>
                <c:pt idx="5">
                  <c:v>-176070.55631999997</c:v>
                </c:pt>
                <c:pt idx="6">
                  <c:v>-6326</c:v>
                </c:pt>
                <c:pt idx="7">
                  <c:v>22825.48748</c:v>
                </c:pt>
                <c:pt idx="8">
                  <c:v>24611.234720000037</c:v>
                </c:pt>
                <c:pt idx="9">
                  <c:v>20268.996000000043</c:v>
                </c:pt>
              </c:numCache>
            </c:numRef>
          </c:val>
          <c:extLst>
            <c:ext xmlns:c16="http://schemas.microsoft.com/office/drawing/2014/chart" uri="{C3380CC4-5D6E-409C-BE32-E72D297353CC}">
              <c16:uniqueId val="{00000000-B400-4C26-965B-0553A4A37873}"/>
            </c:ext>
          </c:extLst>
        </c:ser>
        <c:ser>
          <c:idx val="1"/>
          <c:order val="1"/>
          <c:tx>
            <c:strRef>
              <c:f>Figurer!$N$188</c:f>
              <c:strCache>
                <c:ptCount val="1"/>
                <c:pt idx="0">
                  <c:v>2016</c:v>
                </c:pt>
              </c:strCache>
            </c:strRef>
          </c:tx>
          <c:invertIfNegative val="0"/>
          <c:cat>
            <c:strLit>
              <c:ptCount val="10"/>
              <c:pt idx="0">
                <c:v>Danica Pensjon</c:v>
              </c:pt>
              <c:pt idx="1">
                <c:v>DNB Liv</c:v>
              </c:pt>
              <c:pt idx="2">
                <c:v>Frende Livsfors</c:v>
              </c:pt>
              <c:pt idx="3">
                <c:v>Gjensidige Pensj</c:v>
              </c:pt>
              <c:pt idx="4">
                <c:v>KLP Bedriftsp</c:v>
              </c:pt>
              <c:pt idx="5">
                <c:v>Nordea Liv</c:v>
              </c:pt>
              <c:pt idx="6">
                <c:v>SHB Liv</c:v>
              </c:pt>
              <c:pt idx="7">
                <c:v>Silver</c:v>
              </c:pt>
              <c:pt idx="8">
                <c:v>SpareBank 1</c:v>
              </c:pt>
              <c:pt idx="9">
                <c:v>Storebrand</c:v>
              </c:pt>
            </c:strLit>
          </c:cat>
          <c:val>
            <c:numRef>
              <c:f>Figurer!$N$189:$N$198</c:f>
              <c:numCache>
                <c:formatCode>#,##0</c:formatCode>
                <c:ptCount val="10"/>
                <c:pt idx="0">
                  <c:v>37077.396000000008</c:v>
                </c:pt>
                <c:pt idx="1">
                  <c:v>208921</c:v>
                </c:pt>
                <c:pt idx="2">
                  <c:v>-5750.4639999999999</c:v>
                </c:pt>
                <c:pt idx="3">
                  <c:v>183221.28399999999</c:v>
                </c:pt>
                <c:pt idx="4">
                  <c:v>32282</c:v>
                </c:pt>
                <c:pt idx="5">
                  <c:v>-398530.23641999997</c:v>
                </c:pt>
                <c:pt idx="6">
                  <c:v>48162</c:v>
                </c:pt>
                <c:pt idx="7">
                  <c:v>-19388</c:v>
                </c:pt>
                <c:pt idx="8">
                  <c:v>654348.20671000006</c:v>
                </c:pt>
                <c:pt idx="9">
                  <c:v>-523421.85800000001</c:v>
                </c:pt>
              </c:numCache>
            </c:numRef>
          </c:val>
          <c:extLst>
            <c:ext xmlns:c16="http://schemas.microsoft.com/office/drawing/2014/chart" uri="{C3380CC4-5D6E-409C-BE32-E72D297353CC}">
              <c16:uniqueId val="{00000001-B400-4C26-965B-0553A4A37873}"/>
            </c:ext>
          </c:extLst>
        </c:ser>
        <c:dLbls>
          <c:showLegendKey val="0"/>
          <c:showVal val="0"/>
          <c:showCatName val="0"/>
          <c:showSerName val="0"/>
          <c:showPercent val="0"/>
          <c:showBubbleSize val="0"/>
        </c:dLbls>
        <c:gapWidth val="150"/>
        <c:axId val="243686400"/>
        <c:axId val="243700480"/>
      </c:barChart>
      <c:catAx>
        <c:axId val="243686400"/>
        <c:scaling>
          <c:orientation val="minMax"/>
        </c:scaling>
        <c:delete val="0"/>
        <c:axPos val="b"/>
        <c:numFmt formatCode="General" sourceLinked="1"/>
        <c:majorTickMark val="out"/>
        <c:minorTickMark val="none"/>
        <c:tickLblPos val="low"/>
        <c:txPr>
          <a:bodyPr rot="-5400000" vert="horz"/>
          <a:lstStyle/>
          <a:p>
            <a:pPr>
              <a:defRPr sz="1000" b="0" i="0" u="none" strike="noStrike" baseline="0">
                <a:solidFill>
                  <a:srgbClr val="000000"/>
                </a:solidFill>
                <a:latin typeface="Calibri"/>
                <a:ea typeface="Calibri"/>
                <a:cs typeface="Calibri"/>
              </a:defRPr>
            </a:pPr>
            <a:endParaRPr lang="nb-NO"/>
          </a:p>
        </c:txPr>
        <c:crossAx val="243700480"/>
        <c:crosses val="autoZero"/>
        <c:auto val="1"/>
        <c:lblAlgn val="ctr"/>
        <c:lblOffset val="100"/>
        <c:tickLblSkip val="1"/>
        <c:tickMarkSkip val="1"/>
        <c:noMultiLvlLbl val="0"/>
      </c:catAx>
      <c:valAx>
        <c:axId val="243700480"/>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nb-NO"/>
                  <a:t>i 1000 kr.</a:t>
                </a:r>
              </a:p>
            </c:rich>
          </c:tx>
          <c:layout>
            <c:manualLayout>
              <c:xMode val="edge"/>
              <c:yMode val="edge"/>
              <c:x val="3.3875338753387642E-2"/>
              <c:y val="0.330526785811528"/>
            </c:manualLayout>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43686400"/>
        <c:crosses val="autoZero"/>
        <c:crossBetween val="between"/>
      </c:valAx>
    </c:plotArea>
    <c:legend>
      <c:legendPos val="b"/>
      <c:layout>
        <c:manualLayout>
          <c:xMode val="edge"/>
          <c:yMode val="edge"/>
          <c:x val="0.35049740733627832"/>
          <c:y val="0.93473780507726956"/>
          <c:w val="0.23080411696505387"/>
          <c:h val="4.8421167271103877E-2"/>
        </c:manualLayout>
      </c:layout>
      <c:overlay val="0"/>
      <c:txPr>
        <a:bodyPr/>
        <a:lstStyle/>
        <a:p>
          <a:pPr>
            <a:defRPr sz="710" b="0" i="0" u="none" strike="noStrike" baseline="0">
              <a:solidFill>
                <a:srgbClr val="000000"/>
              </a:solidFill>
              <a:latin typeface="Calibri"/>
              <a:ea typeface="Calibri"/>
              <a:cs typeface="Calibri"/>
            </a:defRPr>
          </a:pPr>
          <a:endParaRPr lang="nb-N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b-NO"/>
    </a:p>
  </c:txPr>
  <c:printSettings>
    <c:headerFooter alignWithMargins="0"/>
    <c:pageMargins b="0.98425196899999956" l="0.78740157499999996" r="0.78740157499999996" t="0.98425196899999956"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476250</xdr:colOff>
      <xdr:row>54</xdr:row>
      <xdr:rowOff>28575</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572250" cy="11258550"/>
        </a:xfrm>
        <a:prstGeom prst="rect">
          <a:avLst/>
        </a:prstGeom>
        <a:noFill/>
        <a:ln w="9525">
          <a:noFill/>
          <a:miter lim="800000"/>
          <a:headEnd/>
          <a:tailEnd/>
        </a:ln>
      </xdr:spPr>
    </xdr:pic>
    <xdr:clientData/>
  </xdr:twoCellAnchor>
  <xdr:twoCellAnchor>
    <xdr:from>
      <xdr:col>0</xdr:col>
      <xdr:colOff>695325</xdr:colOff>
      <xdr:row>41</xdr:row>
      <xdr:rowOff>34925</xdr:rowOff>
    </xdr:from>
    <xdr:to>
      <xdr:col>5</xdr:col>
      <xdr:colOff>371492</xdr:colOff>
      <xdr:row>43</xdr:row>
      <xdr:rowOff>152400</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083675"/>
          <a:ext cx="3486167" cy="517525"/>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2016 </a:t>
          </a:r>
          <a:r>
            <a:rPr lang="nb-NO" sz="1100" b="0">
              <a:effectLst/>
              <a:latin typeface="Arial"/>
              <a:ea typeface="ＭＳ 明朝"/>
              <a:cs typeface="Times New Roman"/>
            </a:rPr>
            <a:t>(07.09.2016)</a:t>
          </a:r>
        </a:p>
        <a:p>
          <a:pPr>
            <a:spcAft>
              <a:spcPts val="0"/>
            </a:spcAft>
          </a:pPr>
          <a:endParaRPr lang="nb-NO" sz="1100" b="0">
            <a:effectLst/>
            <a:latin typeface="Arial"/>
            <a:ea typeface="ＭＳ 明朝"/>
            <a:cs typeface="Times New Roman"/>
          </a:endParaRPr>
        </a:p>
        <a:p>
          <a:pPr>
            <a:spcAft>
              <a:spcPts val="0"/>
            </a:spcAft>
          </a:pPr>
          <a:r>
            <a:rPr lang="nb-NO" sz="1100" b="0">
              <a:effectLst/>
              <a:latin typeface="Arial"/>
              <a:ea typeface="ＭＳ 明朝"/>
              <a:cs typeface="Times New Roman"/>
            </a:rPr>
            <a:t>Sist endret 02.06.2017</a:t>
          </a:r>
          <a:r>
            <a:rPr lang="nb-NO" sz="1600" b="1">
              <a:effectLst/>
              <a:latin typeface="Arial"/>
              <a:ea typeface="ＭＳ 明朝"/>
              <a:cs typeface="Times New Roman"/>
            </a:rPr>
            <a:t> </a:t>
          </a:r>
          <a:endParaRPr lang="nb-NO" sz="1200">
            <a:effectLst/>
            <a:ea typeface="ＭＳ 明朝"/>
            <a:cs typeface="Times New Roman"/>
          </a:endParaRPr>
        </a:p>
      </xdr:txBody>
    </xdr:sp>
    <xdr:clientData/>
  </xdr:twoCellAnchor>
  <xdr:twoCellAnchor>
    <xdr:from>
      <xdr:col>0</xdr:col>
      <xdr:colOff>666750</xdr:colOff>
      <xdr:row>32</xdr:row>
      <xdr:rowOff>387350</xdr:rowOff>
    </xdr:from>
    <xdr:to>
      <xdr:col>8</xdr:col>
      <xdr:colOff>196850</xdr:colOff>
      <xdr:row>38</xdr:row>
      <xdr:rowOff>22225</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292975"/>
          <a:ext cx="5626100" cy="1149350"/>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3100"/>
            </a:lnSpc>
            <a:spcAft>
              <a:spcPts val="0"/>
            </a:spcAft>
          </a:pPr>
          <a:r>
            <a:rPr lang="nb-NO" sz="2800" b="1">
              <a:solidFill>
                <a:srgbClr val="54758C"/>
              </a:solidFill>
              <a:effectLst/>
              <a:latin typeface="Arial"/>
              <a:ea typeface="ＭＳ 明朝"/>
              <a:cs typeface="Times New Roman"/>
            </a:rPr>
            <a:t>MARKEDSANDELER</a:t>
          </a:r>
          <a:endParaRPr lang="nb-NO" sz="1200">
            <a:effectLst/>
            <a:ea typeface="ＭＳ 明朝"/>
            <a:cs typeface="Times New Roman"/>
          </a:endParaRPr>
        </a:p>
        <a:p>
          <a:pPr>
            <a:lnSpc>
              <a:spcPts val="3200"/>
            </a:lnSpc>
            <a:spcAft>
              <a:spcPts val="0"/>
            </a:spcAft>
          </a:pPr>
          <a:r>
            <a:rPr lang="en-GB" sz="2600">
              <a:solidFill>
                <a:srgbClr val="54758C"/>
              </a:solidFill>
              <a:effectLst/>
              <a:latin typeface="Arial"/>
              <a:ea typeface="ＭＳ 明朝"/>
              <a:cs typeface="MinionPro-Regular"/>
            </a:rPr>
            <a:t>– endelige tall og regnskapsstatistikk</a:t>
          </a:r>
          <a:endParaRPr lang="nb-NO" sz="1200">
            <a:solidFill>
              <a:srgbClr val="000000"/>
            </a:solidFill>
            <a:effectLst/>
            <a:latin typeface="MinionPro-Regular"/>
            <a:ea typeface="ＭＳ 明朝"/>
            <a:cs typeface="MinionPro-Regular"/>
          </a:endParaRPr>
        </a:p>
        <a:p>
          <a:pPr>
            <a:lnSpc>
              <a:spcPts val="1300"/>
            </a:lnSpc>
            <a:spcAft>
              <a:spcPts val="0"/>
            </a:spcAft>
          </a:pPr>
          <a:r>
            <a:rPr lang="nb-NO" sz="1200">
              <a:effectLst/>
              <a:ea typeface="ＭＳ 明朝"/>
              <a:cs typeface="Times New Roman"/>
            </a:rPr>
            <a:t> </a:t>
          </a:r>
        </a:p>
      </xdr:txBody>
    </xdr:sp>
    <xdr:clientData/>
  </xdr:twoCellAnchor>
  <xdr:twoCellAnchor>
    <xdr:from>
      <xdr:col>0</xdr:col>
      <xdr:colOff>447675</xdr:colOff>
      <xdr:row>5</xdr:row>
      <xdr:rowOff>12700</xdr:rowOff>
    </xdr:from>
    <xdr:to>
      <xdr:col>2</xdr:col>
      <xdr:colOff>530482</xdr:colOff>
      <xdr:row>7</xdr:row>
      <xdr:rowOff>66616</xdr:rowOff>
    </xdr:to>
    <xdr:sp macro="" textlink="">
      <xdr:nvSpPr>
        <xdr:cNvPr id="5" name="Text Box 3">
          <a:extLst>
            <a:ext uri="{FF2B5EF4-FFF2-40B4-BE49-F238E27FC236}">
              <a16:creationId xmlns:a16="http://schemas.microsoft.com/office/drawing/2014/main" id="{00000000-0008-0000-0000-000005000000}"/>
            </a:ext>
          </a:extLst>
        </xdr:cNvPr>
        <xdr:cNvSpPr txBox="1"/>
      </xdr:nvSpPr>
      <xdr:spPr>
        <a:xfrm>
          <a:off x="447675" y="822325"/>
          <a:ext cx="1606807" cy="511116"/>
        </a:xfrm>
        <a:prstGeom prst="rect">
          <a:avLst/>
        </a:prstGeom>
        <a:noFill/>
        <a:ln>
          <a:noFill/>
        </a:ln>
        <a:effectLst/>
        <a:extLst>
          <a:ext uri="{C572A759-6A51-4108-AA02-DFA0A04FC94B}"/>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500"/>
            </a:lnSpc>
            <a:spcAft>
              <a:spcPts val="0"/>
            </a:spcAft>
          </a:pPr>
          <a:r>
            <a:rPr lang="nb-NO" sz="1400" cap="all">
              <a:ln w="0" cap="flat" cmpd="sng" algn="ctr">
                <a:noFill/>
                <a:prstDash val="solid"/>
                <a:round/>
              </a:ln>
              <a:solidFill>
                <a:schemeClr val="bg1"/>
              </a:solidFill>
              <a:effectLst/>
              <a:latin typeface="Arial"/>
              <a:ea typeface="ＭＳ 明朝"/>
              <a:cs typeface="Arial"/>
            </a:rPr>
            <a:t>LIVSTATISTIKK</a:t>
          </a:r>
          <a:endParaRPr lang="nb-NO" sz="1400">
            <a:ln w="0" cap="flat" cmpd="sng" algn="ctr">
              <a:noFill/>
              <a:prstDash val="solid"/>
              <a:round/>
            </a:ln>
            <a:solidFill>
              <a:schemeClr val="bg1"/>
            </a:solidFill>
            <a:effectLst/>
            <a:latin typeface="Arial"/>
            <a:ea typeface="ＭＳ 明朝"/>
            <a:cs typeface="Arial"/>
          </a:endParaRPr>
        </a:p>
        <a:p>
          <a:pPr>
            <a:lnSpc>
              <a:spcPts val="1100"/>
            </a:lnSpc>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0</xdr:rowOff>
    </xdr:from>
    <xdr:to>
      <xdr:col>9</xdr:col>
      <xdr:colOff>352425</xdr:colOff>
      <xdr:row>26</xdr:row>
      <xdr:rowOff>9525</xdr:rowOff>
    </xdr:to>
    <xdr:graphicFrame macro="">
      <xdr:nvGraphicFramePr>
        <xdr:cNvPr id="2" name="Chart 1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30</xdr:row>
      <xdr:rowOff>219075</xdr:rowOff>
    </xdr:from>
    <xdr:to>
      <xdr:col>9</xdr:col>
      <xdr:colOff>285750</xdr:colOff>
      <xdr:row>50</xdr:row>
      <xdr:rowOff>123825</xdr:rowOff>
    </xdr:to>
    <xdr:graphicFrame macro="">
      <xdr:nvGraphicFramePr>
        <xdr:cNvPr id="3" name="Chart 1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57</xdr:row>
      <xdr:rowOff>0</xdr:rowOff>
    </xdr:from>
    <xdr:to>
      <xdr:col>9</xdr:col>
      <xdr:colOff>180975</xdr:colOff>
      <xdr:row>76</xdr:row>
      <xdr:rowOff>171450</xdr:rowOff>
    </xdr:to>
    <xdr:graphicFrame macro="">
      <xdr:nvGraphicFramePr>
        <xdr:cNvPr id="4" name="Chart 1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82</xdr:row>
      <xdr:rowOff>19050</xdr:rowOff>
    </xdr:from>
    <xdr:to>
      <xdr:col>9</xdr:col>
      <xdr:colOff>161925</xdr:colOff>
      <xdr:row>101</xdr:row>
      <xdr:rowOff>114300</xdr:rowOff>
    </xdr:to>
    <xdr:graphicFrame macro="">
      <xdr:nvGraphicFramePr>
        <xdr:cNvPr id="5" name="Chart 1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107</xdr:row>
      <xdr:rowOff>228600</xdr:rowOff>
    </xdr:from>
    <xdr:to>
      <xdr:col>9</xdr:col>
      <xdr:colOff>142875</xdr:colOff>
      <xdr:row>125</xdr:row>
      <xdr:rowOff>180975</xdr:rowOff>
    </xdr:to>
    <xdr:graphicFrame macro="">
      <xdr:nvGraphicFramePr>
        <xdr:cNvPr id="6" name="Chart 1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133</xdr:row>
      <xdr:rowOff>57150</xdr:rowOff>
    </xdr:from>
    <xdr:to>
      <xdr:col>9</xdr:col>
      <xdr:colOff>123825</xdr:colOff>
      <xdr:row>153</xdr:row>
      <xdr:rowOff>114300</xdr:rowOff>
    </xdr:to>
    <xdr:graphicFrame macro="">
      <xdr:nvGraphicFramePr>
        <xdr:cNvPr id="7" name="Chart 1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28575</xdr:colOff>
      <xdr:row>160</xdr:row>
      <xdr:rowOff>28575</xdr:rowOff>
    </xdr:from>
    <xdr:to>
      <xdr:col>9</xdr:col>
      <xdr:colOff>180975</xdr:colOff>
      <xdr:row>177</xdr:row>
      <xdr:rowOff>200025</xdr:rowOff>
    </xdr:to>
    <xdr:graphicFrame macro="">
      <xdr:nvGraphicFramePr>
        <xdr:cNvPr id="8" name="Chart 1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185</xdr:row>
      <xdr:rowOff>57150</xdr:rowOff>
    </xdr:from>
    <xdr:to>
      <xdr:col>9</xdr:col>
      <xdr:colOff>171450</xdr:colOff>
      <xdr:row>204</xdr:row>
      <xdr:rowOff>123825</xdr:rowOff>
    </xdr:to>
    <xdr:graphicFrame macro="">
      <xdr:nvGraphicFramePr>
        <xdr:cNvPr id="9" name="Chart 1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4</xdr:row>
      <xdr:rowOff>127000</xdr:rowOff>
    </xdr:from>
    <xdr:to>
      <xdr:col>0</xdr:col>
      <xdr:colOff>4064000</xdr:colOff>
      <xdr:row>40</xdr:row>
      <xdr:rowOff>74083</xdr:rowOff>
    </xdr:to>
    <xdr:sp macro="" textlink="">
      <xdr:nvSpPr>
        <xdr:cNvPr id="4" name="Text Box 1026">
          <a:extLst>
            <a:ext uri="{FF2B5EF4-FFF2-40B4-BE49-F238E27FC236}">
              <a16:creationId xmlns:a16="http://schemas.microsoft.com/office/drawing/2014/main" id="{00000000-0008-0000-2100-000004000000}"/>
            </a:ext>
          </a:extLst>
        </xdr:cNvPr>
        <xdr:cNvSpPr txBox="1">
          <a:spLocks noChangeArrowheads="1"/>
        </xdr:cNvSpPr>
      </xdr:nvSpPr>
      <xdr:spPr bwMode="auto">
        <a:xfrm>
          <a:off x="10583" y="762000"/>
          <a:ext cx="4053417" cy="10974916"/>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Silver Pensjonsforsikring AS</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5" name="TekstSylinder 4">
          <a:extLst>
            <a:ext uri="{FF2B5EF4-FFF2-40B4-BE49-F238E27FC236}">
              <a16:creationId xmlns:a16="http://schemas.microsoft.com/office/drawing/2014/main" id="{00000000-0008-0000-2100-000005000000}"/>
            </a:ext>
          </a:extLst>
        </xdr:cNvPr>
        <xdr:cNvSpPr txBox="1"/>
      </xdr:nvSpPr>
      <xdr:spPr>
        <a:xfrm>
          <a:off x="12170834" y="804333"/>
          <a:ext cx="6413499"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2015-tall", menes endringer i forhold til 1. kvartal 2015.</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Tabell 3a inngår ikke overførte reserver som gjelder Gruppeliv. Disse vil imidlertid inngå i Tabell 4.</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a:r>
            <a:rPr lang="nb-NO" sz="1100" b="0" i="0" u="sng">
              <a:solidFill>
                <a:schemeClr val="dk1"/>
              </a:solidFill>
              <a:effectLst/>
              <a:latin typeface="Times New Roman" panose="02020603050405020304" pitchFamily="18" charset="0"/>
              <a:ea typeface="+mn-ea"/>
              <a:cs typeface="Times New Roman" panose="02020603050405020304" pitchFamily="18" charset="0"/>
            </a:rPr>
            <a:t>Ace European Group</a:t>
          </a:r>
          <a:endParaRPr lang="nb-NO" sz="1100">
            <a:effectLst/>
            <a:latin typeface="Times New Roman" panose="02020603050405020304" pitchFamily="18" charset="0"/>
            <a:cs typeface="Times New Roman" panose="02020603050405020304" pitchFamily="18" charset="0"/>
          </a:endParaRPr>
        </a:p>
        <a:p>
          <a:pPr rtl="0"/>
          <a:r>
            <a:rPr lang="nb-NO" sz="1100" b="0" i="0">
              <a:solidFill>
                <a:schemeClr val="dk1"/>
              </a:solidFill>
              <a:effectLst/>
              <a:latin typeface="Times New Roman" panose="02020603050405020304" pitchFamily="18" charset="0"/>
              <a:ea typeface="+mn-ea"/>
              <a:cs typeface="Times New Roman" panose="02020603050405020304" pitchFamily="18" charset="0"/>
            </a:rPr>
            <a:t>2016-tall:</a:t>
          </a:r>
        </a:p>
        <a:p>
          <a:pPr rtl="0"/>
          <a:r>
            <a:rPr lang="nb-NO" sz="1100" b="0" i="0">
              <a:solidFill>
                <a:schemeClr val="dk1"/>
              </a:solidFill>
              <a:effectLst/>
              <a:latin typeface="Times New Roman" panose="02020603050405020304" pitchFamily="18" charset="0"/>
              <a:ea typeface="+mn-ea"/>
              <a:cs typeface="Times New Roman" panose="02020603050405020304" pitchFamily="18" charset="0"/>
            </a:rPr>
            <a:t>Det er benyttet tall</a:t>
          </a:r>
          <a:r>
            <a:rPr lang="nb-NO" sz="1100" b="0" i="0" baseline="0">
              <a:solidFill>
                <a:schemeClr val="dk1"/>
              </a:solidFill>
              <a:effectLst/>
              <a:latin typeface="Times New Roman" panose="02020603050405020304" pitchFamily="18" charset="0"/>
              <a:ea typeface="+mn-ea"/>
              <a:cs typeface="Times New Roman" panose="02020603050405020304" pitchFamily="18" charset="0"/>
            </a:rPr>
            <a:t> pr. 1. kvartal 2015.</a:t>
          </a:r>
          <a:br>
            <a:rPr lang="nb-NO" sz="1100" b="0" i="0" baseline="0">
              <a:solidFill>
                <a:schemeClr val="dk1"/>
              </a:solidFill>
              <a:effectLst/>
              <a:latin typeface="Times New Roman" panose="02020603050405020304" pitchFamily="18" charset="0"/>
              <a:ea typeface="+mn-ea"/>
              <a:cs typeface="Times New Roman" panose="02020603050405020304" pitchFamily="18" charset="0"/>
            </a:rPr>
          </a:br>
          <a:endParaRPr lang="nb-NO" sz="1100">
            <a:effectLst/>
            <a:latin typeface="Times New Roman" panose="02020603050405020304" pitchFamily="18" charset="0"/>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Danica Pensjon</a:t>
          </a:r>
          <a:endParaRPr lang="nb-NO" sz="1100" u="none">
            <a:solidFill>
              <a:schemeClr val="dk1"/>
            </a:solidFill>
            <a:effectLst/>
            <a:latin typeface="Times New Roman" panose="02020603050405020304" pitchFamily="18" charset="0"/>
            <a:ea typeface="+mn-ea"/>
            <a:cs typeface="Times New Roman" panose="02020603050405020304" pitchFamily="18" charset="0"/>
          </a:endParaRPr>
        </a:p>
        <a:p>
          <a:r>
            <a:rPr lang="nb-NO" sz="1100" u="none">
              <a:solidFill>
                <a:schemeClr val="dk1"/>
              </a:solidFill>
              <a:effectLst/>
              <a:latin typeface="Times New Roman" panose="02020603050405020304" pitchFamily="18" charset="0"/>
              <a:ea typeface="+mn-ea"/>
              <a:cs typeface="Times New Roman" panose="02020603050405020304" pitchFamily="18" charset="0"/>
            </a:rPr>
            <a:t>2015-tall:</a:t>
          </a:r>
        </a:p>
        <a:p>
          <a:r>
            <a:rPr lang="nb-NO" sz="1100" u="none">
              <a:solidFill>
                <a:schemeClr val="dk1"/>
              </a:solidFill>
              <a:effectLst/>
              <a:latin typeface="Times New Roman" panose="02020603050405020304" pitchFamily="18" charset="0"/>
              <a:ea typeface="+mn-ea"/>
              <a:cs typeface="Times New Roman" panose="02020603050405020304" pitchFamily="18" charset="0"/>
            </a:rPr>
            <a:t>Det</a:t>
          </a:r>
          <a:r>
            <a:rPr lang="nb-NO" sz="1100" u="none" baseline="0">
              <a:solidFill>
                <a:schemeClr val="dk1"/>
              </a:solidFill>
              <a:effectLst/>
              <a:latin typeface="Times New Roman" panose="02020603050405020304" pitchFamily="18" charset="0"/>
              <a:ea typeface="+mn-ea"/>
              <a:cs typeface="Times New Roman" panose="02020603050405020304" pitchFamily="18" charset="0"/>
            </a:rPr>
            <a:t> er foretatt endring i posten Risikoutjevningsfond på grunn av tidligere feilrapportering (tabell 6).</a:t>
          </a:r>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If Skadeforsikring</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Det er foretatt korrigeringer i Brutto forfalt premie for Individuell kapital i forhold til tidligere rapportering (tabell 2a). </a:t>
          </a:r>
          <a:endParaRPr lang="nb-NO" sz="1100">
            <a:effectLst/>
            <a:latin typeface="Times New Roman" panose="02020603050405020304" pitchFamily="18" charset="0"/>
            <a:cs typeface="Times New Roman" panose="02020603050405020304" pitchFamily="18" charset="0"/>
          </a:endParaRPr>
        </a:p>
        <a:p>
          <a:br>
            <a:rPr lang="nb-NO" sz="1100" u="sng">
              <a:solidFill>
                <a:schemeClr val="dk1"/>
              </a:solidFill>
              <a:effectLst/>
              <a:latin typeface="Times New Roman" panose="02020603050405020304" pitchFamily="18" charset="0"/>
              <a:ea typeface="+mn-ea"/>
              <a:cs typeface="Times New Roman" panose="02020603050405020304" pitchFamily="18" charset="0"/>
            </a:rPr>
          </a:br>
          <a:r>
            <a:rPr lang="nb-NO" sz="1100" u="sng">
              <a:solidFill>
                <a:schemeClr val="dk1"/>
              </a:solidFill>
              <a:effectLst/>
              <a:latin typeface="Times New Roman" panose="02020603050405020304" pitchFamily="18" charset="0"/>
              <a:ea typeface="+mn-ea"/>
              <a:cs typeface="Times New Roman" panose="02020603050405020304" pitchFamily="18" charset="0"/>
            </a:rPr>
            <a:t>KLP </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Det er foretatt</a:t>
          </a:r>
          <a:r>
            <a:rPr lang="nb-NO" sz="1100" baseline="0">
              <a:solidFill>
                <a:schemeClr val="dk1"/>
              </a:solidFill>
              <a:effectLst/>
              <a:latin typeface="Times New Roman" panose="02020603050405020304" pitchFamily="18" charset="0"/>
              <a:ea typeface="+mn-ea"/>
              <a:cs typeface="Times New Roman" panose="02020603050405020304" pitchFamily="18" charset="0"/>
            </a:rPr>
            <a:t> endringer i Brutto forfalt premie for Gruppeliv pga tidligere feilrapportering (tabell 2a).</a:t>
          </a:r>
          <a:endParaRPr lang="nb-NO" sz="1100">
            <a:effectLst/>
            <a:latin typeface="Times New Roman" panose="02020603050405020304" pitchFamily="18" charset="0"/>
            <a:cs typeface="Times New Roman" panose="02020603050405020304" pitchFamily="18" charset="0"/>
          </a:endParaRPr>
        </a:p>
        <a:p>
          <a:r>
            <a:rPr lang="nb-NO" sz="1100" baseline="0">
              <a:solidFill>
                <a:schemeClr val="dk1"/>
              </a:solidFill>
              <a:effectLst/>
              <a:latin typeface="Times New Roman" panose="02020603050405020304" pitchFamily="18" charset="0"/>
              <a:ea typeface="+mn-ea"/>
              <a:cs typeface="Times New Roman" panose="02020603050405020304" pitchFamily="18" charset="0"/>
            </a:rPr>
            <a:t>Det er foretatt enkelte korrigeringer  i tabell 4 og 6 i forhold til tidligere rapportering.</a:t>
          </a:r>
          <a:endParaRPr lang="nb-NO" sz="1100">
            <a:effectLst/>
            <a:latin typeface="Times New Roman" panose="02020603050405020304" pitchFamily="18" charset="0"/>
            <a:cs typeface="Times New Roman" panose="02020603050405020304" pitchFamily="18" charset="0"/>
          </a:endParaRPr>
        </a:p>
        <a:p>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r>
            <a:rPr lang="nb-NO" sz="1100" u="sng">
              <a:solidFill>
                <a:schemeClr val="dk1"/>
              </a:solidFill>
              <a:effectLst/>
              <a:latin typeface="Times New Roman" panose="02020603050405020304" pitchFamily="18" charset="0"/>
              <a:ea typeface="+mn-ea"/>
              <a:cs typeface="Times New Roman" panose="02020603050405020304" pitchFamily="18" charset="0"/>
            </a:rPr>
            <a:t>Nemi Forsikring</a:t>
          </a:r>
          <a:endParaRPr lang="nb-NO" sz="1100" u="none">
            <a:solidFill>
              <a:schemeClr val="dk1"/>
            </a:solidFill>
            <a:effectLst/>
            <a:latin typeface="Times New Roman" panose="02020603050405020304" pitchFamily="18" charset="0"/>
            <a:ea typeface="+mn-ea"/>
            <a:cs typeface="Times New Roman" panose="02020603050405020304" pitchFamily="18" charset="0"/>
          </a:endParaRPr>
        </a:p>
        <a:p>
          <a:r>
            <a:rPr lang="nb-NO" sz="1100" u="none">
              <a:solidFill>
                <a:schemeClr val="dk1"/>
              </a:solidFill>
              <a:effectLst/>
              <a:latin typeface="Times New Roman" panose="02020603050405020304" pitchFamily="18" charset="0"/>
              <a:ea typeface="+mn-ea"/>
              <a:cs typeface="Times New Roman" panose="02020603050405020304" pitchFamily="18" charset="0"/>
            </a:rPr>
            <a:t>2016-tall:</a:t>
          </a:r>
        </a:p>
        <a:p>
          <a:r>
            <a:rPr lang="nb-NO" sz="1100" u="none">
              <a:solidFill>
                <a:schemeClr val="dk1"/>
              </a:solidFill>
              <a:effectLst/>
              <a:latin typeface="Times New Roman" panose="02020603050405020304" pitchFamily="18" charset="0"/>
              <a:ea typeface="+mn-ea"/>
              <a:cs typeface="Times New Roman" panose="02020603050405020304" pitchFamily="18" charset="0"/>
            </a:rPr>
            <a:t>Det</a:t>
          </a:r>
          <a:r>
            <a:rPr lang="nb-NO" sz="1100" u="none" baseline="0">
              <a:solidFill>
                <a:schemeClr val="dk1"/>
              </a:solidFill>
              <a:effectLst/>
              <a:latin typeface="Times New Roman" panose="02020603050405020304" pitchFamily="18" charset="0"/>
              <a:ea typeface="+mn-ea"/>
              <a:cs typeface="Times New Roman" panose="02020603050405020304" pitchFamily="18" charset="0"/>
            </a:rPr>
            <a:t> er benyttet tall pr. 1. kvartal 2015.</a:t>
          </a:r>
          <a:endParaRPr lang="nb-NO" sz="1100" u="sng">
            <a:solidFill>
              <a:schemeClr val="dk1"/>
            </a:solidFill>
            <a:effectLst/>
            <a:latin typeface="Times New Roman" panose="02020603050405020304" pitchFamily="18" charset="0"/>
            <a:ea typeface="+mn-ea"/>
            <a:cs typeface="Times New Roman" panose="02020603050405020304" pitchFamily="18" charset="0"/>
          </a:endParaRPr>
        </a:p>
        <a:p>
          <a:br>
            <a:rPr lang="nb-NO" sz="1100" u="sng">
              <a:solidFill>
                <a:schemeClr val="dk1"/>
              </a:solidFill>
              <a:effectLst/>
              <a:latin typeface="Times New Roman" panose="02020603050405020304" pitchFamily="18" charset="0"/>
              <a:ea typeface="+mn-ea"/>
              <a:cs typeface="Times New Roman" panose="02020603050405020304" pitchFamily="18" charset="0"/>
            </a:rPr>
          </a:br>
          <a:r>
            <a:rPr lang="nb-NO" sz="1100" u="sng">
              <a:solidFill>
                <a:schemeClr val="dk1"/>
              </a:solidFill>
              <a:effectLst/>
              <a:latin typeface="Times New Roman" panose="02020603050405020304" pitchFamily="18" charset="0"/>
              <a:ea typeface="+mn-ea"/>
              <a:cs typeface="Times New Roman" panose="02020603050405020304" pitchFamily="18" charset="0"/>
            </a:rPr>
            <a:t>Nordea Liv</a:t>
          </a:r>
          <a:endParaRPr lang="nb-NO" sz="1100">
            <a:effectLst/>
            <a:latin typeface="Times New Roman" panose="02020603050405020304" pitchFamily="18" charset="0"/>
            <a:cs typeface="Times New Roman" panose="02020603050405020304" pitchFamily="18" charset="0"/>
          </a:endParaRPr>
        </a:p>
        <a:p>
          <a:r>
            <a:rPr lang="nb-NO" sz="1100">
              <a:solidFill>
                <a:schemeClr val="dk1"/>
              </a:solidFill>
              <a:effectLst/>
              <a:latin typeface="Times New Roman" panose="02020603050405020304" pitchFamily="18" charset="0"/>
              <a:ea typeface="+mn-ea"/>
              <a:cs typeface="Times New Roman" panose="02020603050405020304" pitchFamily="18" charset="0"/>
            </a:rPr>
            <a:t>2015-tall:</a:t>
          </a:r>
          <a:endParaRPr lang="nb-NO" sz="1100">
            <a:effectLst/>
            <a:latin typeface="Times New Roman" panose="02020603050405020304" pitchFamily="18" charset="0"/>
            <a:cs typeface="Times New Roman" panose="02020603050405020304" pitchFamily="18" charset="0"/>
          </a:endParaRPr>
        </a:p>
        <a:p>
          <a:r>
            <a:rPr lang="nb-NO" sz="1100" b="0" i="0">
              <a:solidFill>
                <a:schemeClr val="dk1"/>
              </a:solidFill>
              <a:effectLst/>
              <a:latin typeface="Times New Roman" panose="02020603050405020304" pitchFamily="18" charset="0"/>
              <a:ea typeface="+mn-ea"/>
              <a:cs typeface="Times New Roman" panose="02020603050405020304" pitchFamily="18" charset="0"/>
            </a:rPr>
            <a:t>Det</a:t>
          </a:r>
          <a:r>
            <a:rPr lang="nb-NO" sz="1100" b="0" i="0" baseline="0">
              <a:solidFill>
                <a:schemeClr val="dk1"/>
              </a:solidFill>
              <a:effectLst/>
              <a:latin typeface="Times New Roman" panose="02020603050405020304" pitchFamily="18" charset="0"/>
              <a:ea typeface="+mn-ea"/>
              <a:cs typeface="Times New Roman" panose="02020603050405020304" pitchFamily="18" charset="0"/>
            </a:rPr>
            <a:t> er foretatt korrigering i Nytegnet premie for Individuell kapital i forhold til tidligere rapportering (tabell 2a).</a:t>
          </a:r>
          <a:endParaRPr lang="nb-NO" sz="1100">
            <a:effectLst/>
            <a:latin typeface="Times New Roman" panose="02020603050405020304" pitchFamily="18" charset="0"/>
            <a:cs typeface="Times New Roman" panose="02020603050405020304" pitchFamily="18" charset="0"/>
          </a:endParaRPr>
        </a:p>
        <a:p>
          <a:r>
            <a:rPr lang="nb-NO" sz="1100" b="0" i="0" baseline="0">
              <a:solidFill>
                <a:schemeClr val="dk1"/>
              </a:solidFill>
              <a:effectLst/>
              <a:latin typeface="Times New Roman" panose="02020603050405020304" pitchFamily="18" charset="0"/>
              <a:ea typeface="+mn-ea"/>
              <a:cs typeface="Times New Roman" panose="02020603050405020304" pitchFamily="18" charset="0"/>
            </a:rPr>
            <a:t>Det er foretatt enkelte endringer i tabell 4 pga. omdisponeringer.</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twoCellAnchor>
    <xdr:from>
      <xdr:col>0</xdr:col>
      <xdr:colOff>10583</xdr:colOff>
      <xdr:row>4</xdr:row>
      <xdr:rowOff>127000</xdr:rowOff>
    </xdr:from>
    <xdr:to>
      <xdr:col>0</xdr:col>
      <xdr:colOff>4064000</xdr:colOff>
      <xdr:row>40</xdr:row>
      <xdr:rowOff>74083</xdr:rowOff>
    </xdr:to>
    <xdr:sp macro="" textlink="">
      <xdr:nvSpPr>
        <xdr:cNvPr id="6" name="Text Box 1026">
          <a:extLst>
            <a:ext uri="{FF2B5EF4-FFF2-40B4-BE49-F238E27FC236}">
              <a16:creationId xmlns:a16="http://schemas.microsoft.com/office/drawing/2014/main" id="{241689EA-6DCD-4F75-B28D-CC70D83B1310}"/>
            </a:ext>
          </a:extLst>
        </xdr:cNvPr>
        <xdr:cNvSpPr txBox="1">
          <a:spLocks noChangeArrowheads="1"/>
        </xdr:cNvSpPr>
      </xdr:nvSpPr>
      <xdr:spPr bwMode="auto">
        <a:xfrm>
          <a:off x="10583" y="774700"/>
          <a:ext cx="4053417" cy="11234208"/>
        </a:xfrm>
        <a:prstGeom prst="rect">
          <a:avLst/>
        </a:prstGeom>
        <a:solidFill>
          <a:srgbClr val="FFFFFF"/>
        </a:solidFill>
        <a:ln w="9525">
          <a:noFill/>
          <a:miter lim="800000"/>
          <a:headEnd/>
          <a:tailEnd/>
        </a:ln>
      </xdr:spPr>
      <xdr:txBody>
        <a:bodyPr vertOverflow="clip" wrap="square" lIns="36576" tIns="32004" rIns="0" bIns="0" anchor="t" upright="1"/>
        <a:lstStyle/>
        <a:p>
          <a:pPr algn="l" rtl="0">
            <a:lnSpc>
              <a:spcPts val="1600"/>
            </a:lnSpc>
            <a:defRPr sz="1000"/>
          </a:pPr>
          <a:r>
            <a:rPr lang="nb-NO" sz="1200" b="1" i="0" strike="noStrike">
              <a:solidFill>
                <a:srgbClr val="000000"/>
              </a:solidFill>
              <a:latin typeface="Times New Roman"/>
              <a:cs typeface="Times New Roman"/>
            </a:rPr>
            <a:t>Selskaper som inngår i statistikken</a:t>
          </a:r>
        </a:p>
        <a:p>
          <a:pPr algn="l" rtl="0">
            <a:lnSpc>
              <a:spcPts val="1600"/>
            </a:lnSpc>
            <a:defRPr sz="1000"/>
          </a:pPr>
          <a:r>
            <a:rPr lang="nb-NO" sz="1200" b="0" i="0" strike="noStrike">
              <a:solidFill>
                <a:srgbClr val="000000"/>
              </a:solidFill>
              <a:latin typeface="Times New Roman"/>
              <a:cs typeface="Times New Roman"/>
            </a:rPr>
            <a:t>Statistikken viser tall for medlemsselskaper i Finans Norge som </a:t>
          </a:r>
          <a:br>
            <a:rPr lang="nb-NO" sz="1200" b="0" i="0" strike="noStrike">
              <a:solidFill>
                <a:srgbClr val="000000"/>
              </a:solidFill>
              <a:latin typeface="Times New Roman"/>
              <a:cs typeface="Times New Roman"/>
            </a:rPr>
          </a:br>
          <a:r>
            <a:rPr lang="nb-NO" sz="1200" b="0" i="0" strike="noStrike">
              <a:solidFill>
                <a:srgbClr val="000000"/>
              </a:solidFill>
              <a:latin typeface="Times New Roman"/>
              <a:cs typeface="Times New Roman"/>
            </a:rPr>
            <a:t>selger livprodukter.</a:t>
          </a:r>
        </a:p>
        <a:p>
          <a:pPr algn="l" rtl="0">
            <a:lnSpc>
              <a:spcPts val="1600"/>
            </a:lnSpc>
            <a:defRPr sz="1000"/>
          </a:pPr>
          <a:endParaRPr lang="nb-NO" sz="1200" b="1"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Produkter uten investeringsvalg</a:t>
          </a:r>
          <a:r>
            <a:rPr lang="nb-NO" sz="1200" b="0" i="0" strike="noStrike">
              <a:solidFill>
                <a:srgbClr val="000000"/>
              </a:solidFill>
              <a:latin typeface="Times New Roman"/>
              <a:cs typeface="Times New Roman"/>
            </a:rPr>
            <a:t>:</a:t>
          </a:r>
        </a:p>
        <a:p>
          <a:pPr marL="0" marR="0" indent="0" algn="l" defTabSz="914400" rtl="0" eaLnBrk="1" fontAlgn="auto" latinLnBrk="0" hangingPunct="1">
            <a:lnSpc>
              <a:spcPts val="1600"/>
            </a:lnSpc>
            <a:spcBef>
              <a:spcPts val="0"/>
            </a:spcBef>
            <a:spcAft>
              <a:spcPts val="0"/>
            </a:spcAft>
            <a:buClrTx/>
            <a:buSzTx/>
            <a:buFontTx/>
            <a:buNone/>
            <a:tabLst/>
            <a:defRPr sz="1000"/>
          </a:pPr>
          <a:r>
            <a:rPr lang="nb-NO" sz="1200" b="0" i="0" strike="noStrike">
              <a:solidFill>
                <a:srgbClr val="000000"/>
              </a:solidFill>
              <a:latin typeface="Times New Roman"/>
              <a:cs typeface="Times New Roman"/>
            </a:rPr>
            <a:t>ACE European Group </a:t>
          </a: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(utenlandsk skadeselskap, filial)</a:t>
          </a:r>
          <a:r>
            <a:rPr lang="nb-NO" sz="1200" b="0" i="0" strike="noStrike">
              <a:solidFill>
                <a:srgbClr val="000000"/>
              </a:solidFill>
              <a:latin typeface="Times New Roman"/>
              <a:cs typeface="Times New Roman"/>
            </a:rPr>
            <a:t> </a:t>
          </a:r>
        </a:p>
        <a:p>
          <a:pPr algn="l" rtl="0">
            <a:lnSpc>
              <a:spcPts val="16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600"/>
            </a:lnSpc>
            <a:defRPr sz="1000"/>
          </a:pPr>
          <a:r>
            <a:rPr lang="nb-NO" sz="1200" b="0" i="0" strike="noStrike">
              <a:solidFill>
                <a:srgbClr val="000000"/>
              </a:solidFill>
              <a:latin typeface="Times New Roman"/>
              <a:cs typeface="Times New Roman"/>
            </a:rPr>
            <a:t>Eika Forsikring AS (skadeselskap</a:t>
          </a:r>
          <a:r>
            <a:rPr lang="nb-NO" sz="1200" b="0" i="0" strike="noStrike" baseline="0">
              <a:solidFill>
                <a:srgbClr val="000000"/>
              </a:solidFill>
              <a:latin typeface="Times New Roman"/>
              <a:cs typeface="Times New Roman"/>
            </a:rPr>
            <a:t>)</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Frende Livsforsikring</a:t>
          </a:r>
        </a:p>
        <a:p>
          <a:pPr algn="l" rtl="0">
            <a:lnSpc>
              <a:spcPts val="1600"/>
            </a:lnSpc>
            <a:defRPr sz="1000"/>
          </a:pPr>
          <a:r>
            <a:rPr lang="nb-NO" sz="1200" b="0" i="0" strike="noStrike">
              <a:solidFill>
                <a:srgbClr val="000000"/>
              </a:solidFill>
              <a:latin typeface="Times New Roman"/>
              <a:cs typeface="Times New Roman"/>
            </a:rPr>
            <a:t>Frende Skadeforsikring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Gjensidige Forsikring (skadeselskap)</a:t>
          </a: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600"/>
            </a:lnSpc>
            <a:defRPr sz="1000"/>
          </a:pPr>
          <a:r>
            <a:rPr lang="nb-NO" sz="1200" b="0" i="0" strike="noStrike">
              <a:solidFill>
                <a:srgbClr val="000000"/>
              </a:solidFill>
              <a:latin typeface="Times New Roman"/>
              <a:cs typeface="Times New Roman"/>
            </a:rPr>
            <a:t>Handelsbanken Liv (utenlandsk,</a:t>
          </a:r>
          <a:r>
            <a:rPr lang="nb-NO" sz="1200" b="0" i="0" strike="noStrike" baseline="0">
              <a:solidFill>
                <a:srgbClr val="000000"/>
              </a:solidFill>
              <a:latin typeface="Times New Roman"/>
              <a:cs typeface="Times New Roman"/>
            </a:rPr>
            <a:t> </a:t>
          </a:r>
          <a:r>
            <a:rPr lang="nb-NO" sz="1200" b="0" i="0" strike="noStrike">
              <a:solidFill>
                <a:srgbClr val="000000"/>
              </a:solidFill>
              <a:latin typeface="Times New Roman"/>
              <a:cs typeface="Times New Roman"/>
            </a:rPr>
            <a:t>filial)</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If Skadeforsikring NUF (skadeselskap)</a:t>
          </a:r>
        </a:p>
        <a:p>
          <a:pPr algn="l" rtl="0">
            <a:lnSpc>
              <a:spcPts val="16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a:t>
          </a:r>
          <a:r>
            <a:rPr lang="nb-NO" sz="1200" b="0" i="0" strike="noStrike" baseline="0">
              <a:solidFill>
                <a:srgbClr val="000000"/>
              </a:solidFill>
              <a:latin typeface="Times New Roman"/>
              <a:cs typeface="Times New Roman"/>
            </a:rPr>
            <a:t> Bedriftspensjon AS</a:t>
          </a:r>
        </a:p>
        <a:p>
          <a:pPr algn="l" rtl="0">
            <a:lnSpc>
              <a:spcPts val="1600"/>
            </a:lnSpc>
            <a:defRPr sz="1000"/>
          </a:pPr>
          <a:r>
            <a:rPr lang="nb-NO" sz="1200" b="0" i="0" strike="noStrike" baseline="0">
              <a:solidFill>
                <a:srgbClr val="000000"/>
              </a:solidFill>
              <a:latin typeface="Times New Roman"/>
              <a:cs typeface="Times New Roman"/>
            </a:rPr>
            <a:t>KLP Skadeforsikring AS</a:t>
          </a:r>
        </a:p>
        <a:p>
          <a:pPr algn="l" rtl="0">
            <a:lnSpc>
              <a:spcPts val="1600"/>
            </a:lnSpc>
            <a:defRPr sz="1000"/>
          </a:pPr>
          <a:r>
            <a:rPr lang="nb-NO" sz="1200" b="0" i="0" strike="noStrike" baseline="0">
              <a:solidFill>
                <a:srgbClr val="000000"/>
              </a:solidFill>
              <a:latin typeface="Times New Roman"/>
              <a:cs typeface="Times New Roman"/>
            </a:rPr>
            <a:t>Landbruksforsikring (skadeselskap)</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NEMI</a:t>
          </a:r>
          <a:r>
            <a:rPr lang="nb-NO" sz="1200" b="0" i="0" strike="noStrike" baseline="0">
              <a:solidFill>
                <a:srgbClr val="000000"/>
              </a:solidFill>
              <a:latin typeface="Times New Roman"/>
              <a:cs typeface="Times New Roman"/>
            </a:rPr>
            <a:t> Forsikring (skadeselskap)</a:t>
          </a:r>
          <a:endParaRPr lang="nb-NO" sz="1200" b="0" i="0" strike="noStrike">
            <a:solidFill>
              <a:srgbClr val="000000"/>
            </a:solidFill>
            <a:latin typeface="Times New Roman"/>
            <a:cs typeface="Times New Roman"/>
          </a:endParaRPr>
        </a:p>
        <a:p>
          <a:pPr algn="l" rtl="0">
            <a:lnSpc>
              <a:spcPts val="1700"/>
            </a:lnSpc>
            <a:defRPr sz="1000"/>
          </a:pPr>
          <a:r>
            <a:rPr lang="nb-NO" sz="1200" b="0" i="0" strike="noStrike">
              <a:solidFill>
                <a:srgbClr val="000000"/>
              </a:solidFill>
              <a:latin typeface="Times New Roman"/>
              <a:cs typeface="Times New Roman"/>
            </a:rPr>
            <a:t>Oslo Pensjonsforsikring</a:t>
          </a:r>
        </a:p>
        <a:p>
          <a:pPr algn="l" rtl="0">
            <a:lnSpc>
              <a:spcPts val="1600"/>
            </a:lnSpc>
            <a:defRPr sz="1000"/>
          </a:pPr>
          <a:r>
            <a:rPr lang="nb-NO" sz="1200" b="0" i="0" strike="noStrike">
              <a:solidFill>
                <a:srgbClr val="000000"/>
              </a:solidFill>
              <a:latin typeface="Times New Roman"/>
              <a:cs typeface="Times New Roman"/>
            </a:rPr>
            <a:t>Silver Pensjonsforsikring AS</a:t>
          </a:r>
        </a:p>
        <a:p>
          <a:pPr algn="l" rtl="0">
            <a:lnSpc>
              <a:spcPts val="1700"/>
            </a:lnSpc>
            <a:defRPr sz="1000"/>
          </a:pPr>
          <a:r>
            <a:rPr lang="nb-NO" sz="1200" b="0" i="0" strike="noStrike">
              <a:solidFill>
                <a:srgbClr val="000000"/>
              </a:solidFill>
              <a:latin typeface="Times New Roman"/>
              <a:cs typeface="Times New Roman"/>
            </a:rPr>
            <a:t>SpareBank 1</a:t>
          </a:r>
        </a:p>
        <a:p>
          <a:pPr algn="l" rtl="0">
            <a:lnSpc>
              <a:spcPts val="1600"/>
            </a:lnSpc>
            <a:defRPr sz="1000"/>
          </a:pPr>
          <a:r>
            <a:rPr lang="nb-NO" sz="1200" b="0" i="0" strike="noStrike">
              <a:solidFill>
                <a:srgbClr val="000000"/>
              </a:solidFill>
              <a:latin typeface="Times New Roman"/>
              <a:cs typeface="Times New Roman"/>
            </a:rPr>
            <a:t>Storebrand Livsforsikring</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Telenor Forsikring (skadeselskap)</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Tryg Forsikring (skadeselskap)</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700"/>
            </a:lnSpc>
            <a:defRPr sz="1000"/>
          </a:pPr>
          <a:r>
            <a:rPr lang="nb-NO" sz="1200" b="0" i="0" u="sng" strike="noStrike">
              <a:solidFill>
                <a:srgbClr val="000000"/>
              </a:solidFill>
              <a:latin typeface="Times New Roman"/>
              <a:cs typeface="Times New Roman"/>
            </a:rPr>
            <a:t>Produkter med investeringsvalg</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Danica Pensjonsforsikring</a:t>
          </a:r>
        </a:p>
        <a:p>
          <a:pPr algn="l" rtl="0">
            <a:lnSpc>
              <a:spcPts val="1600"/>
            </a:lnSpc>
            <a:defRPr sz="1000"/>
          </a:pPr>
          <a:r>
            <a:rPr lang="nb-NO" sz="1200" b="0" i="0" strike="noStrike">
              <a:solidFill>
                <a:srgbClr val="000000"/>
              </a:solidFill>
              <a:latin typeface="Times New Roman"/>
              <a:cs typeface="Times New Roman"/>
            </a:rPr>
            <a:t>DNB Livsforsikring ASA</a:t>
          </a:r>
        </a:p>
        <a:p>
          <a:pPr algn="l" rtl="0">
            <a:lnSpc>
              <a:spcPts val="1700"/>
            </a:lnSpc>
            <a:defRPr sz="1000"/>
          </a:pPr>
          <a:r>
            <a:rPr lang="nb-NO" sz="1200" b="0" i="0" strike="noStrike">
              <a:solidFill>
                <a:srgbClr val="000000"/>
              </a:solidFill>
              <a:latin typeface="Times New Roman"/>
              <a:cs typeface="Times New Roman"/>
            </a:rPr>
            <a:t>Frende</a:t>
          </a:r>
          <a:r>
            <a:rPr lang="nb-NO" sz="1200" b="0" i="0" strike="noStrike" baseline="0">
              <a:solidFill>
                <a:srgbClr val="000000"/>
              </a:solidFill>
              <a:latin typeface="Times New Roman"/>
              <a:cs typeface="Times New Roman"/>
            </a:rPr>
            <a:t> Livsforsikring</a:t>
          </a: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Gjensidige Pensjonsforsikring</a:t>
          </a:r>
        </a:p>
        <a:p>
          <a:pPr algn="l" rtl="0">
            <a:lnSpc>
              <a:spcPts val="1700"/>
            </a:lnSpc>
            <a:defRPr sz="1000"/>
          </a:pPr>
          <a:r>
            <a:rPr lang="nb-NO" sz="1200" b="0" i="0" strike="noStrike">
              <a:solidFill>
                <a:srgbClr val="000000"/>
              </a:solidFill>
              <a:latin typeface="Times New Roman"/>
              <a:cs typeface="Times New Roman"/>
            </a:rPr>
            <a:t>KLP</a:t>
          </a:r>
        </a:p>
        <a:p>
          <a:pPr algn="l" rtl="0">
            <a:lnSpc>
              <a:spcPts val="1600"/>
            </a:lnSpc>
            <a:defRPr sz="1000"/>
          </a:pPr>
          <a:r>
            <a:rPr lang="nb-NO" sz="1200" b="0" i="0" strike="noStrike">
              <a:solidFill>
                <a:srgbClr val="000000"/>
              </a:solidFill>
              <a:latin typeface="Times New Roman"/>
              <a:cs typeface="Times New Roman"/>
            </a:rPr>
            <a:t>KLP Bedriftspensjon AS</a:t>
          </a:r>
        </a:p>
        <a:p>
          <a:pPr algn="l" rtl="0">
            <a:lnSpc>
              <a:spcPts val="1700"/>
            </a:lnSpc>
            <a:defRPr sz="1000"/>
          </a:pPr>
          <a:r>
            <a:rPr lang="nb-NO" sz="1200" b="0" i="0" strike="noStrike">
              <a:solidFill>
                <a:srgbClr val="000000"/>
              </a:solidFill>
              <a:latin typeface="Times New Roman"/>
              <a:cs typeface="Times New Roman"/>
            </a:rPr>
            <a:t>Livsforsikringsselskapet Nordea Liv Norge</a:t>
          </a:r>
        </a:p>
        <a:p>
          <a:pPr algn="l" rtl="0">
            <a:lnSpc>
              <a:spcPts val="1600"/>
            </a:lnSpc>
            <a:defRPr sz="1000"/>
          </a:pPr>
          <a:r>
            <a:rPr lang="nb-NO" sz="1200" b="0" i="0" strike="noStrike">
              <a:solidFill>
                <a:srgbClr val="000000"/>
              </a:solidFill>
              <a:latin typeface="Times New Roman"/>
              <a:cs typeface="Times New Roman"/>
            </a:rPr>
            <a:t>SHB Liv (utenlandsk, filial)</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nb-NO" sz="1200" b="0" i="0" u="none" strike="noStrike" kern="0" cap="none" spc="0" normalizeH="0" baseline="0" noProof="0">
              <a:ln>
                <a:noFill/>
              </a:ln>
              <a:solidFill>
                <a:srgbClr val="000000"/>
              </a:solidFill>
              <a:effectLst/>
              <a:uLnTx/>
              <a:uFillTx/>
              <a:latin typeface="Times New Roman"/>
              <a:ea typeface="+mn-ea"/>
              <a:cs typeface="Times New Roman"/>
            </a:rPr>
            <a:t>Silver Pensjonsforsikring AS</a:t>
          </a:r>
        </a:p>
        <a:p>
          <a:pPr algn="l" rtl="0">
            <a:lnSpc>
              <a:spcPts val="1600"/>
            </a:lnSpc>
            <a:defRPr sz="1000"/>
          </a:pPr>
          <a:r>
            <a:rPr lang="nb-NO" sz="1200" b="0" i="0" strike="noStrike">
              <a:solidFill>
                <a:srgbClr val="000000"/>
              </a:solidFill>
              <a:latin typeface="Times New Roman"/>
              <a:cs typeface="Times New Roman"/>
            </a:rPr>
            <a:t>SpareBank 1</a:t>
          </a:r>
        </a:p>
        <a:p>
          <a:pPr algn="l" rtl="0">
            <a:lnSpc>
              <a:spcPts val="1700"/>
            </a:lnSpc>
            <a:defRPr sz="1000"/>
          </a:pPr>
          <a:r>
            <a:rPr lang="nb-NO" sz="1200" b="0" i="0" strike="noStrike">
              <a:solidFill>
                <a:srgbClr val="000000"/>
              </a:solidFill>
              <a:latin typeface="Times New Roman"/>
              <a:cs typeface="Times New Roman"/>
            </a:rPr>
            <a:t>Storebrand Livsforsikring</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u="sng" strike="noStrike">
              <a:solidFill>
                <a:srgbClr val="000000"/>
              </a:solidFill>
              <a:latin typeface="Times New Roman"/>
              <a:cs typeface="Times New Roman"/>
            </a:rPr>
            <a:t>Utenlandske filialer</a:t>
          </a:r>
          <a:r>
            <a:rPr lang="nb-NO" sz="1200" b="0" i="0" strike="noStrike">
              <a:solidFill>
                <a:srgbClr val="000000"/>
              </a:solidFill>
              <a:latin typeface="Times New Roman"/>
              <a:cs typeface="Times New Roman"/>
            </a:rPr>
            <a:t>:</a:t>
          </a:r>
        </a:p>
        <a:p>
          <a:pPr algn="l" rtl="0">
            <a:lnSpc>
              <a:spcPts val="1700"/>
            </a:lnSpc>
            <a:defRPr sz="1000"/>
          </a:pPr>
          <a:r>
            <a:rPr lang="nb-NO" sz="1200" b="0" i="0" strike="noStrike">
              <a:solidFill>
                <a:srgbClr val="000000"/>
              </a:solidFill>
              <a:latin typeface="Times New Roman"/>
              <a:cs typeface="Times New Roman"/>
            </a:rPr>
            <a:t>Disse har ikke samme krav til regnskapsføring som norske livselskaper, og rapporterer derfor kun utvalgte</a:t>
          </a:r>
          <a:r>
            <a:rPr lang="nb-NO" sz="1200" b="0" i="0" strike="noStrike" baseline="0">
              <a:solidFill>
                <a:srgbClr val="000000"/>
              </a:solidFill>
              <a:latin typeface="Times New Roman"/>
              <a:cs typeface="Times New Roman"/>
            </a:rPr>
            <a:t> poster</a:t>
          </a:r>
          <a:r>
            <a:rPr lang="nb-NO" sz="1200" b="0" i="0" strike="noStrike">
              <a:solidFill>
                <a:srgbClr val="000000"/>
              </a:solidFill>
              <a:latin typeface="Times New Roman"/>
              <a:cs typeface="Times New Roman"/>
            </a:rPr>
            <a:t>.</a:t>
          </a:r>
        </a:p>
        <a:p>
          <a:pPr algn="l" rtl="0">
            <a:lnSpc>
              <a:spcPts val="1600"/>
            </a:lnSpc>
            <a:defRPr sz="1000"/>
          </a:pPr>
          <a:endParaRPr lang="nb-NO" sz="1200" b="0" i="0" strike="noStrike">
            <a:solidFill>
              <a:srgbClr val="000000"/>
            </a:solidFill>
            <a:latin typeface="Times New Roman"/>
            <a:cs typeface="Times New Roman"/>
          </a:endParaRPr>
        </a:p>
        <a:p>
          <a:pPr algn="l" rtl="0">
            <a:lnSpc>
              <a:spcPts val="1600"/>
            </a:lnSpc>
            <a:defRPr sz="1000"/>
          </a:pPr>
          <a:r>
            <a:rPr lang="nb-NO" sz="1200" b="0" i="0" strike="noStrike">
              <a:solidFill>
                <a:srgbClr val="000000"/>
              </a:solidFill>
              <a:latin typeface="Times New Roman"/>
              <a:cs typeface="Times New Roman"/>
            </a:rPr>
            <a:t>I figurer og tabeller har enkelte selskap "forkortede" navn.</a:t>
          </a:r>
        </a:p>
        <a:p>
          <a:pPr algn="l" rtl="0">
            <a:lnSpc>
              <a:spcPts val="13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400"/>
            </a:lnSpc>
            <a:defRPr sz="1000"/>
          </a:pPr>
          <a:endParaRPr lang="nb-NO" sz="1200" b="0" i="0" strike="noStrike">
            <a:solidFill>
              <a:srgbClr val="000000"/>
            </a:solidFill>
            <a:latin typeface="Times New Roman"/>
            <a:cs typeface="Times New Roman"/>
          </a:endParaRPr>
        </a:p>
        <a:p>
          <a:pPr algn="l" rtl="0">
            <a:lnSpc>
              <a:spcPts val="14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r>
            <a:rPr lang="nb-NO" sz="1200" b="0" i="0" strike="noStrike">
              <a:solidFill>
                <a:srgbClr val="000000"/>
              </a:solidFill>
              <a:latin typeface="Times New Roman"/>
              <a:cs typeface="Times New Roman"/>
            </a:rPr>
            <a:t>   </a:t>
          </a: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0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2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100"/>
            </a:lnSpc>
            <a:defRPr sz="1000"/>
          </a:pPr>
          <a:endParaRPr lang="nb-NO" sz="1400" b="0" i="0" strike="noStrike">
            <a:solidFill>
              <a:srgbClr val="000000"/>
            </a:solidFill>
            <a:latin typeface="Times New Roman"/>
            <a:cs typeface="Times New Roman"/>
          </a:endParaRPr>
        </a:p>
        <a:p>
          <a:pPr algn="l" rtl="0">
            <a:lnSpc>
              <a:spcPts val="1000"/>
            </a:lnSpc>
            <a:defRPr sz="1000"/>
          </a:pPr>
          <a:endParaRPr lang="nb-NO" sz="1400" b="0" i="0" strike="noStrike">
            <a:solidFill>
              <a:srgbClr val="000000"/>
            </a:solidFill>
            <a:latin typeface="Times New Roman"/>
            <a:cs typeface="Times New Roman"/>
          </a:endParaRPr>
        </a:p>
      </xdr:txBody>
    </xdr:sp>
    <xdr:clientData/>
  </xdr:twoCellAnchor>
  <xdr:twoCellAnchor>
    <xdr:from>
      <xdr:col>3</xdr:col>
      <xdr:colOff>455084</xdr:colOff>
      <xdr:row>5</xdr:row>
      <xdr:rowOff>10583</xdr:rowOff>
    </xdr:from>
    <xdr:to>
      <xdr:col>11</xdr:col>
      <xdr:colOff>349250</xdr:colOff>
      <xdr:row>29</xdr:row>
      <xdr:rowOff>63500</xdr:rowOff>
    </xdr:to>
    <xdr:sp macro="" textlink="">
      <xdr:nvSpPr>
        <xdr:cNvPr id="7" name="TekstSylinder 6">
          <a:extLst>
            <a:ext uri="{FF2B5EF4-FFF2-40B4-BE49-F238E27FC236}">
              <a16:creationId xmlns:a16="http://schemas.microsoft.com/office/drawing/2014/main" id="{CCF3A71B-9652-4289-93A5-42283337398F}"/>
            </a:ext>
          </a:extLst>
        </xdr:cNvPr>
        <xdr:cNvSpPr txBox="1"/>
      </xdr:nvSpPr>
      <xdr:spPr>
        <a:xfrm>
          <a:off x="12170834" y="820208"/>
          <a:ext cx="6418791" cy="8596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nb-NO">
            <a:effectLst/>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Kommentarer til dataene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u="sng"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u="sng" baseline="0">
              <a:solidFill>
                <a:schemeClr val="dk1"/>
              </a:solidFill>
              <a:effectLst/>
              <a:latin typeface="Times New Roman" panose="02020603050405020304" pitchFamily="18" charset="0"/>
              <a:ea typeface="+mn-ea"/>
              <a:cs typeface="Times New Roman" panose="02020603050405020304" pitchFamily="18" charset="0"/>
            </a:rPr>
            <a:t>Generelle kommentarer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Når det nedenfor står "Endring i 2015-tall", menes endringer i forhold til 2. kvartal 2015.</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Brutto forfalt premie kan regnskapstallene (Tabell 4) være høyere enn markedstallene (Tabell 2a) fordi de kan inneholde tall for skadeforsikring og utenlandsk virksomhet.</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For Overførte reserver til/fra andre i Tabell 3a inngår ikke overførte reserver som gjelder Gruppeliv. Disse vil imidlertid inngå i Tabell 4.</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a:p>
          <a:pPr rtl="0"/>
          <a:r>
            <a:rPr lang="nb-NO" sz="1100" b="0" i="0" u="sng">
              <a:solidFill>
                <a:schemeClr val="dk1"/>
              </a:solidFill>
              <a:effectLst/>
              <a:latin typeface="+mn-lt"/>
              <a:ea typeface="+mn-ea"/>
              <a:cs typeface="+mn-cs"/>
            </a:rPr>
            <a:t>ACE</a:t>
          </a:r>
          <a:r>
            <a:rPr lang="nb-NO" sz="1100" b="0" i="0" u="sng" baseline="0">
              <a:solidFill>
                <a:schemeClr val="dk1"/>
              </a:solidFill>
              <a:effectLst/>
              <a:latin typeface="+mn-lt"/>
              <a:ea typeface="+mn-ea"/>
              <a:cs typeface="+mn-cs"/>
            </a:rPr>
            <a:t> European Group</a:t>
          </a:r>
          <a:endParaRPr lang="nb-NO">
            <a:effectLst/>
          </a:endParaRPr>
        </a:p>
        <a:p>
          <a:pPr rtl="0"/>
          <a:r>
            <a:rPr lang="nb-NO" sz="1100" b="0" i="0" baseline="0">
              <a:solidFill>
                <a:schemeClr val="dk1"/>
              </a:solidFill>
              <a:effectLst/>
              <a:latin typeface="+mn-lt"/>
              <a:ea typeface="+mn-ea"/>
              <a:cs typeface="+mn-cs"/>
            </a:rPr>
            <a:t>Selskapet har ikke levert data for 2016.</a:t>
          </a:r>
          <a:endParaRPr lang="nb-NO">
            <a:effectLst/>
          </a:endParaRPr>
        </a:p>
        <a:p>
          <a:pPr rtl="0"/>
          <a:endParaRPr lang="nb-NO" sz="1100" b="0" i="0" u="sng">
            <a:solidFill>
              <a:schemeClr val="dk1"/>
            </a:solidFill>
            <a:effectLst/>
            <a:latin typeface="+mn-lt"/>
            <a:ea typeface="+mn-ea"/>
            <a:cs typeface="+mn-cs"/>
          </a:endParaRPr>
        </a:p>
        <a:p>
          <a:pPr rtl="0"/>
          <a:r>
            <a:rPr lang="nb-NO" sz="1100" b="0" i="0" u="sng">
              <a:solidFill>
                <a:schemeClr val="dk1"/>
              </a:solidFill>
              <a:effectLst/>
              <a:latin typeface="+mn-lt"/>
              <a:ea typeface="+mn-ea"/>
              <a:cs typeface="+mn-cs"/>
            </a:rPr>
            <a:t>Eika</a:t>
          </a:r>
          <a:r>
            <a:rPr lang="nb-NO" sz="1100" b="0" i="0" u="sng" baseline="0">
              <a:solidFill>
                <a:schemeClr val="dk1"/>
              </a:solidFill>
              <a:effectLst/>
              <a:latin typeface="+mn-lt"/>
              <a:ea typeface="+mn-ea"/>
              <a:cs typeface="+mn-cs"/>
            </a:rPr>
            <a:t> Forsikring</a:t>
          </a:r>
          <a:br>
            <a:rPr lang="nb-NO" sz="1100" b="0" i="0" baseline="0">
              <a:solidFill>
                <a:schemeClr val="dk1"/>
              </a:solidFill>
              <a:effectLst/>
              <a:latin typeface="+mn-lt"/>
              <a:ea typeface="+mn-ea"/>
              <a:cs typeface="+mn-cs"/>
            </a:rPr>
          </a:br>
          <a:r>
            <a:rPr lang="nb-NO" sz="1100" b="0" i="0" baseline="0">
              <a:solidFill>
                <a:schemeClr val="dk1"/>
              </a:solidFill>
              <a:effectLst/>
              <a:latin typeface="+mn-lt"/>
              <a:ea typeface="+mn-ea"/>
              <a:cs typeface="+mn-cs"/>
            </a:rPr>
            <a:t>2016-tall:</a:t>
          </a:r>
          <a:endParaRPr lang="nb-NO">
            <a:effectLst/>
          </a:endParaRPr>
        </a:p>
        <a:p>
          <a:pPr rtl="0"/>
          <a:r>
            <a:rPr lang="nb-NO" sz="1100" b="0" i="0" baseline="0">
              <a:solidFill>
                <a:schemeClr val="dk1"/>
              </a:solidFill>
              <a:effectLst/>
              <a:latin typeface="+mn-lt"/>
              <a:ea typeface="+mn-ea"/>
              <a:cs typeface="+mn-cs"/>
            </a:rPr>
            <a:t>Brutto forfalt premie - Individuell kapital: Økningen kommer av endret prinsipp for premieberegning (tabell 2a).</a:t>
          </a:r>
          <a:endParaRPr lang="nb-NO">
            <a:effectLst/>
          </a:endParaRPr>
        </a:p>
        <a:p>
          <a:pPr rtl="0"/>
          <a:endParaRPr lang="nb-NO" sz="1100" b="0" i="0" u="sng">
            <a:solidFill>
              <a:schemeClr val="dk1"/>
            </a:solidFill>
            <a:effectLst/>
            <a:latin typeface="+mn-lt"/>
            <a:ea typeface="+mn-ea"/>
            <a:cs typeface="+mn-cs"/>
          </a:endParaRPr>
        </a:p>
        <a:p>
          <a:pPr rtl="0"/>
          <a:r>
            <a:rPr lang="nb-NO" sz="1100" b="0" i="0" u="sng">
              <a:solidFill>
                <a:schemeClr val="dk1"/>
              </a:solidFill>
              <a:effectLst/>
              <a:latin typeface="+mn-lt"/>
              <a:ea typeface="+mn-ea"/>
              <a:cs typeface="+mn-cs"/>
            </a:rPr>
            <a:t>KLP</a:t>
          </a:r>
          <a:endParaRPr lang="nb-NO">
            <a:effectLst/>
          </a:endParaRPr>
        </a:p>
        <a:p>
          <a:pPr rtl="0"/>
          <a:r>
            <a:rPr lang="nb-NO" sz="1100" b="0" i="0">
              <a:solidFill>
                <a:schemeClr val="dk1"/>
              </a:solidFill>
              <a:effectLst/>
              <a:latin typeface="+mn-lt"/>
              <a:ea typeface="+mn-ea"/>
              <a:cs typeface="+mn-cs"/>
            </a:rPr>
            <a:t>2015-tall:</a:t>
          </a:r>
          <a:endParaRPr lang="nb-NO">
            <a:effectLst/>
          </a:endParaRPr>
        </a:p>
        <a:p>
          <a:pPr rtl="0"/>
          <a:r>
            <a:rPr lang="nb-NO" sz="1100" b="0" i="0">
              <a:solidFill>
                <a:schemeClr val="dk1"/>
              </a:solidFill>
              <a:effectLst/>
              <a:latin typeface="+mn-lt"/>
              <a:ea typeface="+mn-ea"/>
              <a:cs typeface="+mn-cs"/>
            </a:rPr>
            <a:t>Brutto forfalt premie - Gruppeliv: Det er foretatt endringer</a:t>
          </a:r>
          <a:r>
            <a:rPr lang="nb-NO" sz="1100" b="0" i="0" baseline="0">
              <a:solidFill>
                <a:schemeClr val="dk1"/>
              </a:solidFill>
              <a:effectLst/>
              <a:latin typeface="+mn-lt"/>
              <a:ea typeface="+mn-ea"/>
              <a:cs typeface="+mn-cs"/>
            </a:rPr>
            <a:t> for Bedrift og Privat</a:t>
          </a:r>
          <a:r>
            <a:rPr lang="nb-NO" sz="1100" b="0" i="0">
              <a:solidFill>
                <a:schemeClr val="dk1"/>
              </a:solidFill>
              <a:effectLst/>
              <a:latin typeface="+mn-lt"/>
              <a:ea typeface="+mn-ea"/>
              <a:cs typeface="+mn-cs"/>
            </a:rPr>
            <a:t> på grunn av tidligere feilrapportering</a:t>
          </a:r>
          <a:r>
            <a:rPr lang="nb-NO" sz="1100" b="0" i="0" baseline="0">
              <a:solidFill>
                <a:schemeClr val="dk1"/>
              </a:solidFill>
              <a:effectLst/>
              <a:latin typeface="+mn-lt"/>
              <a:ea typeface="+mn-ea"/>
              <a:cs typeface="+mn-cs"/>
            </a:rPr>
            <a:t> (tabell 2a).</a:t>
          </a:r>
          <a:endParaRPr lang="nb-NO">
            <a:effectLst/>
          </a:endParaRPr>
        </a:p>
        <a:p>
          <a:pPr rtl="0"/>
          <a:endParaRPr lang="nb-NO" sz="1100" b="0" i="0" baseline="0">
            <a:solidFill>
              <a:schemeClr val="dk1"/>
            </a:solidFill>
            <a:effectLst/>
            <a:latin typeface="+mn-lt"/>
            <a:ea typeface="+mn-ea"/>
            <a:cs typeface="+mn-cs"/>
          </a:endParaRPr>
        </a:p>
        <a:p>
          <a:pPr rtl="0"/>
          <a:r>
            <a:rPr lang="nb-NO" sz="1100" b="0" i="0" baseline="0">
              <a:solidFill>
                <a:schemeClr val="dk1"/>
              </a:solidFill>
              <a:effectLst/>
              <a:latin typeface="+mn-lt"/>
              <a:ea typeface="+mn-ea"/>
              <a:cs typeface="+mn-cs"/>
            </a:rPr>
            <a:t>Det er foretatt endringer i enkelte tall i tabell 4 og 6.</a:t>
          </a:r>
          <a:endParaRPr lang="nb-NO">
            <a:effectLst/>
          </a:endParaRPr>
        </a:p>
        <a:p>
          <a:endParaRPr lang="nb-NO" sz="1100">
            <a:latin typeface="Times New Roman" panose="02020603050405020304" pitchFamily="18" charset="0"/>
            <a:cs typeface="Times New Roman" panose="02020603050405020304" pitchFamily="18" charset="0"/>
          </a:endParaRPr>
        </a:p>
        <a:p>
          <a:pPr rtl="0"/>
          <a:r>
            <a:rPr lang="nb-NO" sz="1100" b="0" i="0" u="sng">
              <a:solidFill>
                <a:schemeClr val="dk1"/>
              </a:solidFill>
              <a:effectLst/>
              <a:latin typeface="+mn-lt"/>
              <a:ea typeface="+mn-ea"/>
              <a:cs typeface="+mn-cs"/>
            </a:rPr>
            <a:t>Nordea Liv</a:t>
          </a:r>
          <a:endParaRPr lang="nb-NO">
            <a:effectLst/>
          </a:endParaRPr>
        </a:p>
        <a:p>
          <a:pPr rtl="0"/>
          <a:r>
            <a:rPr lang="nb-NO" sz="1100" b="0" i="0">
              <a:solidFill>
                <a:schemeClr val="dk1"/>
              </a:solidFill>
              <a:effectLst/>
              <a:latin typeface="+mn-lt"/>
              <a:ea typeface="+mn-ea"/>
              <a:cs typeface="+mn-cs"/>
            </a:rPr>
            <a:t>2015-tall:</a:t>
          </a:r>
          <a:endParaRPr lang="nb-NO">
            <a:effectLst/>
          </a:endParaRPr>
        </a:p>
        <a:p>
          <a:pPr rtl="0"/>
          <a:r>
            <a:rPr lang="nb-NO" sz="1100" b="0" i="0">
              <a:solidFill>
                <a:schemeClr val="dk1"/>
              </a:solidFill>
              <a:effectLst/>
              <a:latin typeface="+mn-lt"/>
              <a:ea typeface="+mn-ea"/>
              <a:cs typeface="+mn-cs"/>
            </a:rPr>
            <a:t>Nytegnet premie - Individuell kapital: Detne er justert i forhold til tidligere rapportering på grunn av</a:t>
          </a:r>
          <a:r>
            <a:rPr lang="nb-NO" sz="1100" b="0" i="0" baseline="0">
              <a:solidFill>
                <a:schemeClr val="dk1"/>
              </a:solidFill>
              <a:effectLst/>
              <a:latin typeface="+mn-lt"/>
              <a:ea typeface="+mn-ea"/>
              <a:cs typeface="+mn-cs"/>
            </a:rPr>
            <a:t> endring i rapporteringsprinsipp (tabell 2a).</a:t>
          </a:r>
          <a:br>
            <a:rPr lang="nb-NO" sz="1100" b="0" i="0" baseline="0">
              <a:solidFill>
                <a:schemeClr val="dk1"/>
              </a:solidFill>
              <a:effectLst/>
              <a:latin typeface="+mn-lt"/>
              <a:ea typeface="+mn-ea"/>
              <a:cs typeface="+mn-cs"/>
            </a:rPr>
          </a:br>
          <a:br>
            <a:rPr lang="nb-NO" sz="1100" b="0" i="0" baseline="0">
              <a:solidFill>
                <a:schemeClr val="dk1"/>
              </a:solidFill>
              <a:effectLst/>
              <a:latin typeface="+mn-lt"/>
              <a:ea typeface="+mn-ea"/>
              <a:cs typeface="+mn-cs"/>
            </a:rPr>
          </a:br>
          <a:r>
            <a:rPr lang="nb-NO" sz="1100" b="0" i="0" baseline="0">
              <a:solidFill>
                <a:schemeClr val="dk1"/>
              </a:solidFill>
              <a:effectLst/>
              <a:latin typeface="+mn-lt"/>
              <a:ea typeface="+mn-ea"/>
              <a:cs typeface="+mn-cs"/>
            </a:rPr>
            <a:t>Nytegnet premie - Individuell kapital: Det er foretatt endringer på grunn av feilrapportering (tabell 2b).</a:t>
          </a:r>
          <a:endParaRPr lang="nb-NO">
            <a:effectLst/>
          </a:endParaRPr>
        </a:p>
        <a:p>
          <a:pPr rtl="0"/>
          <a:r>
            <a:rPr lang="nb-NO" sz="1100" b="0" i="0" baseline="0">
              <a:solidFill>
                <a:schemeClr val="dk1"/>
              </a:solidFill>
              <a:effectLst/>
              <a:latin typeface="+mn-lt"/>
              <a:ea typeface="+mn-ea"/>
              <a:cs typeface="+mn-cs"/>
            </a:rPr>
            <a:t>Nytegnet premie - Individuell pensjon: Det er foretatt endringer på grunn av feilrapportering (tabell 2b).</a:t>
          </a:r>
          <a:br>
            <a:rPr lang="nb-NO" sz="1100" b="0" i="0" baseline="0">
              <a:solidFill>
                <a:schemeClr val="dk1"/>
              </a:solidFill>
              <a:effectLst/>
              <a:latin typeface="+mn-lt"/>
              <a:ea typeface="+mn-ea"/>
              <a:cs typeface="+mn-cs"/>
            </a:rPr>
          </a:br>
          <a:endParaRPr lang="nb-NO">
            <a:effectLst/>
          </a:endParaRPr>
        </a:p>
        <a:p>
          <a:pPr rtl="0"/>
          <a:r>
            <a:rPr lang="nb-NO" sz="1100" b="0" i="0">
              <a:solidFill>
                <a:schemeClr val="dk1"/>
              </a:solidFill>
              <a:effectLst/>
              <a:latin typeface="+mn-lt"/>
              <a:ea typeface="+mn-ea"/>
              <a:cs typeface="+mn-cs"/>
            </a:rPr>
            <a:t>Det er foretatt endringer</a:t>
          </a:r>
          <a:r>
            <a:rPr lang="nb-NO" sz="1100" b="0" i="0" baseline="0">
              <a:solidFill>
                <a:schemeClr val="dk1"/>
              </a:solidFill>
              <a:effectLst/>
              <a:latin typeface="+mn-lt"/>
              <a:ea typeface="+mn-ea"/>
              <a:cs typeface="+mn-cs"/>
            </a:rPr>
            <a:t> i enkelte tall i tabell 4 og 6 på grunn av omdisponeringer.</a:t>
          </a:r>
          <a:endParaRPr lang="nb-NO">
            <a:effectLst/>
          </a:endParaRPr>
        </a:p>
        <a:p>
          <a:endParaRPr lang="nb-NO" sz="1100">
            <a:latin typeface="Times New Roman" panose="02020603050405020304" pitchFamily="18" charset="0"/>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Innsamlede data</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innsamlede data er identiske med det som forekommer i statistikken.</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 underliggende tallene for statistikken er med en desimal, men statistikktallene publiseres uten desimaler. </a:t>
          </a:r>
        </a:p>
        <a:p>
          <a:pPr rtl="0" eaLnBrk="1" fontAlgn="auto" latinLnBrk="0" hangingPunct="1"/>
          <a:endParaRPr lang="nb-NO" sz="1100" b="0"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Det betyr at sumtall i formler kan avvike fra de synlige summene.</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endParaRPr lang="nb-NO" sz="1100" b="1" i="0" baseline="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nb-NO" sz="1100" b="1" i="0" baseline="0">
              <a:solidFill>
                <a:schemeClr val="dk1"/>
              </a:solidFill>
              <a:effectLst/>
              <a:latin typeface="Times New Roman" panose="02020603050405020304" pitchFamily="18" charset="0"/>
              <a:ea typeface="+mn-ea"/>
              <a:cs typeface="Times New Roman" panose="02020603050405020304" pitchFamily="18" charset="0"/>
            </a:rPr>
            <a:t>Prosentendringer</a:t>
          </a:r>
          <a:endParaRPr lang="nb-NO" sz="1100">
            <a:effectLst/>
            <a:latin typeface="Times New Roman" panose="02020603050405020304" pitchFamily="18" charset="0"/>
            <a:cs typeface="Times New Roman" panose="02020603050405020304" pitchFamily="18" charset="0"/>
          </a:endParaRPr>
        </a:p>
        <a:p>
          <a:pPr rtl="0" eaLnBrk="1" fontAlgn="auto" latinLnBrk="0" hangingPunct="1"/>
          <a:r>
            <a:rPr lang="nb-NO" sz="1100" b="0" i="0" baseline="0">
              <a:solidFill>
                <a:schemeClr val="dk1"/>
              </a:solidFill>
              <a:effectLst/>
              <a:latin typeface="Times New Roman" panose="02020603050405020304" pitchFamily="18" charset="0"/>
              <a:ea typeface="+mn-ea"/>
              <a:cs typeface="Times New Roman" panose="02020603050405020304" pitchFamily="18" charset="0"/>
            </a:rPr>
            <a:t>Prosentendringer med tallverdi ≥ 1000 gjengis som enten 999 eller - 999. Sammenligner vi tall med samme fortegn, vil vi få prosentøkning når vi går fra lavere tallverdi til høyere tallverdi. Sammenligner vi tall med ulike fortegn, vil vi få prosentøkning når vi går fra negative tall til positive tall. Prosentendringer fra negative tall til 0 (null) = + 100, mens prosentendringer fra positive tall til 0 (null) = - 100. Prosentendringer fra 0 til positive eller negative tall angis ikke (---). Det samme gjelder små tallstørrelser som vises som 0.</a:t>
          </a:r>
          <a:endParaRPr lang="nb-NO" sz="1100">
            <a:effectLst/>
            <a:latin typeface="Times New Roman" panose="02020603050405020304" pitchFamily="18" charset="0"/>
            <a:cs typeface="Times New Roman" panose="02020603050405020304" pitchFamily="18" charset="0"/>
          </a:endParaRPr>
        </a:p>
        <a:p>
          <a:endParaRPr lang="nb-NO"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file01\finansnorge\SFA\Statistikk%20og%20analyse\Fellessaker\Ny%20presentasjon%20MA\Overset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t"/>
      <sheetName val="Oppslagstabeller"/>
      <sheetName val="Oversetter"/>
    </sheetNames>
    <sheetDataSet>
      <sheetData sheetId="0"/>
      <sheetData sheetId="1">
        <row r="1">
          <cell r="A1" t="str">
            <v>selskap_id</v>
          </cell>
          <cell r="B1" t="str">
            <v>sortering</v>
          </cell>
          <cell r="C1" t="str">
            <v>2a</v>
          </cell>
          <cell r="D1" t="str">
            <v>2b</v>
          </cell>
          <cell r="E1" t="str">
            <v>3a</v>
          </cell>
          <cell r="F1" t="str">
            <v>3b</v>
          </cell>
          <cell r="G1" t="str">
            <v>selskap_navn</v>
          </cell>
        </row>
        <row r="2">
          <cell r="A2" t="str">
            <v>19</v>
          </cell>
          <cell r="B2" t="str">
            <v>01</v>
          </cell>
          <cell r="C2">
            <v>3</v>
          </cell>
          <cell r="E2">
            <v>3</v>
          </cell>
          <cell r="G2" t="str">
            <v>ACE European Group Ltd</v>
          </cell>
        </row>
        <row r="3">
          <cell r="A3" t="str">
            <v>34</v>
          </cell>
          <cell r="B3" t="str">
            <v>02</v>
          </cell>
          <cell r="C3">
            <v>7</v>
          </cell>
          <cell r="D3">
            <v>3</v>
          </cell>
          <cell r="E3">
            <v>7</v>
          </cell>
          <cell r="F3">
            <v>3</v>
          </cell>
          <cell r="G3" t="str">
            <v>Danica Pensjonsforsikring</v>
          </cell>
        </row>
        <row r="4">
          <cell r="A4" t="str">
            <v>35</v>
          </cell>
          <cell r="B4" t="str">
            <v>03</v>
          </cell>
          <cell r="C4">
            <v>11</v>
          </cell>
          <cell r="D4">
            <v>7</v>
          </cell>
          <cell r="E4">
            <v>11</v>
          </cell>
          <cell r="F4">
            <v>7</v>
          </cell>
          <cell r="G4" t="str">
            <v>DNB Livsforsikring ASA</v>
          </cell>
          <cell r="N4">
            <v>16</v>
          </cell>
        </row>
        <row r="5">
          <cell r="A5" t="str">
            <v>15</v>
          </cell>
          <cell r="B5" t="str">
            <v>04</v>
          </cell>
          <cell r="C5">
            <v>15</v>
          </cell>
          <cell r="E5">
            <v>15</v>
          </cell>
          <cell r="G5" t="str">
            <v>Eika Gruppen AS</v>
          </cell>
          <cell r="N5" t="str">
            <v>4.-kvartal-2015-markedsandeler---endelige-tall-og-regnskapsstatistikk.xlsx</v>
          </cell>
        </row>
        <row r="6">
          <cell r="A6" t="str">
            <v>36</v>
          </cell>
          <cell r="B6" t="str">
            <v>05</v>
          </cell>
          <cell r="C6">
            <v>19</v>
          </cell>
          <cell r="D6">
            <v>11</v>
          </cell>
          <cell r="E6">
            <v>19</v>
          </cell>
          <cell r="F6">
            <v>11</v>
          </cell>
          <cell r="G6" t="str">
            <v>Frende Livsforsikring AS</v>
          </cell>
        </row>
        <row r="7">
          <cell r="A7" t="str">
            <v>20</v>
          </cell>
          <cell r="B7" t="str">
            <v>06</v>
          </cell>
          <cell r="C7">
            <v>23</v>
          </cell>
          <cell r="E7">
            <v>23</v>
          </cell>
          <cell r="G7" t="str">
            <v>Frende Skadeforsikring AS</v>
          </cell>
        </row>
        <row r="8">
          <cell r="A8" t="str">
            <v>4</v>
          </cell>
          <cell r="B8" t="str">
            <v>07</v>
          </cell>
          <cell r="C8">
            <v>27</v>
          </cell>
          <cell r="E8">
            <v>27</v>
          </cell>
          <cell r="G8" t="str">
            <v>Gjensidige Forsikring ASA</v>
          </cell>
        </row>
        <row r="9">
          <cell r="A9" t="str">
            <v>37</v>
          </cell>
          <cell r="B9" t="str">
            <v>08</v>
          </cell>
          <cell r="C9">
            <v>31</v>
          </cell>
          <cell r="D9">
            <v>15</v>
          </cell>
          <cell r="E9">
            <v>31</v>
          </cell>
          <cell r="F9">
            <v>15</v>
          </cell>
          <cell r="G9" t="str">
            <v>Gjensidige Pensjon og Sparing</v>
          </cell>
        </row>
        <row r="10">
          <cell r="A10" t="str">
            <v>38</v>
          </cell>
          <cell r="B10" t="str">
            <v>09</v>
          </cell>
          <cell r="C10">
            <v>35</v>
          </cell>
          <cell r="E10">
            <v>35</v>
          </cell>
          <cell r="G10" t="str">
            <v>Handelsbanken Liv</v>
          </cell>
        </row>
        <row r="11">
          <cell r="A11" t="str">
            <v>6</v>
          </cell>
          <cell r="B11" t="str">
            <v>10</v>
          </cell>
          <cell r="C11">
            <v>39</v>
          </cell>
          <cell r="E11">
            <v>39</v>
          </cell>
          <cell r="G11" t="str">
            <v>If Skadeforsikring nuf</v>
          </cell>
        </row>
        <row r="12">
          <cell r="A12" t="str">
            <v>39</v>
          </cell>
          <cell r="B12" t="str">
            <v>11</v>
          </cell>
          <cell r="C12">
            <v>47</v>
          </cell>
          <cell r="D12">
            <v>23</v>
          </cell>
          <cell r="E12">
            <v>47</v>
          </cell>
          <cell r="F12">
            <v>23</v>
          </cell>
          <cell r="G12" t="str">
            <v>KLP Bedriftspensjon AS</v>
          </cell>
        </row>
        <row r="13">
          <cell r="A13" t="str">
            <v>5</v>
          </cell>
          <cell r="B13" t="str">
            <v>12</v>
          </cell>
          <cell r="C13">
            <v>43</v>
          </cell>
          <cell r="D13">
            <v>19</v>
          </cell>
          <cell r="E13">
            <v>43</v>
          </cell>
          <cell r="F13">
            <v>19</v>
          </cell>
          <cell r="G13" t="str">
            <v>KLP</v>
          </cell>
        </row>
        <row r="14">
          <cell r="A14" t="str">
            <v>22</v>
          </cell>
          <cell r="B14" t="str">
            <v>13</v>
          </cell>
          <cell r="C14">
            <v>55</v>
          </cell>
          <cell r="E14">
            <v>55</v>
          </cell>
          <cell r="G14" t="str">
            <v>Landbruksforsikring AS</v>
          </cell>
        </row>
        <row r="15">
          <cell r="A15" t="str">
            <v>17</v>
          </cell>
          <cell r="B15" t="str">
            <v>14</v>
          </cell>
          <cell r="C15">
            <v>59</v>
          </cell>
          <cell r="E15">
            <v>59</v>
          </cell>
          <cell r="G15" t="str">
            <v>NEMI Forsikring AS</v>
          </cell>
        </row>
        <row r="16">
          <cell r="A16" t="str">
            <v>40</v>
          </cell>
          <cell r="B16" t="str">
            <v>15</v>
          </cell>
          <cell r="C16">
            <v>63</v>
          </cell>
          <cell r="D16">
            <v>27</v>
          </cell>
          <cell r="E16">
            <v>63</v>
          </cell>
          <cell r="F16">
            <v>27</v>
          </cell>
          <cell r="G16" t="str">
            <v>Livsforsikringsselskapet Nordea Liv Norge AS</v>
          </cell>
        </row>
        <row r="17">
          <cell r="A17" t="str">
            <v>41</v>
          </cell>
          <cell r="B17" t="str">
            <v>16</v>
          </cell>
          <cell r="C17">
            <v>67</v>
          </cell>
          <cell r="E17">
            <v>67</v>
          </cell>
          <cell r="G17" t="str">
            <v>Oslo Pensjonsforsikring</v>
          </cell>
        </row>
        <row r="18">
          <cell r="A18" t="str">
            <v>43</v>
          </cell>
          <cell r="B18" t="str">
            <v>17</v>
          </cell>
          <cell r="C18">
            <v>71</v>
          </cell>
          <cell r="D18">
            <v>35</v>
          </cell>
          <cell r="E18">
            <v>71</v>
          </cell>
          <cell r="F18">
            <v>35</v>
          </cell>
          <cell r="G18" t="str">
            <v>Silver Pensjonsforsikring  AS</v>
          </cell>
        </row>
        <row r="19">
          <cell r="A19" t="str">
            <v>49</v>
          </cell>
          <cell r="B19" t="str">
            <v>18</v>
          </cell>
          <cell r="C19">
            <v>75</v>
          </cell>
          <cell r="D19">
            <v>39</v>
          </cell>
          <cell r="E19">
            <v>75</v>
          </cell>
          <cell r="F19">
            <v>39</v>
          </cell>
          <cell r="G19" t="str">
            <v>Sparebank 1 Fondsforsikring</v>
          </cell>
        </row>
        <row r="20">
          <cell r="A20" t="str">
            <v>50</v>
          </cell>
          <cell r="B20" t="str">
            <v>19</v>
          </cell>
          <cell r="C20">
            <v>79</v>
          </cell>
          <cell r="D20">
            <v>43</v>
          </cell>
          <cell r="E20">
            <v>79</v>
          </cell>
          <cell r="F20">
            <v>43</v>
          </cell>
          <cell r="G20" t="str">
            <v>Storebrand Fondsforsikring</v>
          </cell>
        </row>
        <row r="21">
          <cell r="A21" t="str">
            <v>16</v>
          </cell>
          <cell r="B21" t="str">
            <v>20</v>
          </cell>
          <cell r="C21">
            <v>83</v>
          </cell>
          <cell r="E21">
            <v>83</v>
          </cell>
          <cell r="G21" t="str">
            <v>Telenor Forsikring AS</v>
          </cell>
        </row>
        <row r="22">
          <cell r="A22" t="str">
            <v>47</v>
          </cell>
          <cell r="B22" t="str">
            <v>21</v>
          </cell>
          <cell r="G22" t="str">
            <v>TrygVesta Forsikring</v>
          </cell>
        </row>
        <row r="23">
          <cell r="A23" t="str">
            <v>8</v>
          </cell>
          <cell r="B23" t="str">
            <v>22</v>
          </cell>
          <cell r="C23">
            <v>87</v>
          </cell>
          <cell r="E23">
            <v>87</v>
          </cell>
          <cell r="G23" t="str">
            <v>Tryg Forsikring</v>
          </cell>
        </row>
        <row r="24">
          <cell r="A24" t="str">
            <v>10</v>
          </cell>
          <cell r="B24" t="str">
            <v>23</v>
          </cell>
          <cell r="G24" t="str">
            <v>SpareBank 1 Forsikring AS</v>
          </cell>
        </row>
        <row r="25">
          <cell r="A25" t="str">
            <v>32</v>
          </cell>
          <cell r="B25" t="str">
            <v>24</v>
          </cell>
          <cell r="G25" t="str">
            <v>Storebrand ASA</v>
          </cell>
        </row>
        <row r="26">
          <cell r="A26" t="str">
            <v>33</v>
          </cell>
          <cell r="B26" t="str">
            <v>25</v>
          </cell>
          <cell r="G26" t="str">
            <v>Altraplan Luxembourg</v>
          </cell>
        </row>
        <row r="27">
          <cell r="A27" t="str">
            <v>42</v>
          </cell>
          <cell r="B27" t="str">
            <v>26</v>
          </cell>
          <cell r="D27">
            <v>31</v>
          </cell>
          <cell r="F27">
            <v>31</v>
          </cell>
          <cell r="G27" t="str">
            <v>SHB Liv</v>
          </cell>
        </row>
        <row r="28">
          <cell r="A28" t="str">
            <v>44</v>
          </cell>
          <cell r="B28" t="str">
            <v>27</v>
          </cell>
          <cell r="C28">
            <v>51</v>
          </cell>
          <cell r="E28">
            <v>51</v>
          </cell>
          <cell r="G28" t="str">
            <v>KLP Skadeforsikring</v>
          </cell>
        </row>
        <row r="29">
          <cell r="A29" t="str">
            <v>45</v>
          </cell>
          <cell r="B29" t="str">
            <v>28</v>
          </cell>
          <cell r="G29" t="str">
            <v>Commercial Union International Life</v>
          </cell>
        </row>
        <row r="30">
          <cell r="A30" t="str">
            <v>46</v>
          </cell>
          <cell r="B30" t="str">
            <v>29</v>
          </cell>
          <cell r="G30" t="str">
            <v>Gjensidige NOR Spareforsikring</v>
          </cell>
        </row>
        <row r="31">
          <cell r="A31" t="str">
            <v>48</v>
          </cell>
          <cell r="B31" t="str">
            <v>30</v>
          </cell>
          <cell r="G31" t="str">
            <v>Vesta</v>
          </cell>
        </row>
        <row r="32">
          <cell r="A32" t="str">
            <v>51</v>
          </cell>
          <cell r="B32" t="str">
            <v>31</v>
          </cell>
          <cell r="G32" t="str">
            <v>Danica Link</v>
          </cell>
        </row>
        <row r="33">
          <cell r="A33" t="str">
            <v>52</v>
          </cell>
          <cell r="B33" t="str">
            <v>32</v>
          </cell>
          <cell r="G33" t="str">
            <v>Danica Fondsforsikring</v>
          </cell>
        </row>
        <row r="34">
          <cell r="A34" t="str">
            <v>53</v>
          </cell>
          <cell r="B34" t="str">
            <v>33</v>
          </cell>
          <cell r="G34" t="str">
            <v>Gjensidige NOR Fondsforsikring</v>
          </cell>
        </row>
        <row r="35">
          <cell r="A35" t="str">
            <v>54</v>
          </cell>
          <cell r="B35" t="str">
            <v>34</v>
          </cell>
          <cell r="G35" t="str">
            <v>Vital Link</v>
          </cell>
        </row>
        <row r="36">
          <cell r="A36" t="str">
            <v>55</v>
          </cell>
          <cell r="B36" t="str">
            <v>35</v>
          </cell>
          <cell r="G36" t="str">
            <v>Nordea Link</v>
          </cell>
        </row>
      </sheetData>
      <sheetData sheetId="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55"/>
  <sheetViews>
    <sheetView showGridLines="0" topLeftCell="A16" workbookViewId="0">
      <selection activeCell="J30" sqref="J30"/>
    </sheetView>
  </sheetViews>
  <sheetFormatPr baseColWidth="10" defaultColWidth="11.42578125" defaultRowHeight="12.75" x14ac:dyDescent="0.2"/>
  <sheetData>
    <row r="1" spans="2:9" s="52" customFormat="1" x14ac:dyDescent="0.2"/>
    <row r="2" spans="2:9" s="52" customFormat="1" x14ac:dyDescent="0.2"/>
    <row r="3" spans="2:9" s="52" customFormat="1" x14ac:dyDescent="0.2"/>
    <row r="4" spans="2:9" s="52" customFormat="1" x14ac:dyDescent="0.2"/>
    <row r="5" spans="2:9" s="52" customFormat="1" x14ac:dyDescent="0.2">
      <c r="B5" s="53"/>
      <c r="C5" s="53"/>
      <c r="D5" s="53"/>
      <c r="E5" s="53"/>
      <c r="F5" s="53"/>
      <c r="G5" s="53"/>
      <c r="H5" s="53"/>
    </row>
    <row r="6" spans="2:9" s="52" customFormat="1" ht="23.25" x14ac:dyDescent="0.35">
      <c r="B6" s="54"/>
      <c r="C6" s="53"/>
      <c r="D6" s="53"/>
      <c r="E6" s="53"/>
      <c r="F6" s="53"/>
      <c r="G6" s="53"/>
      <c r="H6" s="53"/>
      <c r="I6" s="55"/>
    </row>
    <row r="7" spans="2:9" s="52" customFormat="1" x14ac:dyDescent="0.2">
      <c r="B7" s="53"/>
      <c r="C7" s="53"/>
      <c r="D7" s="53"/>
      <c r="E7" s="53"/>
      <c r="F7" s="53"/>
      <c r="G7" s="53"/>
      <c r="H7" s="53"/>
      <c r="I7" s="53"/>
    </row>
    <row r="8" spans="2:9" s="52" customFormat="1" x14ac:dyDescent="0.2">
      <c r="B8" s="53"/>
      <c r="C8" s="53"/>
      <c r="D8" s="53"/>
      <c r="F8" s="53"/>
      <c r="G8" s="53"/>
      <c r="H8" s="53"/>
    </row>
    <row r="9" spans="2:9" s="52" customFormat="1" x14ac:dyDescent="0.2">
      <c r="B9" s="53"/>
      <c r="C9" s="53"/>
      <c r="D9" s="53"/>
      <c r="E9" s="53"/>
      <c r="F9" s="53"/>
      <c r="G9" s="53"/>
      <c r="H9" s="53"/>
    </row>
    <row r="10" spans="2:9" s="52" customFormat="1" ht="23.25" x14ac:dyDescent="0.35">
      <c r="B10" s="53"/>
      <c r="C10" s="53"/>
      <c r="D10" s="53"/>
      <c r="I10" s="55"/>
    </row>
    <row r="11" spans="2:9" s="52" customFormat="1" x14ac:dyDescent="0.2">
      <c r="B11" s="53"/>
      <c r="C11" s="53"/>
      <c r="D11" s="53"/>
    </row>
    <row r="12" spans="2:9" s="52" customFormat="1" ht="27" customHeight="1" x14ac:dyDescent="0.35">
      <c r="B12" s="53"/>
      <c r="C12" s="53"/>
      <c r="D12" s="53"/>
      <c r="E12" s="53"/>
      <c r="F12" s="53"/>
      <c r="G12" s="53"/>
      <c r="H12" s="53"/>
      <c r="I12" s="55"/>
    </row>
    <row r="13" spans="2:9" s="52" customFormat="1" ht="19.5" customHeight="1" x14ac:dyDescent="0.35">
      <c r="B13" s="53"/>
      <c r="I13" s="55"/>
    </row>
    <row r="14" spans="2:9" s="52" customFormat="1" x14ac:dyDescent="0.2">
      <c r="B14" s="53"/>
      <c r="C14" s="53"/>
      <c r="D14" s="53"/>
      <c r="F14" s="53"/>
      <c r="G14" s="53"/>
      <c r="H14" s="53"/>
    </row>
    <row r="15" spans="2:9" s="52" customFormat="1" x14ac:dyDescent="0.2">
      <c r="B15" s="53"/>
      <c r="C15" s="53"/>
      <c r="D15" s="53"/>
      <c r="F15" s="53"/>
      <c r="G15" s="53"/>
      <c r="H15" s="53"/>
      <c r="I15" s="53"/>
    </row>
    <row r="16" spans="2:9" s="52" customFormat="1" ht="34.5" x14ac:dyDescent="0.45">
      <c r="B16" s="53"/>
      <c r="C16" s="53"/>
      <c r="D16" s="53"/>
      <c r="E16" s="56"/>
      <c r="F16" s="53"/>
      <c r="G16" s="53"/>
      <c r="H16" s="53"/>
      <c r="I16" s="53"/>
    </row>
    <row r="17" spans="2:9" s="52" customFormat="1" ht="33" x14ac:dyDescent="0.45">
      <c r="B17" s="53"/>
      <c r="C17" s="53"/>
      <c r="D17" s="53"/>
      <c r="E17" s="57"/>
      <c r="F17" s="53"/>
      <c r="G17" s="53"/>
      <c r="H17" s="53"/>
      <c r="I17" s="53"/>
    </row>
    <row r="18" spans="2:9" s="52" customFormat="1" ht="33" x14ac:dyDescent="0.45">
      <c r="D18" s="57"/>
    </row>
    <row r="19" spans="2:9" s="52" customFormat="1" ht="18.75" x14ac:dyDescent="0.3">
      <c r="E19" s="58"/>
      <c r="I19" s="59"/>
    </row>
    <row r="20" spans="2:9" s="52" customFormat="1" x14ac:dyDescent="0.2"/>
    <row r="21" spans="2:9" s="52" customFormat="1" x14ac:dyDescent="0.2">
      <c r="E21" s="60"/>
    </row>
    <row r="22" spans="2:9" s="52" customFormat="1" ht="26.25" x14ac:dyDescent="0.4">
      <c r="E22" s="61"/>
    </row>
    <row r="23" spans="2:9" s="52" customFormat="1" x14ac:dyDescent="0.2"/>
    <row r="24" spans="2:9" s="52" customFormat="1" x14ac:dyDescent="0.2"/>
    <row r="25" spans="2:9" s="52" customFormat="1" ht="18.75" x14ac:dyDescent="0.3">
      <c r="E25" s="62"/>
    </row>
    <row r="26" spans="2:9" s="52" customFormat="1" ht="18.75" x14ac:dyDescent="0.3">
      <c r="E26" s="63"/>
    </row>
    <row r="27" spans="2:9" s="52" customFormat="1" x14ac:dyDescent="0.2"/>
    <row r="28" spans="2:9" s="52" customFormat="1" x14ac:dyDescent="0.2"/>
    <row r="29" spans="2:9" s="52" customFormat="1" x14ac:dyDescent="0.2"/>
    <row r="30" spans="2:9" s="52" customFormat="1" x14ac:dyDescent="0.2"/>
    <row r="31" spans="2:9" s="52" customFormat="1" x14ac:dyDescent="0.2"/>
    <row r="32" spans="2:9" s="52" customFormat="1" x14ac:dyDescent="0.2"/>
    <row r="33" spans="1:9" s="52" customFormat="1" ht="35.25" x14ac:dyDescent="0.2">
      <c r="A33" s="64"/>
    </row>
    <row r="34" spans="1:9" s="52" customFormat="1" x14ac:dyDescent="0.2"/>
    <row r="35" spans="1:9" s="52" customFormat="1" x14ac:dyDescent="0.2"/>
    <row r="36" spans="1:9" s="52" customFormat="1" ht="33" x14ac:dyDescent="0.2">
      <c r="B36" s="65"/>
    </row>
    <row r="37" spans="1:9" s="52" customFormat="1" x14ac:dyDescent="0.2"/>
    <row r="38" spans="1:9" s="52" customFormat="1" x14ac:dyDescent="0.2"/>
    <row r="39" spans="1:9" s="52" customFormat="1" ht="18" x14ac:dyDescent="0.25">
      <c r="B39" s="66"/>
    </row>
    <row r="40" spans="1:9" s="52" customFormat="1" x14ac:dyDescent="0.2"/>
    <row r="41" spans="1:9" s="52" customFormat="1" ht="18.75" x14ac:dyDescent="0.3">
      <c r="I41" s="67"/>
    </row>
    <row r="42" spans="1:9" s="52" customFormat="1" x14ac:dyDescent="0.2"/>
    <row r="43" spans="1:9" s="52" customFormat="1" ht="18.75" x14ac:dyDescent="0.3">
      <c r="B43" s="751"/>
      <c r="C43" s="751"/>
      <c r="D43" s="751"/>
    </row>
    <row r="44" spans="1:9" s="52" customFormat="1" x14ac:dyDescent="0.2"/>
    <row r="45" spans="1:9" s="52" customFormat="1" x14ac:dyDescent="0.2"/>
    <row r="46" spans="1:9" s="52" customFormat="1" x14ac:dyDescent="0.2"/>
    <row r="47" spans="1:9" s="52" customFormat="1" x14ac:dyDescent="0.2"/>
    <row r="48" spans="1:9"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sheetData>
  <mergeCells count="1">
    <mergeCell ref="B43:D43"/>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N60"/>
  <sheetViews>
    <sheetView showGridLines="0" tabSelected="1" zoomScale="70" zoomScaleNormal="70" workbookViewId="0">
      <selection activeCell="C2" sqref="C2"/>
    </sheetView>
  </sheetViews>
  <sheetFormatPr baseColWidth="10" defaultColWidth="11.42578125" defaultRowHeight="25.5" x14ac:dyDescent="0.35"/>
  <cols>
    <col min="1" max="1" width="11.42578125" style="68"/>
    <col min="2" max="2" width="25" style="68" customWidth="1"/>
    <col min="3" max="3" width="141.7109375" style="68" customWidth="1"/>
    <col min="4" max="16384" width="11.42578125" style="68"/>
  </cols>
  <sheetData>
    <row r="1" spans="1:14" ht="20.100000000000001" customHeight="1" x14ac:dyDescent="0.35">
      <c r="C1" s="69"/>
      <c r="D1" s="70"/>
      <c r="E1" s="70"/>
      <c r="F1" s="70"/>
      <c r="G1" s="70"/>
      <c r="H1" s="70"/>
      <c r="I1" s="70"/>
      <c r="J1" s="70"/>
      <c r="K1" s="70"/>
      <c r="L1" s="70"/>
      <c r="M1" s="70"/>
      <c r="N1" s="70"/>
    </row>
    <row r="2" spans="1:14" ht="20.100000000000001" customHeight="1" x14ac:dyDescent="0.35">
      <c r="C2" s="288" t="s">
        <v>39</v>
      </c>
      <c r="D2" s="70"/>
      <c r="E2" s="70"/>
      <c r="F2" s="70"/>
      <c r="G2" s="70"/>
      <c r="H2" s="70"/>
      <c r="I2" s="70"/>
      <c r="J2" s="70"/>
      <c r="K2" s="70"/>
      <c r="L2" s="70"/>
      <c r="M2" s="70"/>
      <c r="N2" s="70"/>
    </row>
    <row r="3" spans="1:14" ht="20.100000000000001" customHeight="1" x14ac:dyDescent="0.35">
      <c r="C3" s="71"/>
      <c r="D3" s="70"/>
      <c r="E3" s="70"/>
      <c r="F3" s="70"/>
      <c r="G3" s="70"/>
      <c r="H3" s="70"/>
      <c r="I3" s="70"/>
      <c r="J3" s="70"/>
      <c r="K3" s="70"/>
      <c r="L3" s="70"/>
      <c r="M3" s="70"/>
      <c r="N3" s="70"/>
    </row>
    <row r="4" spans="1:14" ht="20.100000000000001" customHeight="1" x14ac:dyDescent="0.35">
      <c r="C4" s="71"/>
      <c r="D4" s="70"/>
      <c r="E4" s="70"/>
      <c r="F4" s="70"/>
      <c r="G4" s="70"/>
      <c r="H4" s="70"/>
      <c r="I4" s="70"/>
      <c r="J4" s="70"/>
      <c r="K4" s="70"/>
      <c r="L4" s="70"/>
      <c r="M4" s="70"/>
      <c r="N4" s="70"/>
    </row>
    <row r="5" spans="1:14" ht="20.100000000000001" customHeight="1" x14ac:dyDescent="0.35">
      <c r="A5" s="71"/>
      <c r="B5" s="71"/>
      <c r="C5" s="71"/>
      <c r="D5" s="70"/>
      <c r="E5" s="70"/>
      <c r="F5" s="70"/>
      <c r="G5" s="70"/>
      <c r="H5" s="70"/>
      <c r="I5" s="70"/>
      <c r="J5" s="70"/>
      <c r="K5" s="70"/>
      <c r="L5" s="70"/>
      <c r="M5" s="70"/>
      <c r="N5" s="70"/>
    </row>
    <row r="6" spans="1:14" ht="20.100000000000001" customHeight="1" x14ac:dyDescent="0.35">
      <c r="A6" s="72" t="s">
        <v>40</v>
      </c>
      <c r="B6" s="72"/>
      <c r="C6" s="71"/>
      <c r="D6" s="70"/>
      <c r="E6" s="70"/>
      <c r="F6" s="70"/>
      <c r="G6" s="70"/>
      <c r="H6" s="70"/>
      <c r="I6" s="70"/>
      <c r="J6" s="70"/>
      <c r="K6" s="70"/>
      <c r="L6" s="70"/>
      <c r="M6" s="70"/>
      <c r="N6" s="70"/>
    </row>
    <row r="7" spans="1:14" ht="20.100000000000001" customHeight="1" x14ac:dyDescent="0.35">
      <c r="A7" s="71"/>
      <c r="B7" s="71" t="s">
        <v>41</v>
      </c>
      <c r="C7" s="71" t="s">
        <v>42</v>
      </c>
      <c r="D7" s="70"/>
      <c r="E7" s="70"/>
      <c r="F7" s="70"/>
      <c r="G7" s="70"/>
      <c r="H7" s="70"/>
      <c r="I7" s="70"/>
      <c r="J7" s="70"/>
      <c r="K7" s="70"/>
      <c r="L7" s="70"/>
      <c r="M7" s="70"/>
      <c r="N7" s="70"/>
    </row>
    <row r="8" spans="1:14" ht="20.100000000000001" customHeight="1" x14ac:dyDescent="0.35">
      <c r="A8" s="71"/>
      <c r="B8" s="71" t="s">
        <v>43</v>
      </c>
      <c r="C8" s="71" t="s">
        <v>44</v>
      </c>
      <c r="D8" s="70"/>
      <c r="E8" s="70"/>
      <c r="F8" s="70"/>
      <c r="G8" s="70"/>
      <c r="H8" s="70"/>
      <c r="I8" s="70"/>
      <c r="J8" s="70"/>
      <c r="K8" s="70"/>
      <c r="L8" s="70"/>
      <c r="M8" s="70"/>
      <c r="N8" s="70"/>
    </row>
    <row r="9" spans="1:14" ht="20.100000000000001" customHeight="1" x14ac:dyDescent="0.35">
      <c r="A9" s="71"/>
      <c r="B9" s="71" t="s">
        <v>45</v>
      </c>
      <c r="C9" s="71" t="s">
        <v>46</v>
      </c>
      <c r="D9" s="70"/>
      <c r="E9" s="70"/>
      <c r="F9" s="70"/>
      <c r="G9" s="70"/>
      <c r="H9" s="70"/>
      <c r="I9" s="70"/>
      <c r="J9" s="70"/>
      <c r="K9" s="70"/>
      <c r="L9" s="70"/>
      <c r="M9" s="70"/>
      <c r="N9" s="70"/>
    </row>
    <row r="10" spans="1:14" ht="20.100000000000001" customHeight="1" x14ac:dyDescent="0.35">
      <c r="A10" s="71"/>
      <c r="B10" s="71" t="s">
        <v>47</v>
      </c>
      <c r="C10" s="71" t="s">
        <v>48</v>
      </c>
      <c r="D10" s="70"/>
      <c r="E10" s="70"/>
      <c r="F10" s="70"/>
      <c r="G10" s="70"/>
      <c r="H10" s="70"/>
      <c r="I10" s="70"/>
      <c r="J10" s="70"/>
      <c r="K10" s="70"/>
      <c r="L10" s="70"/>
      <c r="M10" s="70"/>
      <c r="N10" s="70"/>
    </row>
    <row r="11" spans="1:14" ht="20.100000000000001" customHeight="1" x14ac:dyDescent="0.35">
      <c r="A11" s="71"/>
      <c r="B11" s="71" t="s">
        <v>49</v>
      </c>
      <c r="C11" s="71" t="s">
        <v>50</v>
      </c>
      <c r="D11" s="70"/>
      <c r="E11" s="70"/>
      <c r="F11" s="70"/>
      <c r="G11" s="70"/>
      <c r="H11" s="70"/>
      <c r="I11" s="70"/>
      <c r="J11" s="70"/>
      <c r="K11" s="70"/>
      <c r="L11" s="70"/>
      <c r="M11" s="70"/>
      <c r="N11" s="70"/>
    </row>
    <row r="12" spans="1:14" ht="20.100000000000001" customHeight="1" x14ac:dyDescent="0.35">
      <c r="A12" s="71"/>
      <c r="B12" s="71" t="s">
        <v>51</v>
      </c>
      <c r="C12" s="71" t="s">
        <v>52</v>
      </c>
      <c r="D12" s="70"/>
      <c r="E12" s="70"/>
      <c r="F12" s="70"/>
      <c r="G12" s="70"/>
      <c r="H12" s="70"/>
      <c r="I12" s="70"/>
      <c r="J12" s="70"/>
      <c r="K12" s="70"/>
      <c r="L12" s="70"/>
      <c r="M12" s="70"/>
      <c r="N12" s="70"/>
    </row>
    <row r="13" spans="1:14" ht="20.100000000000001" customHeight="1" x14ac:dyDescent="0.35">
      <c r="A13" s="71"/>
      <c r="B13" s="71" t="s">
        <v>53</v>
      </c>
      <c r="C13" s="71" t="s">
        <v>54</v>
      </c>
      <c r="D13" s="70"/>
      <c r="E13" s="70"/>
      <c r="F13" s="70"/>
      <c r="G13" s="70"/>
      <c r="H13" s="70"/>
      <c r="I13" s="70"/>
      <c r="J13" s="70"/>
      <c r="K13" s="70"/>
      <c r="L13" s="70"/>
      <c r="M13" s="70"/>
      <c r="N13" s="70"/>
    </row>
    <row r="14" spans="1:14" ht="20.100000000000001" customHeight="1" x14ac:dyDescent="0.35">
      <c r="A14" s="71"/>
      <c r="B14" s="71" t="s">
        <v>55</v>
      </c>
      <c r="C14" s="71" t="s">
        <v>56</v>
      </c>
      <c r="D14" s="70"/>
      <c r="E14" s="70"/>
      <c r="F14" s="70"/>
      <c r="G14" s="70"/>
      <c r="H14" s="70"/>
      <c r="I14" s="70"/>
      <c r="J14" s="70"/>
      <c r="K14" s="70"/>
      <c r="L14" s="70"/>
      <c r="M14" s="70"/>
      <c r="N14" s="70"/>
    </row>
    <row r="15" spans="1:14" ht="18.75" customHeight="1" x14ac:dyDescent="0.35">
      <c r="A15" s="71"/>
      <c r="B15" s="71"/>
      <c r="C15" s="71"/>
      <c r="D15" s="70"/>
      <c r="E15" s="70"/>
      <c r="F15" s="70"/>
      <c r="G15" s="70"/>
      <c r="H15" s="70"/>
      <c r="I15" s="70"/>
      <c r="J15" s="70"/>
      <c r="K15" s="70"/>
      <c r="L15" s="70"/>
      <c r="M15" s="70"/>
      <c r="N15" s="70"/>
    </row>
    <row r="16" spans="1:14" ht="20.100000000000001" customHeight="1" x14ac:dyDescent="0.35">
      <c r="A16" s="287" t="s">
        <v>57</v>
      </c>
      <c r="B16" s="72"/>
      <c r="C16" s="71"/>
      <c r="D16" s="70"/>
      <c r="E16" s="70"/>
      <c r="F16" s="70"/>
      <c r="G16" s="70"/>
      <c r="H16" s="70"/>
      <c r="I16" s="70"/>
      <c r="J16" s="70"/>
      <c r="K16" s="70"/>
      <c r="L16" s="70"/>
      <c r="M16" s="70"/>
      <c r="N16" s="70"/>
    </row>
    <row r="17" spans="1:14" ht="20.100000000000001" customHeight="1" x14ac:dyDescent="0.35">
      <c r="A17" s="71"/>
      <c r="B17" s="71" t="s">
        <v>58</v>
      </c>
      <c r="C17" s="71"/>
      <c r="D17" s="70"/>
      <c r="E17" s="70"/>
      <c r="F17" s="70"/>
      <c r="G17" s="70"/>
      <c r="H17" s="70"/>
      <c r="I17" s="70"/>
      <c r="J17" s="70"/>
      <c r="K17" s="70"/>
      <c r="L17" s="70"/>
      <c r="M17" s="70"/>
      <c r="N17" s="70"/>
    </row>
    <row r="18" spans="1:14" ht="20.100000000000001" customHeight="1" x14ac:dyDescent="0.35">
      <c r="A18" s="71"/>
      <c r="B18" s="72" t="s">
        <v>59</v>
      </c>
      <c r="C18" s="71" t="s">
        <v>60</v>
      </c>
      <c r="D18" s="70"/>
      <c r="E18" s="70"/>
      <c r="F18" s="70"/>
      <c r="G18" s="70"/>
      <c r="H18" s="70"/>
      <c r="I18" s="70"/>
      <c r="J18" s="70"/>
      <c r="K18" s="70"/>
      <c r="L18" s="70"/>
      <c r="M18" s="70"/>
      <c r="N18" s="70"/>
    </row>
    <row r="19" spans="1:14" ht="20.100000000000001" customHeight="1" x14ac:dyDescent="0.35">
      <c r="A19" s="71"/>
      <c r="B19" s="72" t="s">
        <v>61</v>
      </c>
      <c r="C19" s="71" t="s">
        <v>62</v>
      </c>
      <c r="D19" s="70"/>
      <c r="E19" s="70"/>
      <c r="F19" s="70"/>
      <c r="G19" s="70"/>
      <c r="H19" s="70"/>
      <c r="I19" s="70"/>
      <c r="J19" s="70"/>
      <c r="K19" s="70"/>
      <c r="L19" s="70"/>
      <c r="M19" s="70"/>
      <c r="N19" s="70"/>
    </row>
    <row r="20" spans="1:14" ht="20.100000000000001" customHeight="1" x14ac:dyDescent="0.35">
      <c r="A20" s="71"/>
      <c r="B20" s="72" t="s">
        <v>418</v>
      </c>
      <c r="C20" s="71" t="s">
        <v>419</v>
      </c>
      <c r="D20" s="70"/>
      <c r="E20" s="70"/>
      <c r="F20" s="70"/>
      <c r="G20" s="70"/>
      <c r="H20" s="70"/>
      <c r="I20" s="70"/>
      <c r="J20" s="70"/>
      <c r="K20" s="70"/>
      <c r="L20" s="70"/>
      <c r="M20" s="70"/>
      <c r="N20" s="70"/>
    </row>
    <row r="21" spans="1:14" ht="20.100000000000001" customHeight="1" x14ac:dyDescent="0.35">
      <c r="A21" s="71"/>
      <c r="B21" s="71" t="s">
        <v>420</v>
      </c>
      <c r="C21" s="71" t="s">
        <v>317</v>
      </c>
      <c r="D21" s="70"/>
      <c r="E21" s="70"/>
      <c r="F21" s="70"/>
      <c r="G21" s="70"/>
      <c r="H21" s="70"/>
      <c r="I21" s="70"/>
      <c r="J21" s="70"/>
      <c r="K21" s="70"/>
      <c r="L21" s="70"/>
      <c r="M21" s="70"/>
      <c r="N21" s="70"/>
    </row>
    <row r="22" spans="1:14" s="358" customFormat="1" ht="20.100000000000001" customHeight="1" x14ac:dyDescent="0.35">
      <c r="A22" s="356"/>
      <c r="B22" s="356" t="s">
        <v>422</v>
      </c>
      <c r="C22" s="356" t="s">
        <v>421</v>
      </c>
      <c r="D22" s="357"/>
      <c r="E22" s="357"/>
      <c r="F22" s="357"/>
      <c r="G22" s="357"/>
      <c r="H22" s="357"/>
      <c r="I22" s="357"/>
      <c r="J22" s="357"/>
      <c r="K22" s="357"/>
      <c r="L22" s="357"/>
      <c r="M22" s="357"/>
      <c r="N22" s="357"/>
    </row>
    <row r="23" spans="1:14" ht="20.100000000000001" customHeight="1" x14ac:dyDescent="0.35">
      <c r="A23" s="71"/>
      <c r="B23" s="71"/>
      <c r="C23" s="71"/>
    </row>
    <row r="24" spans="1:14" ht="18.75" customHeight="1" x14ac:dyDescent="0.35">
      <c r="A24" s="71"/>
      <c r="B24" s="356" t="s">
        <v>301</v>
      </c>
      <c r="C24" s="356"/>
    </row>
    <row r="25" spans="1:14" ht="20.100000000000001" customHeight="1" x14ac:dyDescent="0.35">
      <c r="A25" s="71"/>
      <c r="B25" s="359" t="s">
        <v>302</v>
      </c>
      <c r="C25" s="356" t="s">
        <v>303</v>
      </c>
    </row>
    <row r="26" spans="1:14" ht="20.100000000000001" hidden="1" customHeight="1" x14ac:dyDescent="0.35">
      <c r="A26" s="71"/>
      <c r="B26" s="359" t="s">
        <v>304</v>
      </c>
      <c r="C26" s="356" t="s">
        <v>305</v>
      </c>
    </row>
    <row r="27" spans="1:14" ht="20.100000000000001" hidden="1" customHeight="1" x14ac:dyDescent="0.35">
      <c r="A27" s="71"/>
      <c r="B27" s="359" t="s">
        <v>306</v>
      </c>
      <c r="C27" s="356" t="s">
        <v>307</v>
      </c>
    </row>
    <row r="28" spans="1:14" ht="20.100000000000001" hidden="1" customHeight="1" x14ac:dyDescent="0.35">
      <c r="A28" s="71"/>
      <c r="B28" s="359" t="s">
        <v>308</v>
      </c>
      <c r="C28" s="356" t="s">
        <v>309</v>
      </c>
    </row>
    <row r="29" spans="1:14" ht="20.100000000000001" customHeight="1" x14ac:dyDescent="0.35">
      <c r="A29" s="71"/>
      <c r="B29" s="359" t="s">
        <v>208</v>
      </c>
      <c r="C29" s="356" t="s">
        <v>310</v>
      </c>
    </row>
    <row r="30" spans="1:14" ht="20.100000000000001" hidden="1" customHeight="1" x14ac:dyDescent="0.35">
      <c r="A30" s="71"/>
      <c r="B30" s="352" t="s">
        <v>311</v>
      </c>
      <c r="C30" s="286" t="s">
        <v>312</v>
      </c>
    </row>
    <row r="31" spans="1:14" ht="20.100000000000001" hidden="1" customHeight="1" x14ac:dyDescent="0.35">
      <c r="A31" s="71"/>
      <c r="B31" s="352" t="s">
        <v>313</v>
      </c>
      <c r="C31" s="286" t="s">
        <v>314</v>
      </c>
    </row>
    <row r="32" spans="1:14" ht="18.75" customHeight="1" x14ac:dyDescent="0.35">
      <c r="A32" s="71"/>
      <c r="B32" s="359" t="s">
        <v>315</v>
      </c>
      <c r="C32" s="356" t="s">
        <v>316</v>
      </c>
    </row>
    <row r="33" spans="1:14" ht="18.75" customHeight="1" x14ac:dyDescent="0.35">
      <c r="A33" s="71"/>
      <c r="B33" s="359"/>
      <c r="C33" s="356"/>
    </row>
    <row r="34" spans="1:14" ht="20.100000000000001" customHeight="1" x14ac:dyDescent="0.35">
      <c r="A34" s="71"/>
      <c r="B34" s="71"/>
      <c r="C34" s="71"/>
    </row>
    <row r="35" spans="1:14" x14ac:dyDescent="0.35">
      <c r="A35" s="72" t="s">
        <v>63</v>
      </c>
      <c r="B35" s="71"/>
      <c r="C35" s="71"/>
    </row>
    <row r="36" spans="1:14" ht="26.25" hidden="1" customHeight="1" x14ac:dyDescent="0.4">
      <c r="C36" s="73"/>
    </row>
    <row r="37" spans="1:14" ht="26.25" hidden="1" customHeight="1" x14ac:dyDescent="0.4">
      <c r="C37" s="73"/>
    </row>
    <row r="38" spans="1:14" ht="18.75" customHeight="1" x14ac:dyDescent="0.4">
      <c r="C38" s="353"/>
      <c r="D38" s="354"/>
    </row>
    <row r="39" spans="1:14" ht="26.25" x14ac:dyDescent="0.4">
      <c r="C39" s="73"/>
    </row>
    <row r="40" spans="1:14" ht="26.25" x14ac:dyDescent="0.4">
      <c r="C40" s="73"/>
    </row>
    <row r="41" spans="1:14" ht="26.25" x14ac:dyDescent="0.4">
      <c r="C41" s="353"/>
      <c r="D41" s="358"/>
      <c r="E41" s="358"/>
      <c r="F41" s="358"/>
      <c r="G41" s="358"/>
      <c r="H41" s="358"/>
      <c r="I41" s="358"/>
      <c r="J41" s="358"/>
      <c r="K41" s="358"/>
      <c r="L41" s="358"/>
      <c r="M41" s="358"/>
      <c r="N41" s="358"/>
    </row>
    <row r="42" spans="1:14" ht="26.25" x14ac:dyDescent="0.4">
      <c r="C42" s="73"/>
    </row>
    <row r="43" spans="1:14" ht="26.25" x14ac:dyDescent="0.4">
      <c r="C43" s="73"/>
    </row>
    <row r="44" spans="1:14" ht="26.25" x14ac:dyDescent="0.4">
      <c r="C44" s="73"/>
    </row>
    <row r="45" spans="1:14" ht="26.25" x14ac:dyDescent="0.4">
      <c r="C45" s="73"/>
    </row>
    <row r="46" spans="1:14" ht="26.25" x14ac:dyDescent="0.4">
      <c r="C46" s="73"/>
    </row>
    <row r="47" spans="1:14" ht="26.25" x14ac:dyDescent="0.4">
      <c r="C47" s="73"/>
    </row>
    <row r="48" spans="1:14" ht="26.25" x14ac:dyDescent="0.4">
      <c r="C48" s="73"/>
    </row>
    <row r="49" spans="3:3" ht="26.25" x14ac:dyDescent="0.4">
      <c r="C49" s="73"/>
    </row>
    <row r="50" spans="3:3" ht="26.25" x14ac:dyDescent="0.4">
      <c r="C50" s="73"/>
    </row>
    <row r="51" spans="3:3" ht="26.25" x14ac:dyDescent="0.4">
      <c r="C51" s="73"/>
    </row>
    <row r="52" spans="3:3" ht="26.25" x14ac:dyDescent="0.4">
      <c r="C52" s="73"/>
    </row>
    <row r="53" spans="3:3" ht="26.25" x14ac:dyDescent="0.4">
      <c r="C53" s="73"/>
    </row>
    <row r="54" spans="3:3" ht="26.25" x14ac:dyDescent="0.4">
      <c r="C54" s="73"/>
    </row>
    <row r="55" spans="3:3" ht="26.25" x14ac:dyDescent="0.4">
      <c r="C55" s="73"/>
    </row>
    <row r="56" spans="3:3" ht="26.25" x14ac:dyDescent="0.4">
      <c r="C56" s="73"/>
    </row>
    <row r="57" spans="3:3" ht="26.25" x14ac:dyDescent="0.4">
      <c r="C57" s="73"/>
    </row>
    <row r="58" spans="3:3" ht="26.25" x14ac:dyDescent="0.4">
      <c r="C58" s="73"/>
    </row>
    <row r="59" spans="3:3" ht="26.25" x14ac:dyDescent="0.4">
      <c r="C59" s="73"/>
    </row>
    <row r="60" spans="3:3" ht="26.25" x14ac:dyDescent="0.4">
      <c r="C60" s="73"/>
    </row>
  </sheetData>
  <hyperlinks>
    <hyperlink ref="A6" location="Figurer!A1" display="FIGURER"/>
    <hyperlink ref="A16" location="'Tabel 1.1'!A1" display="TABELLER"/>
    <hyperlink ref="B18" location="'Tabell 1.1'!A1" display="Tabell 1.1"/>
    <hyperlink ref="B19" location="'Tabell 1.2'!A1" display="Tabell 1.2"/>
    <hyperlink ref="A35" location="'Noter og kommentarer'!A1" display="NOTER OG KOMMENTARER"/>
    <hyperlink ref="B25" location="'Tabell 4'!A1" display="Tabell 4"/>
    <hyperlink ref="B29" location="'Tabell 6'!A1" display="Tabell 6"/>
    <hyperlink ref="B32" location="'Tabell 8'!A1" display="Tabell 8"/>
    <hyperlink ref="B26" location="'Tabell 5.1'!A1" display="Tabell 5.1"/>
    <hyperlink ref="B27" location="'Tabell 5.2'!A1" display="Tabell 5.2"/>
    <hyperlink ref="B28" location="'Tabell 5.3'!A1" display="Tabell 5.3"/>
    <hyperlink ref="B30" location="'Tabell 7a'!A1" display="Tabell 7a"/>
    <hyperlink ref="B31" location="'Tabell 7b'!A1" display="Tabell 7b"/>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Q231"/>
  <sheetViews>
    <sheetView showGridLines="0" showZeros="0" zoomScale="90" zoomScaleNormal="90" workbookViewId="0">
      <selection activeCell="A4" sqref="A4"/>
    </sheetView>
  </sheetViews>
  <sheetFormatPr baseColWidth="10" defaultColWidth="11.42578125" defaultRowHeight="18.75" x14ac:dyDescent="0.3"/>
  <cols>
    <col min="10" max="11" width="16.7109375" customWidth="1"/>
    <col min="12" max="12" width="20.7109375" style="75" customWidth="1"/>
    <col min="13" max="14" width="15.85546875" style="75" bestFit="1" customWidth="1"/>
    <col min="15" max="15" width="22.85546875" customWidth="1"/>
    <col min="16" max="16" width="13.42578125" customWidth="1"/>
    <col min="17" max="17" width="13.85546875" customWidth="1"/>
  </cols>
  <sheetData>
    <row r="1" spans="1:15" x14ac:dyDescent="0.3">
      <c r="A1" s="74" t="s">
        <v>64</v>
      </c>
    </row>
    <row r="2" spans="1:15" x14ac:dyDescent="0.3">
      <c r="A2" s="76"/>
      <c r="B2" s="75"/>
      <c r="C2" s="75"/>
      <c r="D2" s="75"/>
      <c r="E2" s="75"/>
      <c r="F2" s="75"/>
      <c r="G2" s="75"/>
      <c r="H2" s="75"/>
      <c r="I2" s="75"/>
      <c r="J2" s="75"/>
      <c r="K2" s="75"/>
      <c r="O2" s="75"/>
    </row>
    <row r="3" spans="1:15" x14ac:dyDescent="0.3">
      <c r="A3" s="76" t="s">
        <v>40</v>
      </c>
      <c r="B3" s="75"/>
      <c r="C3" s="75"/>
      <c r="D3" s="75"/>
      <c r="E3" s="75"/>
      <c r="F3" s="75"/>
      <c r="G3" s="75"/>
      <c r="H3" s="75"/>
      <c r="I3" s="75"/>
      <c r="J3" s="75"/>
      <c r="K3" s="75"/>
      <c r="O3" s="75"/>
    </row>
    <row r="4" spans="1:15" x14ac:dyDescent="0.3">
      <c r="A4" s="75"/>
      <c r="B4" s="75"/>
      <c r="C4" s="75"/>
      <c r="D4" s="75"/>
      <c r="E4" s="75"/>
      <c r="F4" s="75"/>
      <c r="G4" s="75"/>
      <c r="H4" s="75"/>
      <c r="I4" s="75"/>
      <c r="J4" s="75"/>
      <c r="K4" s="75"/>
      <c r="L4" s="77"/>
      <c r="O4" s="75"/>
    </row>
    <row r="5" spans="1:15" x14ac:dyDescent="0.3">
      <c r="A5" s="76" t="s">
        <v>434</v>
      </c>
      <c r="B5" s="75"/>
      <c r="C5" s="75"/>
      <c r="D5" s="75"/>
      <c r="E5" s="75"/>
      <c r="F5" s="75"/>
      <c r="G5" s="75"/>
      <c r="H5" s="75"/>
      <c r="I5" s="80"/>
      <c r="J5" s="75"/>
      <c r="K5" s="75"/>
      <c r="O5" s="75"/>
    </row>
    <row r="6" spans="1:15" x14ac:dyDescent="0.3">
      <c r="A6" s="75"/>
      <c r="B6" s="75"/>
      <c r="C6" s="75"/>
      <c r="D6" s="75"/>
      <c r="E6" s="75"/>
      <c r="F6" s="75"/>
      <c r="G6" s="75"/>
      <c r="H6" s="75"/>
      <c r="I6" s="75"/>
      <c r="J6" s="75"/>
      <c r="K6" s="75"/>
      <c r="L6" s="75" t="s">
        <v>65</v>
      </c>
      <c r="O6" s="75"/>
    </row>
    <row r="7" spans="1:15" x14ac:dyDescent="0.3">
      <c r="A7" s="75"/>
      <c r="B7" s="75"/>
      <c r="C7" s="75"/>
      <c r="D7" s="75"/>
      <c r="E7" s="75"/>
      <c r="F7" s="75"/>
      <c r="G7" s="75"/>
      <c r="H7" s="75"/>
      <c r="I7" s="75"/>
      <c r="J7" s="75"/>
      <c r="K7" s="75"/>
      <c r="L7" s="75" t="s">
        <v>0</v>
      </c>
      <c r="O7" s="75"/>
    </row>
    <row r="8" spans="1:15" x14ac:dyDescent="0.3">
      <c r="A8" s="75"/>
      <c r="B8" s="75"/>
      <c r="C8" s="75"/>
      <c r="D8" s="75"/>
      <c r="E8" s="75"/>
      <c r="F8" s="75"/>
      <c r="G8" s="75"/>
      <c r="H8" s="75"/>
      <c r="I8" s="75"/>
      <c r="J8" s="75"/>
      <c r="K8" s="75"/>
      <c r="M8" s="75">
        <v>2015</v>
      </c>
      <c r="N8" s="75">
        <v>2016</v>
      </c>
      <c r="O8" s="75"/>
    </row>
    <row r="9" spans="1:15" x14ac:dyDescent="0.3">
      <c r="A9" s="75"/>
      <c r="B9" s="75"/>
      <c r="C9" s="75"/>
      <c r="D9" s="75"/>
      <c r="E9" s="75"/>
      <c r="F9" s="75"/>
      <c r="G9" s="75"/>
      <c r="H9" s="75"/>
      <c r="I9" s="75"/>
      <c r="J9" s="75"/>
      <c r="K9" s="75"/>
      <c r="L9" s="75" t="s">
        <v>66</v>
      </c>
      <c r="M9" s="78">
        <f>'Tabel 1.1'!B9</f>
        <v>78123.599799999996</v>
      </c>
      <c r="N9" s="78">
        <f>'Tabel 1.1'!C9</f>
        <v>0</v>
      </c>
      <c r="O9" s="75"/>
    </row>
    <row r="10" spans="1:15" x14ac:dyDescent="0.3">
      <c r="A10" s="75"/>
      <c r="B10" s="75"/>
      <c r="C10" s="75"/>
      <c r="D10" s="75"/>
      <c r="E10" s="75"/>
      <c r="F10" s="75"/>
      <c r="G10" s="75"/>
      <c r="H10" s="75"/>
      <c r="I10" s="75"/>
      <c r="J10" s="75"/>
      <c r="K10" s="75"/>
      <c r="L10" s="75" t="s">
        <v>67</v>
      </c>
      <c r="M10" s="78">
        <f>'Tabel 1.1'!B10</f>
        <v>191202.68100000001</v>
      </c>
      <c r="N10" s="78">
        <f>'Tabel 1.1'!C10</f>
        <v>197548.72899999999</v>
      </c>
      <c r="O10" s="75"/>
    </row>
    <row r="11" spans="1:15" x14ac:dyDescent="0.3">
      <c r="A11" s="75"/>
      <c r="B11" s="75"/>
      <c r="C11" s="75"/>
      <c r="D11" s="75"/>
      <c r="E11" s="75"/>
      <c r="F11" s="75"/>
      <c r="G11" s="75"/>
      <c r="H11" s="75"/>
      <c r="I11" s="75"/>
      <c r="J11" s="75"/>
      <c r="K11" s="75"/>
      <c r="L11" s="75" t="s">
        <v>68</v>
      </c>
      <c r="M11" s="78">
        <f>'Tabel 1.1'!B11</f>
        <v>7065772.4630100001</v>
      </c>
      <c r="N11" s="78">
        <f>'Tabel 1.1'!C11</f>
        <v>4445756.0010000002</v>
      </c>
      <c r="O11" s="75"/>
    </row>
    <row r="12" spans="1:15" x14ac:dyDescent="0.3">
      <c r="A12" s="75"/>
      <c r="B12" s="75"/>
      <c r="C12" s="75"/>
      <c r="D12" s="75"/>
      <c r="E12" s="75"/>
      <c r="F12" s="75"/>
      <c r="G12" s="75"/>
      <c r="H12" s="75"/>
      <c r="I12" s="75"/>
      <c r="J12" s="75"/>
      <c r="K12" s="75"/>
      <c r="L12" s="75" t="s">
        <v>69</v>
      </c>
      <c r="M12" s="78">
        <f>'Tabel 1.1'!B12</f>
        <v>101000</v>
      </c>
      <c r="N12" s="78">
        <f>'Tabel 1.1'!C12</f>
        <v>248926</v>
      </c>
      <c r="O12" s="75"/>
    </row>
    <row r="13" spans="1:15" x14ac:dyDescent="0.3">
      <c r="A13" s="75"/>
      <c r="B13" s="75"/>
      <c r="C13" s="75"/>
      <c r="D13" s="75"/>
      <c r="E13" s="75"/>
      <c r="F13" s="75"/>
      <c r="G13" s="75"/>
      <c r="H13" s="75"/>
      <c r="I13" s="75"/>
      <c r="J13" s="75"/>
      <c r="K13" s="75"/>
      <c r="L13" s="75" t="s">
        <v>70</v>
      </c>
      <c r="M13" s="78">
        <f>'Tabel 1.1'!B13</f>
        <v>418681</v>
      </c>
      <c r="N13" s="78">
        <f>'Tabel 1.1'!C13</f>
        <v>449437</v>
      </c>
      <c r="O13" s="75"/>
    </row>
    <row r="14" spans="1:15" x14ac:dyDescent="0.3">
      <c r="A14" s="75"/>
      <c r="B14" s="75"/>
      <c r="C14" s="75"/>
      <c r="D14" s="75"/>
      <c r="E14" s="75"/>
      <c r="F14" s="75"/>
      <c r="G14" s="75"/>
      <c r="H14" s="75"/>
      <c r="I14" s="75"/>
      <c r="J14" s="75"/>
      <c r="K14" s="75"/>
      <c r="L14" s="75" t="s">
        <v>71</v>
      </c>
      <c r="M14" s="78">
        <f>'Tabel 1.1'!B14</f>
        <v>3480</v>
      </c>
      <c r="N14" s="78">
        <f>'Tabel 1.1'!C14</f>
        <v>4457</v>
      </c>
      <c r="O14" s="75"/>
    </row>
    <row r="15" spans="1:15" x14ac:dyDescent="0.3">
      <c r="A15" s="75"/>
      <c r="B15" s="75"/>
      <c r="C15" s="75"/>
      <c r="D15" s="75"/>
      <c r="E15" s="75"/>
      <c r="F15" s="75"/>
      <c r="G15" s="75"/>
      <c r="H15" s="75"/>
      <c r="I15" s="75"/>
      <c r="J15" s="75"/>
      <c r="K15" s="75"/>
      <c r="L15" s="75" t="s">
        <v>72</v>
      </c>
      <c r="M15" s="78">
        <f>'Tabel 1.1'!B15</f>
        <v>1147821</v>
      </c>
      <c r="N15" s="78">
        <f>'Tabel 1.1'!C15</f>
        <v>1139361</v>
      </c>
      <c r="O15" s="75"/>
    </row>
    <row r="16" spans="1:15" x14ac:dyDescent="0.3">
      <c r="A16" s="75"/>
      <c r="B16" s="75"/>
      <c r="C16" s="75"/>
      <c r="D16" s="75"/>
      <c r="E16" s="75"/>
      <c r="F16" s="75"/>
      <c r="G16" s="75"/>
      <c r="H16" s="75"/>
      <c r="I16" s="75"/>
      <c r="J16" s="75"/>
      <c r="K16" s="75"/>
      <c r="L16" s="75" t="s">
        <v>73</v>
      </c>
      <c r="M16" s="78">
        <f>'Tabel 1.1'!B16</f>
        <v>226186.261</v>
      </c>
      <c r="N16" s="78">
        <f>'Tabel 1.1'!C16</f>
        <v>268828.26399999997</v>
      </c>
      <c r="O16" s="75"/>
    </row>
    <row r="17" spans="1:15" x14ac:dyDescent="0.3">
      <c r="A17" s="75"/>
      <c r="B17" s="75"/>
      <c r="C17" s="75"/>
      <c r="D17" s="75"/>
      <c r="E17" s="75"/>
      <c r="F17" s="75"/>
      <c r="G17" s="75"/>
      <c r="H17" s="75"/>
      <c r="I17" s="75"/>
      <c r="J17" s="75"/>
      <c r="K17" s="75"/>
      <c r="L17" s="75" t="s">
        <v>74</v>
      </c>
      <c r="M17" s="78">
        <f>'Tabel 1.1'!B17</f>
        <v>21113</v>
      </c>
      <c r="N17" s="78">
        <f>'Tabel 1.1'!C17</f>
        <v>20615</v>
      </c>
      <c r="O17" s="75"/>
    </row>
    <row r="18" spans="1:15" x14ac:dyDescent="0.3">
      <c r="A18" s="75"/>
      <c r="B18" s="75"/>
      <c r="C18" s="75"/>
      <c r="D18" s="75"/>
      <c r="E18" s="75"/>
      <c r="F18" s="75"/>
      <c r="G18" s="75"/>
      <c r="H18" s="75"/>
      <c r="I18" s="75"/>
      <c r="J18" s="75"/>
      <c r="K18" s="75"/>
      <c r="L18" s="75" t="s">
        <v>75</v>
      </c>
      <c r="M18" s="78">
        <f>'Tabel 1.1'!B18</f>
        <v>237735.09000000003</v>
      </c>
      <c r="N18" s="78">
        <f>'Tabel 1.1'!C18</f>
        <v>248460.12299999999</v>
      </c>
      <c r="O18" s="75"/>
    </row>
    <row r="19" spans="1:15" x14ac:dyDescent="0.3">
      <c r="A19" s="75"/>
      <c r="B19" s="75"/>
      <c r="C19" s="75"/>
      <c r="D19" s="75"/>
      <c r="E19" s="75"/>
      <c r="F19" s="75"/>
      <c r="G19" s="75"/>
      <c r="H19" s="75"/>
      <c r="I19" s="75"/>
      <c r="J19" s="75"/>
      <c r="K19" s="75"/>
      <c r="L19" s="75" t="s">
        <v>76</v>
      </c>
      <c r="M19" s="78">
        <f>'Tabel 1.1'!B19</f>
        <v>15886395.59293</v>
      </c>
      <c r="N19" s="78">
        <f>'Tabel 1.1'!C19</f>
        <v>17863744.790199999</v>
      </c>
      <c r="O19" s="75"/>
    </row>
    <row r="20" spans="1:15" x14ac:dyDescent="0.3">
      <c r="A20" s="75"/>
      <c r="B20" s="75"/>
      <c r="C20" s="75"/>
      <c r="D20" s="75"/>
      <c r="E20" s="75"/>
      <c r="F20" s="75"/>
      <c r="G20" s="75"/>
      <c r="H20" s="75"/>
      <c r="I20" s="75"/>
      <c r="J20" s="75"/>
      <c r="K20" s="75"/>
      <c r="L20" s="75" t="s">
        <v>77</v>
      </c>
      <c r="M20" s="78">
        <f>'Tabel 1.1'!B20</f>
        <v>60739</v>
      </c>
      <c r="N20" s="78">
        <f>'Tabel 1.1'!C20</f>
        <v>52817</v>
      </c>
      <c r="O20" s="75"/>
    </row>
    <row r="21" spans="1:15" x14ac:dyDescent="0.3">
      <c r="A21" s="75"/>
      <c r="B21" s="75"/>
      <c r="C21" s="75"/>
      <c r="D21" s="75"/>
      <c r="E21" s="75"/>
      <c r="F21" s="75"/>
      <c r="G21" s="75"/>
      <c r="H21" s="75"/>
      <c r="I21" s="75"/>
      <c r="J21" s="75"/>
      <c r="K21" s="75"/>
      <c r="L21" s="75" t="s">
        <v>78</v>
      </c>
      <c r="M21" s="78">
        <f>'Tabel 1.1'!B21</f>
        <v>105293.125</v>
      </c>
      <c r="N21" s="78">
        <f>'Tabel 1.1'!C21</f>
        <v>118032.765</v>
      </c>
      <c r="O21" s="75"/>
    </row>
    <row r="22" spans="1:15" x14ac:dyDescent="0.3">
      <c r="A22" s="75"/>
      <c r="B22" s="75"/>
      <c r="C22" s="75"/>
      <c r="D22" s="75"/>
      <c r="E22" s="75"/>
      <c r="F22" s="75"/>
      <c r="G22" s="75"/>
      <c r="H22" s="75"/>
      <c r="I22" s="75"/>
      <c r="J22" s="75"/>
      <c r="K22" s="75"/>
      <c r="L22" s="75" t="s">
        <v>79</v>
      </c>
      <c r="M22" s="78">
        <f>'Tabel 1.1'!B22</f>
        <v>40550</v>
      </c>
      <c r="N22" s="78">
        <f>'Tabel 1.1'!C22</f>
        <v>17232</v>
      </c>
      <c r="O22" s="75"/>
    </row>
    <row r="23" spans="1:15" x14ac:dyDescent="0.3">
      <c r="A23" s="75"/>
      <c r="B23" s="75"/>
      <c r="C23" s="75"/>
      <c r="D23" s="75"/>
      <c r="E23" s="75"/>
      <c r="F23" s="75"/>
      <c r="G23" s="75"/>
      <c r="H23" s="75"/>
      <c r="I23" s="75"/>
      <c r="J23" s="75"/>
      <c r="K23" s="75"/>
      <c r="L23" s="75" t="s">
        <v>80</v>
      </c>
      <c r="M23" s="78">
        <f>'Tabel 1.1'!B23</f>
        <v>2609</v>
      </c>
      <c r="N23" s="78">
        <f>'Tabel 1.1'!C23</f>
        <v>1481</v>
      </c>
      <c r="O23" s="75"/>
    </row>
    <row r="24" spans="1:15" x14ac:dyDescent="0.3">
      <c r="A24" s="75"/>
      <c r="B24" s="75"/>
      <c r="C24" s="75"/>
      <c r="D24" s="75"/>
      <c r="E24" s="75"/>
      <c r="F24" s="75"/>
      <c r="G24" s="75"/>
      <c r="H24" s="75"/>
      <c r="I24" s="75"/>
      <c r="J24" s="75"/>
      <c r="K24" s="75"/>
      <c r="L24" s="75" t="s">
        <v>81</v>
      </c>
      <c r="M24" s="78">
        <f>'Tabel 1.1'!B24</f>
        <v>1607888.37</v>
      </c>
      <c r="N24" s="78">
        <f>'Tabel 1.1'!C24</f>
        <v>1314347.7010432926</v>
      </c>
      <c r="O24" s="75"/>
    </row>
    <row r="25" spans="1:15" x14ac:dyDescent="0.3">
      <c r="A25" s="75"/>
      <c r="B25" s="75"/>
      <c r="C25" s="75"/>
      <c r="D25" s="75"/>
      <c r="E25" s="75"/>
      <c r="F25" s="75"/>
      <c r="G25" s="75"/>
      <c r="H25" s="75"/>
      <c r="I25" s="75"/>
      <c r="J25" s="75"/>
      <c r="K25" s="75"/>
      <c r="L25" s="75" t="s">
        <v>82</v>
      </c>
      <c r="M25" s="78">
        <f>'Tabel 1.1'!B25</f>
        <v>1559758</v>
      </c>
      <c r="N25" s="78">
        <f>'Tabel 1.1'!C25</f>
        <v>1315437</v>
      </c>
      <c r="O25" s="75"/>
    </row>
    <row r="26" spans="1:15" x14ac:dyDescent="0.3">
      <c r="A26" s="75"/>
      <c r="B26" s="75"/>
      <c r="C26" s="75"/>
      <c r="D26" s="75"/>
      <c r="E26" s="75"/>
      <c r="F26" s="75"/>
      <c r="G26" s="75"/>
      <c r="H26" s="75"/>
      <c r="I26" s="75"/>
      <c r="J26" s="75"/>
      <c r="K26" s="75"/>
      <c r="L26" s="75" t="s">
        <v>83</v>
      </c>
      <c r="M26" s="78">
        <f>'Tabel 1.1'!B27</f>
        <v>1343495.90744</v>
      </c>
      <c r="N26" s="78">
        <f>'Tabel 1.1'!C27</f>
        <v>1347598.1754899998</v>
      </c>
      <c r="O26" s="75"/>
    </row>
    <row r="27" spans="1:15" x14ac:dyDescent="0.3">
      <c r="A27" s="75"/>
      <c r="B27" s="75"/>
      <c r="C27" s="75"/>
      <c r="D27" s="75"/>
      <c r="E27" s="75"/>
      <c r="F27" s="75"/>
      <c r="G27" s="75"/>
      <c r="H27" s="75"/>
      <c r="I27" s="75"/>
      <c r="J27" s="75"/>
      <c r="K27" s="75"/>
      <c r="L27" s="75" t="s">
        <v>84</v>
      </c>
      <c r="M27" s="78">
        <f>'Tabel 1.1'!B28</f>
        <v>5360124.0830000006</v>
      </c>
      <c r="N27" s="78">
        <f>'Tabel 1.1'!C28</f>
        <v>4383879.6049999995</v>
      </c>
    </row>
    <row r="28" spans="1:15" x14ac:dyDescent="0.3">
      <c r="A28" s="75"/>
      <c r="B28" s="75"/>
      <c r="C28" s="75"/>
      <c r="D28" s="75"/>
      <c r="E28" s="75"/>
      <c r="F28" s="75"/>
      <c r="G28" s="75"/>
      <c r="H28" s="75"/>
      <c r="I28" s="75"/>
      <c r="J28" s="75"/>
      <c r="K28" s="75"/>
      <c r="L28" s="75" t="s">
        <v>85</v>
      </c>
      <c r="M28" s="78">
        <f>'Tabel 1.1'!B29</f>
        <v>24715</v>
      </c>
      <c r="N28" s="78">
        <f>'Tabel 1.1'!C29</f>
        <v>25828</v>
      </c>
    </row>
    <row r="29" spans="1:15" x14ac:dyDescent="0.3">
      <c r="A29" s="75"/>
      <c r="B29" s="75"/>
      <c r="C29" s="75"/>
      <c r="D29" s="75"/>
      <c r="E29" s="75"/>
      <c r="F29" s="75"/>
      <c r="G29" s="75"/>
      <c r="H29" s="75"/>
      <c r="I29" s="75"/>
      <c r="J29" s="75"/>
      <c r="K29" s="75"/>
      <c r="L29" s="75" t="s">
        <v>86</v>
      </c>
      <c r="M29" s="78">
        <f>'Tabel 1.1'!B30</f>
        <v>511210.57287999999</v>
      </c>
      <c r="N29" s="78">
        <f>'Tabel 1.1'!C30</f>
        <v>472129.78125</v>
      </c>
    </row>
    <row r="30" spans="1:15" x14ac:dyDescent="0.3">
      <c r="A30" s="76" t="s">
        <v>435</v>
      </c>
      <c r="B30" s="75"/>
      <c r="C30" s="75"/>
      <c r="D30" s="75"/>
      <c r="E30" s="75"/>
      <c r="F30" s="75"/>
      <c r="G30" s="75"/>
      <c r="H30" s="75"/>
      <c r="I30" s="80"/>
      <c r="J30" s="75"/>
      <c r="K30" s="75"/>
    </row>
    <row r="31" spans="1:15" x14ac:dyDescent="0.3">
      <c r="B31" s="75"/>
      <c r="C31" s="75"/>
      <c r="D31" s="75"/>
      <c r="E31" s="75"/>
      <c r="F31" s="75"/>
      <c r="G31" s="75"/>
      <c r="H31" s="75"/>
      <c r="I31" s="75"/>
      <c r="J31" s="75"/>
      <c r="K31" s="75"/>
    </row>
    <row r="32" spans="1:15" x14ac:dyDescent="0.3">
      <c r="B32" s="75"/>
      <c r="C32" s="75"/>
      <c r="D32" s="75"/>
      <c r="E32" s="75"/>
      <c r="F32" s="75"/>
      <c r="G32" s="75"/>
      <c r="H32" s="75"/>
      <c r="I32" s="75"/>
      <c r="J32" s="75"/>
      <c r="K32" s="75"/>
    </row>
    <row r="33" spans="1:15" x14ac:dyDescent="0.3">
      <c r="A33" s="75"/>
      <c r="B33" s="75"/>
      <c r="C33" s="75"/>
      <c r="D33" s="75"/>
      <c r="E33" s="75"/>
      <c r="F33" s="75"/>
      <c r="G33" s="75"/>
      <c r="H33" s="75"/>
      <c r="I33" s="75"/>
      <c r="J33" s="75"/>
      <c r="K33" s="75"/>
      <c r="L33" s="75" t="s">
        <v>65</v>
      </c>
    </row>
    <row r="34" spans="1:15" x14ac:dyDescent="0.3">
      <c r="A34" s="75"/>
      <c r="B34" s="75"/>
      <c r="C34" s="75"/>
      <c r="D34" s="75"/>
      <c r="E34" s="75"/>
      <c r="F34" s="75"/>
      <c r="G34" s="75"/>
      <c r="H34" s="75"/>
      <c r="I34" s="75"/>
      <c r="J34" s="75"/>
      <c r="K34" s="75"/>
      <c r="L34" s="75" t="s">
        <v>1</v>
      </c>
    </row>
    <row r="35" spans="1:15" x14ac:dyDescent="0.3">
      <c r="A35" s="75"/>
      <c r="B35" s="75"/>
      <c r="C35" s="75"/>
      <c r="D35" s="75"/>
      <c r="E35" s="75"/>
      <c r="F35" s="75"/>
      <c r="G35" s="75"/>
      <c r="H35" s="75"/>
      <c r="I35" s="75"/>
      <c r="J35" s="75"/>
      <c r="K35" s="75"/>
      <c r="M35" s="75">
        <v>2015</v>
      </c>
      <c r="N35" s="75">
        <v>2016</v>
      </c>
    </row>
    <row r="36" spans="1:15" x14ac:dyDescent="0.3">
      <c r="A36" s="75"/>
      <c r="B36" s="75"/>
      <c r="C36" s="75"/>
      <c r="D36" s="75"/>
      <c r="E36" s="75"/>
      <c r="F36" s="75"/>
      <c r="G36" s="75"/>
      <c r="H36" s="75"/>
      <c r="I36" s="75"/>
      <c r="J36" s="75"/>
      <c r="K36" s="75"/>
      <c r="L36" s="80" t="s">
        <v>67</v>
      </c>
      <c r="M36" s="79">
        <f>'Tabel 1.1'!B34</f>
        <v>638636.94299999997</v>
      </c>
      <c r="N36" s="79">
        <f>'Tabel 1.1'!C34</f>
        <v>797149.23</v>
      </c>
    </row>
    <row r="37" spans="1:15" x14ac:dyDescent="0.3">
      <c r="A37" s="75"/>
      <c r="B37" s="75"/>
      <c r="C37" s="75"/>
      <c r="D37" s="75"/>
      <c r="E37" s="75"/>
      <c r="F37" s="75"/>
      <c r="G37" s="75"/>
      <c r="H37" s="75"/>
      <c r="I37" s="75"/>
      <c r="J37" s="75"/>
      <c r="K37" s="75"/>
      <c r="L37" s="75" t="s">
        <v>68</v>
      </c>
      <c r="M37" s="79">
        <f>'Tabel 1.1'!B35</f>
        <v>3112646</v>
      </c>
      <c r="N37" s="79">
        <f>'Tabel 1.1'!C35</f>
        <v>3901376</v>
      </c>
    </row>
    <row r="38" spans="1:15" x14ac:dyDescent="0.3">
      <c r="A38" s="75"/>
      <c r="B38" s="75"/>
      <c r="C38" s="75"/>
      <c r="D38" s="75"/>
      <c r="E38" s="75"/>
      <c r="F38" s="75"/>
      <c r="G38" s="75"/>
      <c r="H38" s="75"/>
      <c r="I38" s="75"/>
      <c r="J38" s="75"/>
      <c r="K38" s="75"/>
      <c r="L38" s="75" t="s">
        <v>70</v>
      </c>
      <c r="M38" s="79">
        <f>'Tabel 1.1'!B36</f>
        <v>135498</v>
      </c>
      <c r="N38" s="79">
        <f>'Tabel 1.1'!C36</f>
        <v>148103</v>
      </c>
    </row>
    <row r="39" spans="1:15" x14ac:dyDescent="0.3">
      <c r="A39" s="75"/>
      <c r="B39" s="75"/>
      <c r="C39" s="75"/>
      <c r="D39" s="75"/>
      <c r="E39" s="75"/>
      <c r="F39" s="75"/>
      <c r="G39" s="75"/>
      <c r="H39" s="75"/>
      <c r="I39" s="75"/>
      <c r="J39" s="75"/>
      <c r="K39" s="75"/>
      <c r="L39" s="80" t="s">
        <v>73</v>
      </c>
      <c r="M39" s="79">
        <f>'Tabel 1.1'!B37</f>
        <v>821045.95699999994</v>
      </c>
      <c r="N39" s="79">
        <f>'Tabel 1.1'!C37</f>
        <v>934615.7030000001</v>
      </c>
    </row>
    <row r="40" spans="1:15" x14ac:dyDescent="0.3">
      <c r="A40" s="75"/>
      <c r="B40" s="75"/>
      <c r="C40" s="75"/>
      <c r="D40" s="75"/>
      <c r="E40" s="75"/>
      <c r="F40" s="75"/>
      <c r="G40" s="75"/>
      <c r="H40" s="75"/>
      <c r="I40" s="75"/>
      <c r="J40" s="75"/>
      <c r="K40" s="75"/>
      <c r="L40" s="75" t="s">
        <v>76</v>
      </c>
      <c r="M40" s="79">
        <f>'Tabel 1.1'!B38</f>
        <v>67949.659</v>
      </c>
      <c r="N40" s="79">
        <f>'Tabel 1.1'!C38</f>
        <v>76382.539000000004</v>
      </c>
      <c r="O40" s="75"/>
    </row>
    <row r="41" spans="1:15" x14ac:dyDescent="0.3">
      <c r="A41" s="75"/>
      <c r="B41" s="75"/>
      <c r="C41" s="75"/>
      <c r="D41" s="75"/>
      <c r="E41" s="75"/>
      <c r="F41" s="75"/>
      <c r="G41" s="75"/>
      <c r="H41" s="75"/>
      <c r="I41" s="75"/>
      <c r="J41" s="75"/>
      <c r="K41" s="75"/>
      <c r="L41" s="80" t="s">
        <v>77</v>
      </c>
      <c r="M41" s="79">
        <f>'Tabel 1.1'!B39</f>
        <v>102169</v>
      </c>
      <c r="N41" s="79">
        <f>'Tabel 1.1'!C39</f>
        <v>130945</v>
      </c>
      <c r="O41" s="75"/>
    </row>
    <row r="42" spans="1:15" x14ac:dyDescent="0.3">
      <c r="A42" s="75"/>
      <c r="B42" s="75"/>
      <c r="C42" s="75"/>
      <c r="D42" s="75"/>
      <c r="E42" s="75"/>
      <c r="F42" s="75"/>
      <c r="G42" s="75"/>
      <c r="H42" s="75"/>
      <c r="I42" s="75"/>
      <c r="J42" s="75"/>
      <c r="K42" s="75"/>
      <c r="L42" s="80" t="s">
        <v>81</v>
      </c>
      <c r="M42" s="79">
        <f>'Tabel 1.1'!B40</f>
        <v>4522814.24</v>
      </c>
      <c r="N42" s="79">
        <f>'Tabel 1.1'!C40</f>
        <v>4451546.6203800002</v>
      </c>
      <c r="O42" s="75"/>
    </row>
    <row r="43" spans="1:15" x14ac:dyDescent="0.3">
      <c r="A43" s="75"/>
      <c r="B43" s="75"/>
      <c r="C43" s="75"/>
      <c r="D43" s="75"/>
      <c r="E43" s="75"/>
      <c r="F43" s="75"/>
      <c r="G43" s="75"/>
      <c r="H43" s="75"/>
      <c r="I43" s="75"/>
      <c r="J43" s="75"/>
      <c r="K43" s="75"/>
      <c r="L43" s="80" t="s">
        <v>87</v>
      </c>
      <c r="M43" s="79">
        <f>'Tabel 1.1'!B41</f>
        <v>78919</v>
      </c>
      <c r="N43" s="79">
        <f>'Tabel 1.1'!C41</f>
        <v>64356</v>
      </c>
      <c r="O43" s="75"/>
    </row>
    <row r="44" spans="1:15" x14ac:dyDescent="0.3">
      <c r="A44" s="75"/>
      <c r="B44" s="75"/>
      <c r="C44" s="75"/>
      <c r="D44" s="75"/>
      <c r="E44" s="75"/>
      <c r="F44" s="75"/>
      <c r="G44" s="75"/>
      <c r="H44" s="75"/>
      <c r="I44" s="75"/>
      <c r="J44" s="75"/>
      <c r="K44" s="75"/>
      <c r="L44" s="75" t="s">
        <v>88</v>
      </c>
      <c r="M44" s="79">
        <f>'Tabel 1.1'!B42</f>
        <v>15.4857</v>
      </c>
      <c r="N44" s="79">
        <f>'Tabel 1.1'!C42</f>
        <v>-0.69540974</v>
      </c>
      <c r="O44" s="75"/>
    </row>
    <row r="45" spans="1:15" x14ac:dyDescent="0.3">
      <c r="A45" s="75"/>
      <c r="B45" s="75"/>
      <c r="C45" s="75"/>
      <c r="D45" s="75"/>
      <c r="E45" s="75"/>
      <c r="F45" s="75"/>
      <c r="G45" s="75"/>
      <c r="H45" s="75"/>
      <c r="I45" s="75"/>
      <c r="J45" s="75"/>
      <c r="K45" s="75"/>
      <c r="L45" s="80" t="s">
        <v>83</v>
      </c>
      <c r="M45" s="79">
        <f>'Tabel 1.1'!B43</f>
        <v>841580.67444000009</v>
      </c>
      <c r="N45" s="79">
        <f>'Tabel 1.1'!C43</f>
        <v>1016157.0894799998</v>
      </c>
      <c r="O45" s="75"/>
    </row>
    <row r="46" spans="1:15" x14ac:dyDescent="0.3">
      <c r="A46" s="75"/>
      <c r="B46" s="75"/>
      <c r="C46" s="75"/>
      <c r="D46" s="75"/>
      <c r="E46" s="75"/>
      <c r="F46" s="75"/>
      <c r="G46" s="75"/>
      <c r="H46" s="75"/>
      <c r="I46" s="75"/>
      <c r="J46" s="75"/>
      <c r="K46" s="75"/>
      <c r="L46" s="80" t="s">
        <v>89</v>
      </c>
      <c r="M46" s="79">
        <f>'Tabel 1.1'!B44</f>
        <v>3731154.0460000001</v>
      </c>
      <c r="N46" s="79">
        <f>'Tabel 1.1'!C44</f>
        <v>4898885.9740000004</v>
      </c>
      <c r="O46" s="75"/>
    </row>
    <row r="47" spans="1:15" x14ac:dyDescent="0.3">
      <c r="A47" s="75"/>
      <c r="B47" s="75"/>
      <c r="C47" s="75"/>
      <c r="D47" s="75"/>
      <c r="E47" s="75"/>
      <c r="F47" s="75"/>
      <c r="G47" s="75"/>
      <c r="H47" s="75"/>
      <c r="I47" s="75"/>
      <c r="J47" s="75"/>
      <c r="K47" s="75"/>
      <c r="L47" s="80"/>
      <c r="M47" s="79"/>
      <c r="N47" s="79"/>
      <c r="O47" s="75"/>
    </row>
    <row r="48" spans="1:15" x14ac:dyDescent="0.3">
      <c r="A48" s="75"/>
      <c r="B48" s="75"/>
      <c r="C48" s="75"/>
      <c r="D48" s="75"/>
      <c r="E48" s="75"/>
      <c r="F48" s="75"/>
      <c r="G48" s="75"/>
      <c r="H48" s="75"/>
      <c r="I48" s="75"/>
      <c r="J48" s="75"/>
      <c r="K48" s="75"/>
      <c r="M48" s="78"/>
      <c r="N48" s="78"/>
      <c r="O48" s="75"/>
    </row>
    <row r="49" spans="1:15" x14ac:dyDescent="0.3">
      <c r="A49" s="75"/>
      <c r="B49" s="75"/>
      <c r="C49" s="75"/>
      <c r="D49" s="75"/>
      <c r="E49" s="75"/>
      <c r="F49" s="75"/>
      <c r="G49" s="75"/>
      <c r="H49" s="75"/>
      <c r="I49" s="75"/>
      <c r="J49" s="75"/>
      <c r="K49" s="75"/>
      <c r="M49" s="78"/>
      <c r="N49" s="78"/>
      <c r="O49" s="75"/>
    </row>
    <row r="50" spans="1:15" x14ac:dyDescent="0.3">
      <c r="A50" s="75"/>
      <c r="B50" s="75"/>
      <c r="C50" s="75"/>
      <c r="D50" s="75"/>
      <c r="E50" s="75"/>
      <c r="F50" s="75"/>
      <c r="G50" s="75"/>
      <c r="H50" s="75"/>
      <c r="I50" s="75"/>
      <c r="J50" s="75"/>
      <c r="K50" s="75"/>
      <c r="M50" s="78"/>
      <c r="N50" s="78"/>
      <c r="O50" s="75"/>
    </row>
    <row r="51" spans="1:15" x14ac:dyDescent="0.3">
      <c r="A51" s="75"/>
      <c r="B51" s="75"/>
      <c r="C51" s="75"/>
      <c r="D51" s="75"/>
      <c r="E51" s="75"/>
      <c r="F51" s="75"/>
      <c r="G51" s="75"/>
      <c r="H51" s="75"/>
      <c r="I51" s="75"/>
      <c r="J51" s="75"/>
      <c r="K51" s="75"/>
      <c r="M51" s="78"/>
      <c r="N51" s="78"/>
      <c r="O51" s="75"/>
    </row>
    <row r="52" spans="1:15" x14ac:dyDescent="0.3">
      <c r="A52" s="75"/>
      <c r="B52" s="75"/>
      <c r="C52" s="75"/>
      <c r="D52" s="75"/>
      <c r="E52" s="75"/>
      <c r="F52" s="75"/>
      <c r="G52" s="75"/>
      <c r="H52" s="75"/>
      <c r="I52" s="75"/>
      <c r="J52" s="75"/>
      <c r="K52" s="75"/>
      <c r="O52" s="75"/>
    </row>
    <row r="53" spans="1:15" x14ac:dyDescent="0.3">
      <c r="A53" s="75"/>
      <c r="B53" s="75"/>
      <c r="C53" s="75"/>
      <c r="D53" s="75"/>
      <c r="E53" s="75"/>
      <c r="F53" s="75"/>
      <c r="G53" s="75"/>
      <c r="H53" s="75"/>
      <c r="I53" s="75"/>
      <c r="J53" s="75"/>
      <c r="K53" s="75"/>
      <c r="O53" s="75"/>
    </row>
    <row r="54" spans="1:15" x14ac:dyDescent="0.3">
      <c r="A54" s="75"/>
      <c r="B54" s="75"/>
      <c r="C54" s="75"/>
      <c r="D54" s="75"/>
      <c r="E54" s="75"/>
      <c r="F54" s="75"/>
      <c r="G54" s="75"/>
      <c r="H54" s="75"/>
      <c r="I54" s="75"/>
      <c r="J54" s="75"/>
      <c r="K54" s="75"/>
      <c r="O54" s="75"/>
    </row>
    <row r="55" spans="1:15" x14ac:dyDescent="0.3">
      <c r="A55" s="75"/>
      <c r="B55" s="75"/>
      <c r="C55" s="75"/>
      <c r="D55" s="75"/>
      <c r="E55" s="75"/>
      <c r="F55" s="75"/>
      <c r="G55" s="75"/>
      <c r="H55" s="75"/>
      <c r="I55" s="75"/>
      <c r="J55" s="75"/>
      <c r="K55" s="75"/>
      <c r="O55" s="75"/>
    </row>
    <row r="56" spans="1:15" x14ac:dyDescent="0.3">
      <c r="A56" s="76" t="s">
        <v>436</v>
      </c>
      <c r="B56" s="75"/>
      <c r="C56" s="75"/>
      <c r="D56" s="75"/>
      <c r="E56" s="75"/>
      <c r="F56" s="75"/>
      <c r="G56" s="75"/>
      <c r="H56" s="75"/>
      <c r="I56" s="80"/>
      <c r="J56" s="75"/>
      <c r="K56" s="75"/>
      <c r="O56" s="75"/>
    </row>
    <row r="57" spans="1:15" x14ac:dyDescent="0.3">
      <c r="A57" s="75"/>
      <c r="B57" s="75"/>
      <c r="C57" s="75"/>
      <c r="D57" s="75"/>
      <c r="E57" s="75"/>
      <c r="F57" s="75"/>
      <c r="G57" s="75"/>
      <c r="H57" s="75"/>
      <c r="I57" s="75"/>
      <c r="J57" s="75"/>
      <c r="K57" s="75"/>
      <c r="L57" s="75" t="s">
        <v>90</v>
      </c>
      <c r="O57" s="75"/>
    </row>
    <row r="58" spans="1:15" x14ac:dyDescent="0.3">
      <c r="A58" s="75"/>
      <c r="B58" s="75"/>
      <c r="C58" s="75"/>
      <c r="D58" s="75"/>
      <c r="E58" s="75"/>
      <c r="F58" s="75"/>
      <c r="G58" s="75"/>
      <c r="H58" s="75"/>
      <c r="I58" s="75"/>
      <c r="J58" s="75"/>
      <c r="K58" s="75"/>
      <c r="L58" s="75" t="s">
        <v>0</v>
      </c>
      <c r="O58" s="75"/>
    </row>
    <row r="59" spans="1:15" x14ac:dyDescent="0.3">
      <c r="A59" s="75"/>
      <c r="B59" s="75"/>
      <c r="C59" s="75"/>
      <c r="D59" s="75"/>
      <c r="E59" s="75"/>
      <c r="F59" s="75"/>
      <c r="G59" s="75"/>
      <c r="H59" s="75"/>
      <c r="I59" s="75"/>
      <c r="J59" s="75"/>
      <c r="K59" s="75"/>
      <c r="M59" s="75">
        <v>2015</v>
      </c>
      <c r="N59" s="75">
        <v>2016</v>
      </c>
      <c r="O59" s="75"/>
    </row>
    <row r="60" spans="1:15" x14ac:dyDescent="0.3">
      <c r="A60" s="75"/>
      <c r="B60" s="75"/>
      <c r="C60" s="75"/>
      <c r="D60" s="75"/>
      <c r="E60" s="75"/>
      <c r="F60" s="75"/>
      <c r="G60" s="75"/>
      <c r="H60" s="75"/>
      <c r="I60" s="75"/>
      <c r="J60" s="75"/>
      <c r="K60" s="75"/>
      <c r="L60" s="75" t="s">
        <v>66</v>
      </c>
      <c r="M60" s="78">
        <f>'Tabel 1.1'!G9</f>
        <v>4350.5896400000001</v>
      </c>
      <c r="N60" s="78">
        <f>'Tabel 1.1'!H9</f>
        <v>0</v>
      </c>
      <c r="O60" s="75"/>
    </row>
    <row r="61" spans="1:15" x14ac:dyDescent="0.3">
      <c r="A61" s="75"/>
      <c r="B61" s="75"/>
      <c r="C61" s="75"/>
      <c r="D61" s="75"/>
      <c r="E61" s="75"/>
      <c r="F61" s="75"/>
      <c r="G61" s="75"/>
      <c r="H61" s="75"/>
      <c r="I61" s="75"/>
      <c r="J61" s="75"/>
      <c r="K61" s="75"/>
      <c r="L61" s="75" t="s">
        <v>67</v>
      </c>
      <c r="M61" s="78">
        <f>'Tabel 1.1'!G10</f>
        <v>11457.314999999999</v>
      </c>
      <c r="N61" s="78">
        <f>'Tabel 1.1'!H10</f>
        <v>17213.955999999998</v>
      </c>
      <c r="O61" s="75"/>
    </row>
    <row r="62" spans="1:15" x14ac:dyDescent="0.3">
      <c r="A62" s="75"/>
      <c r="B62" s="75"/>
      <c r="C62" s="75"/>
      <c r="D62" s="75"/>
      <c r="E62" s="75"/>
      <c r="F62" s="75"/>
      <c r="G62" s="75"/>
      <c r="H62" s="75"/>
      <c r="I62" s="75"/>
      <c r="J62" s="75"/>
      <c r="K62" s="75"/>
      <c r="L62" s="75" t="s">
        <v>68</v>
      </c>
      <c r="M62" s="78">
        <f>'Tabel 1.1'!G11</f>
        <v>1903166.8755800002</v>
      </c>
      <c r="N62" s="78">
        <f>'Tabel 1.1'!H11</f>
        <v>125818.22808999999</v>
      </c>
      <c r="O62" s="75"/>
    </row>
    <row r="63" spans="1:15" x14ac:dyDescent="0.3">
      <c r="A63" s="75"/>
      <c r="B63" s="75"/>
      <c r="C63" s="75"/>
      <c r="D63" s="75"/>
      <c r="E63" s="75"/>
      <c r="F63" s="75"/>
      <c r="G63" s="75"/>
      <c r="H63" s="75"/>
      <c r="I63" s="75"/>
      <c r="J63" s="75"/>
      <c r="K63" s="75"/>
      <c r="L63" s="75" t="s">
        <v>69</v>
      </c>
      <c r="M63" s="78">
        <f>'Tabel 1.1'!G12</f>
        <v>21394</v>
      </c>
      <c r="N63" s="78">
        <f>'Tabel 1.1'!H12</f>
        <v>27182</v>
      </c>
      <c r="O63" s="75"/>
    </row>
    <row r="64" spans="1:15" x14ac:dyDescent="0.3">
      <c r="A64" s="75"/>
      <c r="B64" s="75"/>
      <c r="C64" s="75"/>
      <c r="D64" s="75"/>
      <c r="E64" s="75"/>
      <c r="F64" s="75"/>
      <c r="G64" s="75"/>
      <c r="H64" s="75"/>
      <c r="I64" s="75"/>
      <c r="J64" s="75"/>
      <c r="K64" s="75"/>
      <c r="L64" s="75" t="s">
        <v>70</v>
      </c>
      <c r="M64" s="78">
        <f>'Tabel 1.1'!G13</f>
        <v>4796</v>
      </c>
      <c r="N64" s="78">
        <f>'Tabel 1.1'!H13</f>
        <v>3940</v>
      </c>
      <c r="O64" s="75"/>
    </row>
    <row r="65" spans="1:15" x14ac:dyDescent="0.3">
      <c r="A65" s="75"/>
      <c r="B65" s="75"/>
      <c r="C65" s="75"/>
      <c r="D65" s="75"/>
      <c r="E65" s="75"/>
      <c r="F65" s="75"/>
      <c r="G65" s="75"/>
      <c r="H65" s="75"/>
      <c r="I65" s="75"/>
      <c r="J65" s="75"/>
      <c r="K65" s="75"/>
      <c r="L65" s="75" t="s">
        <v>72</v>
      </c>
      <c r="M65" s="78">
        <f>'Tabel 1.1'!G15</f>
        <v>32167</v>
      </c>
      <c r="N65" s="78">
        <f>'Tabel 1.1'!H15</f>
        <v>36663</v>
      </c>
      <c r="O65" s="75"/>
    </row>
    <row r="66" spans="1:15" x14ac:dyDescent="0.3">
      <c r="A66" s="75"/>
      <c r="B66" s="75"/>
      <c r="C66" s="75"/>
      <c r="D66" s="75"/>
      <c r="E66" s="75"/>
      <c r="F66" s="75"/>
      <c r="G66" s="75"/>
      <c r="H66" s="75"/>
      <c r="I66" s="75"/>
      <c r="J66" s="75"/>
      <c r="K66" s="75"/>
      <c r="L66" s="75" t="s">
        <v>73</v>
      </c>
      <c r="M66" s="78">
        <f>'Tabel 1.1'!G16</f>
        <v>38224.908000000003</v>
      </c>
      <c r="N66" s="78">
        <f>'Tabel 1.1'!H16</f>
        <v>45851.479999999996</v>
      </c>
      <c r="O66" s="75"/>
    </row>
    <row r="67" spans="1:15" x14ac:dyDescent="0.3">
      <c r="A67" s="75"/>
      <c r="B67" s="75"/>
      <c r="C67" s="75"/>
      <c r="D67" s="75"/>
      <c r="E67" s="75"/>
      <c r="F67" s="75"/>
      <c r="G67" s="75"/>
      <c r="H67" s="75"/>
      <c r="I67" s="75"/>
      <c r="J67" s="75"/>
      <c r="K67" s="75"/>
      <c r="L67" s="75" t="s">
        <v>74</v>
      </c>
      <c r="M67" s="78">
        <f>'Tabel 1.1'!G17</f>
        <v>1471</v>
      </c>
      <c r="N67" s="78">
        <f>'Tabel 1.1'!H17</f>
        <v>1254</v>
      </c>
      <c r="O67" s="75"/>
    </row>
    <row r="68" spans="1:15" x14ac:dyDescent="0.3">
      <c r="A68" s="75"/>
      <c r="B68" s="75"/>
      <c r="C68" s="75"/>
      <c r="D68" s="75"/>
      <c r="E68" s="75"/>
      <c r="F68" s="75"/>
      <c r="G68" s="75"/>
      <c r="H68" s="75"/>
      <c r="I68" s="75"/>
      <c r="J68" s="75"/>
      <c r="K68" s="75"/>
      <c r="L68" s="75" t="s">
        <v>75</v>
      </c>
      <c r="M68" s="78">
        <f>'Tabel 1.1'!G18</f>
        <v>9945.7380000000012</v>
      </c>
      <c r="N68" s="78">
        <f>'Tabel 1.1'!H18</f>
        <v>23773.414000000001</v>
      </c>
      <c r="O68" s="75"/>
    </row>
    <row r="69" spans="1:15" x14ac:dyDescent="0.3">
      <c r="A69" s="75"/>
      <c r="B69" s="75"/>
      <c r="C69" s="75"/>
      <c r="D69" s="75"/>
      <c r="E69" s="75"/>
      <c r="F69" s="75"/>
      <c r="G69" s="75"/>
      <c r="H69" s="75"/>
      <c r="I69" s="75"/>
      <c r="J69" s="75"/>
      <c r="K69" s="75"/>
      <c r="L69" s="75" t="s">
        <v>76</v>
      </c>
      <c r="M69" s="78">
        <f>'Tabel 1.1'!G19</f>
        <v>5460</v>
      </c>
      <c r="N69" s="78">
        <f>'Tabel 1.1'!H19</f>
        <v>5306</v>
      </c>
      <c r="O69" s="75"/>
    </row>
    <row r="70" spans="1:15" x14ac:dyDescent="0.3">
      <c r="A70" s="75"/>
      <c r="B70" s="75"/>
      <c r="C70" s="75"/>
      <c r="D70" s="75"/>
      <c r="E70" s="75"/>
      <c r="F70" s="75"/>
      <c r="G70" s="75"/>
      <c r="H70" s="75"/>
      <c r="I70" s="75"/>
      <c r="J70" s="75"/>
      <c r="K70" s="75"/>
      <c r="L70" s="75" t="s">
        <v>77</v>
      </c>
      <c r="M70" s="78">
        <f>'Tabel 1.1'!G20</f>
        <v>0</v>
      </c>
      <c r="N70" s="78">
        <f>'Tabel 1.1'!H20</f>
        <v>0</v>
      </c>
      <c r="O70" s="75"/>
    </row>
    <row r="71" spans="1:15" x14ac:dyDescent="0.3">
      <c r="A71" s="75"/>
      <c r="B71" s="75"/>
      <c r="C71" s="75"/>
      <c r="D71" s="75"/>
      <c r="E71" s="75"/>
      <c r="F71" s="75"/>
      <c r="G71" s="75"/>
      <c r="H71" s="75"/>
      <c r="I71" s="75"/>
      <c r="J71" s="75"/>
      <c r="K71" s="75"/>
      <c r="L71" s="75" t="s">
        <v>78</v>
      </c>
      <c r="M71" s="78">
        <f>'Tabel 1.1'!G21</f>
        <v>4728.8249999999998</v>
      </c>
      <c r="N71" s="78">
        <f>'Tabel 1.1'!H21</f>
        <v>5791.6850000000004</v>
      </c>
      <c r="O71" s="75"/>
    </row>
    <row r="72" spans="1:15" x14ac:dyDescent="0.3">
      <c r="A72" s="75"/>
      <c r="B72" s="75"/>
      <c r="C72" s="75"/>
      <c r="D72" s="75"/>
      <c r="E72" s="75"/>
      <c r="F72" s="75"/>
      <c r="G72" s="75"/>
      <c r="H72" s="75"/>
      <c r="I72" s="75"/>
      <c r="J72" s="75"/>
      <c r="K72" s="75"/>
      <c r="L72" s="75" t="s">
        <v>79</v>
      </c>
      <c r="M72" s="78">
        <f>'Tabel 1.1'!G22</f>
        <v>1676</v>
      </c>
      <c r="N72" s="78">
        <f>'Tabel 1.1'!H22</f>
        <v>2109</v>
      </c>
      <c r="O72" s="75"/>
    </row>
    <row r="73" spans="1:15" x14ac:dyDescent="0.3">
      <c r="A73" s="75"/>
      <c r="B73" s="75"/>
      <c r="C73" s="75"/>
      <c r="D73" s="75"/>
      <c r="E73" s="75"/>
      <c r="F73" s="75"/>
      <c r="G73" s="75"/>
      <c r="H73" s="75"/>
      <c r="I73" s="75"/>
      <c r="J73" s="75"/>
      <c r="K73" s="75"/>
      <c r="L73" s="75" t="s">
        <v>80</v>
      </c>
      <c r="M73" s="78">
        <f>'Tabel 1.1'!G23</f>
        <v>0</v>
      </c>
      <c r="N73" s="78">
        <f>'Tabel 1.1'!H23</f>
        <v>2</v>
      </c>
      <c r="O73" s="75"/>
    </row>
    <row r="74" spans="1:15" x14ac:dyDescent="0.3">
      <c r="A74" s="75"/>
      <c r="B74" s="75"/>
      <c r="C74" s="75"/>
      <c r="D74" s="75"/>
      <c r="E74" s="75"/>
      <c r="F74" s="75"/>
      <c r="G74" s="75"/>
      <c r="H74" s="75"/>
      <c r="I74" s="75"/>
      <c r="J74" s="75"/>
      <c r="K74" s="75"/>
      <c r="L74" s="75" t="s">
        <v>81</v>
      </c>
      <c r="M74" s="78">
        <f>'Tabel 1.1'!G24</f>
        <v>29526</v>
      </c>
      <c r="N74" s="78">
        <f>'Tabel 1.1'!H24</f>
        <v>35977.4</v>
      </c>
      <c r="O74" s="75"/>
    </row>
    <row r="75" spans="1:15" x14ac:dyDescent="0.3">
      <c r="A75" s="75"/>
      <c r="B75" s="75"/>
      <c r="C75" s="75"/>
      <c r="D75" s="75"/>
      <c r="E75" s="75"/>
      <c r="F75" s="75"/>
      <c r="G75" s="75"/>
      <c r="H75" s="75"/>
      <c r="I75" s="75"/>
      <c r="J75" s="75"/>
      <c r="K75" s="75"/>
      <c r="L75" s="75" t="s">
        <v>83</v>
      </c>
      <c r="M75" s="78">
        <f>'Tabel 1.1'!G27</f>
        <v>100965.77799999999</v>
      </c>
      <c r="N75" s="78">
        <f>'Tabel 1.1'!H27</f>
        <v>104019</v>
      </c>
      <c r="O75" s="75"/>
    </row>
    <row r="76" spans="1:15" x14ac:dyDescent="0.3">
      <c r="A76" s="75"/>
      <c r="B76" s="75"/>
      <c r="C76" s="75"/>
      <c r="D76" s="75"/>
      <c r="E76" s="75"/>
      <c r="F76" s="75"/>
      <c r="G76" s="75"/>
      <c r="H76" s="75"/>
      <c r="I76" s="75"/>
      <c r="J76" s="75"/>
      <c r="K76" s="75"/>
      <c r="L76" s="75" t="s">
        <v>84</v>
      </c>
      <c r="M76" s="78">
        <f>'Tabel 1.1'!G28</f>
        <v>48067.681999999993</v>
      </c>
      <c r="N76" s="78">
        <f>'Tabel 1.1'!H28</f>
        <v>147198.03399999999</v>
      </c>
      <c r="O76" s="75"/>
    </row>
    <row r="77" spans="1:15" x14ac:dyDescent="0.3">
      <c r="A77" s="75"/>
      <c r="B77" s="75"/>
      <c r="C77" s="75"/>
      <c r="D77" s="75"/>
      <c r="E77" s="75"/>
      <c r="F77" s="75"/>
      <c r="G77" s="75"/>
      <c r="H77" s="75"/>
      <c r="I77" s="75"/>
      <c r="J77" s="75"/>
      <c r="K77" s="75"/>
      <c r="L77" s="75" t="s">
        <v>86</v>
      </c>
      <c r="M77" s="78">
        <f>'Tabel 1.1'!G30</f>
        <v>9405</v>
      </c>
      <c r="N77" s="78">
        <f>'Tabel 1.1'!H30</f>
        <v>7378.2</v>
      </c>
      <c r="O77" s="75"/>
    </row>
    <row r="78" spans="1:15" x14ac:dyDescent="0.3">
      <c r="A78" s="75"/>
      <c r="B78" s="75"/>
      <c r="C78" s="75"/>
      <c r="D78" s="75"/>
      <c r="E78" s="75"/>
      <c r="F78" s="75"/>
      <c r="G78" s="75"/>
      <c r="H78" s="75"/>
      <c r="I78" s="75"/>
      <c r="J78" s="75"/>
      <c r="K78" s="75"/>
      <c r="O78" s="75"/>
    </row>
    <row r="79" spans="1:15" x14ac:dyDescent="0.3">
      <c r="A79" s="75"/>
      <c r="B79" s="75"/>
      <c r="C79" s="75"/>
      <c r="D79" s="75"/>
      <c r="E79" s="75"/>
      <c r="F79" s="75"/>
      <c r="G79" s="75"/>
      <c r="H79" s="75"/>
      <c r="I79" s="75"/>
      <c r="J79" s="75"/>
      <c r="K79" s="75"/>
      <c r="O79" s="75"/>
    </row>
    <row r="80" spans="1:15" x14ac:dyDescent="0.3">
      <c r="A80" s="75"/>
      <c r="B80" s="75"/>
      <c r="C80" s="75"/>
      <c r="D80" s="75"/>
      <c r="E80" s="75"/>
      <c r="F80" s="75"/>
      <c r="G80" s="75"/>
      <c r="H80" s="75"/>
      <c r="I80" s="75"/>
      <c r="J80" s="75"/>
      <c r="K80" s="75"/>
      <c r="O80" s="75"/>
    </row>
    <row r="81" spans="1:15" x14ac:dyDescent="0.3">
      <c r="A81" s="76" t="s">
        <v>437</v>
      </c>
      <c r="B81" s="75"/>
      <c r="C81" s="75"/>
      <c r="D81" s="75"/>
      <c r="E81" s="75"/>
      <c r="F81" s="75"/>
      <c r="G81" s="75"/>
      <c r="H81" s="75"/>
      <c r="I81" s="80"/>
      <c r="J81" s="75"/>
      <c r="K81" s="75"/>
      <c r="O81" s="75"/>
    </row>
    <row r="82" spans="1:15" x14ac:dyDescent="0.3">
      <c r="A82" s="75"/>
      <c r="B82" s="75"/>
      <c r="C82" s="75"/>
      <c r="D82" s="75"/>
      <c r="E82" s="75"/>
      <c r="F82" s="75"/>
      <c r="G82" s="75"/>
      <c r="H82" s="75"/>
      <c r="I82" s="75"/>
      <c r="J82" s="75"/>
      <c r="K82" s="75"/>
      <c r="O82" s="75"/>
    </row>
    <row r="83" spans="1:15" x14ac:dyDescent="0.3">
      <c r="A83" s="75"/>
      <c r="B83" s="75"/>
      <c r="C83" s="75"/>
      <c r="D83" s="75"/>
      <c r="E83" s="75"/>
      <c r="F83" s="75"/>
      <c r="G83" s="75"/>
      <c r="H83" s="75"/>
      <c r="I83" s="75"/>
      <c r="J83" s="75"/>
      <c r="K83" s="75"/>
      <c r="O83" s="75"/>
    </row>
    <row r="84" spans="1:15" x14ac:dyDescent="0.3">
      <c r="B84" s="75"/>
      <c r="C84" s="75"/>
      <c r="D84" s="75"/>
      <c r="E84" s="75"/>
      <c r="F84" s="75"/>
      <c r="G84" s="75"/>
      <c r="H84" s="75"/>
      <c r="I84" s="75"/>
      <c r="J84" s="75"/>
      <c r="K84" s="75"/>
      <c r="O84" s="75"/>
    </row>
    <row r="85" spans="1:15" x14ac:dyDescent="0.3">
      <c r="A85" s="75"/>
      <c r="B85" s="75"/>
      <c r="C85" s="75"/>
      <c r="D85" s="75"/>
      <c r="E85" s="75"/>
      <c r="F85" s="75"/>
      <c r="G85" s="75"/>
      <c r="H85" s="75"/>
      <c r="I85" s="75"/>
      <c r="J85" s="75"/>
      <c r="K85" s="75"/>
      <c r="L85" s="75" t="s">
        <v>90</v>
      </c>
      <c r="O85" s="75"/>
    </row>
    <row r="86" spans="1:15" x14ac:dyDescent="0.3">
      <c r="A86" s="75"/>
      <c r="B86" s="75"/>
      <c r="C86" s="75"/>
      <c r="D86" s="75"/>
      <c r="E86" s="75"/>
      <c r="F86" s="75"/>
      <c r="G86" s="75"/>
      <c r="H86" s="75"/>
      <c r="I86" s="75"/>
      <c r="J86" s="75"/>
      <c r="K86" s="75"/>
      <c r="L86" s="75" t="s">
        <v>1</v>
      </c>
      <c r="O86" s="75"/>
    </row>
    <row r="87" spans="1:15" x14ac:dyDescent="0.3">
      <c r="A87" s="75"/>
      <c r="B87" s="75"/>
      <c r="C87" s="75"/>
      <c r="D87" s="75"/>
      <c r="E87" s="75"/>
      <c r="F87" s="75"/>
      <c r="G87" s="75"/>
      <c r="H87" s="75"/>
      <c r="I87" s="75"/>
      <c r="J87" s="75"/>
      <c r="K87" s="75"/>
      <c r="M87" s="75">
        <v>2015</v>
      </c>
      <c r="N87" s="75">
        <v>2016</v>
      </c>
      <c r="O87" s="75"/>
    </row>
    <row r="88" spans="1:15" x14ac:dyDescent="0.3">
      <c r="A88" s="75"/>
      <c r="B88" s="75"/>
      <c r="C88" s="75"/>
      <c r="D88" s="75"/>
      <c r="E88" s="75"/>
      <c r="F88" s="75"/>
      <c r="G88" s="75"/>
      <c r="H88" s="75"/>
      <c r="I88" s="75"/>
      <c r="J88" s="75"/>
      <c r="K88" s="75"/>
      <c r="L88" s="75" t="s">
        <v>67</v>
      </c>
      <c r="M88" s="78">
        <f>'Tabel 1.1'!G34</f>
        <v>126991.56100000002</v>
      </c>
      <c r="N88" s="78">
        <f>'Tabel 1.1'!H34</f>
        <v>255001.75200000001</v>
      </c>
      <c r="O88" s="75"/>
    </row>
    <row r="89" spans="1:15" x14ac:dyDescent="0.3">
      <c r="A89" s="75"/>
      <c r="B89" s="75"/>
      <c r="C89" s="75"/>
      <c r="D89" s="75"/>
      <c r="E89" s="75"/>
      <c r="F89" s="75"/>
      <c r="G89" s="75"/>
      <c r="H89" s="75"/>
      <c r="I89" s="75"/>
      <c r="J89" s="75"/>
      <c r="K89" s="75"/>
      <c r="L89" s="75" t="s">
        <v>68</v>
      </c>
      <c r="M89" s="78">
        <f>'Tabel 1.1'!G35</f>
        <v>283953.42499999999</v>
      </c>
      <c r="N89" s="78">
        <f>'Tabel 1.1'!H35</f>
        <v>457621.054</v>
      </c>
      <c r="O89" s="75"/>
    </row>
    <row r="90" spans="1:15" x14ac:dyDescent="0.3">
      <c r="A90" s="75"/>
      <c r="B90" s="75"/>
      <c r="C90" s="75"/>
      <c r="D90" s="75"/>
      <c r="E90" s="75"/>
      <c r="F90" s="75"/>
      <c r="G90" s="75"/>
      <c r="H90" s="75"/>
      <c r="I90" s="75"/>
      <c r="J90" s="75"/>
      <c r="K90" s="75"/>
      <c r="L90" s="75" t="s">
        <v>70</v>
      </c>
      <c r="M90" s="78">
        <f>'Tabel 1.1'!G36</f>
        <v>18492</v>
      </c>
      <c r="N90" s="78">
        <f>'Tabel 1.1'!H36</f>
        <v>11716</v>
      </c>
      <c r="O90" s="75"/>
    </row>
    <row r="91" spans="1:15" x14ac:dyDescent="0.3">
      <c r="A91" s="75"/>
      <c r="B91" s="75"/>
      <c r="C91" s="75"/>
      <c r="D91" s="75"/>
      <c r="E91" s="75"/>
      <c r="F91" s="75"/>
      <c r="G91" s="75"/>
      <c r="H91" s="75"/>
      <c r="I91" s="75"/>
      <c r="J91" s="75"/>
      <c r="K91" s="75"/>
      <c r="L91" s="80" t="s">
        <v>73</v>
      </c>
      <c r="M91" s="78">
        <f>'Tabel 1.1'!G37</f>
        <v>60909.402999999998</v>
      </c>
      <c r="N91" s="78">
        <f>'Tabel 1.1'!H37</f>
        <v>69781.383000000002</v>
      </c>
      <c r="O91" s="75"/>
    </row>
    <row r="92" spans="1:15" x14ac:dyDescent="0.3">
      <c r="A92" s="75"/>
      <c r="B92" s="75"/>
      <c r="C92" s="75"/>
      <c r="D92" s="75"/>
      <c r="E92" s="75"/>
      <c r="F92" s="75"/>
      <c r="G92" s="75"/>
      <c r="H92" s="75"/>
      <c r="I92" s="75"/>
      <c r="J92" s="75"/>
      <c r="K92" s="75"/>
      <c r="L92" s="75" t="s">
        <v>77</v>
      </c>
      <c r="M92" s="78">
        <f>'Tabel 1.1'!G39</f>
        <v>26845</v>
      </c>
      <c r="N92" s="78">
        <f>'Tabel 1.1'!H39</f>
        <v>24281</v>
      </c>
      <c r="O92" s="75"/>
    </row>
    <row r="93" spans="1:15" x14ac:dyDescent="0.3">
      <c r="A93" s="75"/>
      <c r="B93" s="75"/>
      <c r="C93" s="75"/>
      <c r="D93" s="75"/>
      <c r="E93" s="75"/>
      <c r="F93" s="75"/>
      <c r="G93" s="75"/>
      <c r="H93" s="75"/>
      <c r="I93" s="75"/>
      <c r="J93" s="75"/>
      <c r="K93" s="75"/>
      <c r="L93" s="75" t="s">
        <v>81</v>
      </c>
      <c r="M93" s="78">
        <f>'Tabel 1.1'!G40</f>
        <v>3190586.34</v>
      </c>
      <c r="N93" s="78">
        <f>'Tabel 1.1'!H40</f>
        <v>2955706.3316699998</v>
      </c>
      <c r="O93" s="75"/>
    </row>
    <row r="94" spans="1:15" x14ac:dyDescent="0.3">
      <c r="A94" s="75"/>
      <c r="B94" s="75"/>
      <c r="C94" s="75"/>
      <c r="D94" s="75"/>
      <c r="E94" s="75"/>
      <c r="F94" s="75"/>
      <c r="G94" s="75"/>
      <c r="H94" s="75"/>
      <c r="I94" s="75"/>
      <c r="J94" s="75"/>
      <c r="K94" s="75"/>
      <c r="L94" s="75" t="s">
        <v>87</v>
      </c>
      <c r="M94" s="78">
        <f>'Tabel 1.1'!G41</f>
        <v>76080</v>
      </c>
      <c r="N94" s="78">
        <f>'Tabel 1.1'!H41</f>
        <v>64223</v>
      </c>
      <c r="O94" s="75"/>
    </row>
    <row r="95" spans="1:15" x14ac:dyDescent="0.3">
      <c r="A95" s="75"/>
      <c r="B95" s="75"/>
      <c r="C95" s="75"/>
      <c r="D95" s="75"/>
      <c r="E95" s="75"/>
      <c r="F95" s="75"/>
      <c r="G95" s="75"/>
      <c r="H95" s="75"/>
      <c r="I95" s="75"/>
      <c r="J95" s="75"/>
      <c r="K95" s="75"/>
      <c r="L95" s="75" t="s">
        <v>83</v>
      </c>
      <c r="M95" s="78">
        <f>'Tabel 1.1'!G43</f>
        <v>110433</v>
      </c>
      <c r="N95" s="78">
        <f>'Tabel 1.1'!H43</f>
        <v>216577</v>
      </c>
      <c r="O95" s="75"/>
    </row>
    <row r="96" spans="1:15" x14ac:dyDescent="0.3">
      <c r="A96" s="75"/>
      <c r="B96" s="75"/>
      <c r="C96" s="75"/>
      <c r="D96" s="75"/>
      <c r="E96" s="75"/>
      <c r="F96" s="75"/>
      <c r="G96" s="75"/>
      <c r="H96" s="75"/>
      <c r="I96" s="75"/>
      <c r="J96" s="75"/>
      <c r="K96" s="75"/>
      <c r="L96" s="75" t="s">
        <v>89</v>
      </c>
      <c r="M96" s="78">
        <f>'Tabel 1.1'!G44</f>
        <v>1318961.352</v>
      </c>
      <c r="N96" s="78">
        <f>'Tabel 1.1'!H44</f>
        <v>748902.19299999997</v>
      </c>
      <c r="O96" s="75"/>
    </row>
    <row r="97" spans="1:15" x14ac:dyDescent="0.3">
      <c r="A97" s="75"/>
      <c r="B97" s="75"/>
      <c r="C97" s="75"/>
      <c r="D97" s="75"/>
      <c r="E97" s="75"/>
      <c r="F97" s="75"/>
      <c r="G97" s="75"/>
      <c r="H97" s="75"/>
      <c r="I97" s="75"/>
      <c r="J97" s="75"/>
      <c r="K97" s="75"/>
      <c r="M97" s="78"/>
      <c r="N97" s="78"/>
      <c r="O97" s="75"/>
    </row>
    <row r="98" spans="1:15" x14ac:dyDescent="0.3">
      <c r="A98" s="75"/>
      <c r="B98" s="75"/>
      <c r="C98" s="75"/>
      <c r="D98" s="75"/>
      <c r="E98" s="75"/>
      <c r="F98" s="75"/>
      <c r="G98" s="75"/>
      <c r="H98" s="75"/>
      <c r="I98" s="75"/>
      <c r="J98" s="75"/>
      <c r="K98" s="75"/>
      <c r="O98" s="75"/>
    </row>
    <row r="99" spans="1:15" x14ac:dyDescent="0.3">
      <c r="A99" s="75"/>
      <c r="B99" s="75"/>
      <c r="C99" s="75"/>
      <c r="D99" s="75"/>
      <c r="E99" s="75"/>
      <c r="F99" s="75"/>
      <c r="G99" s="75"/>
      <c r="H99" s="75"/>
      <c r="I99" s="75"/>
      <c r="J99" s="75"/>
      <c r="K99" s="75"/>
      <c r="O99" s="75"/>
    </row>
    <row r="100" spans="1:15" x14ac:dyDescent="0.3">
      <c r="A100" s="75"/>
      <c r="B100" s="75"/>
      <c r="C100" s="75"/>
      <c r="D100" s="75"/>
      <c r="E100" s="75"/>
      <c r="F100" s="75"/>
      <c r="G100" s="75"/>
      <c r="H100" s="75"/>
      <c r="I100" s="75"/>
      <c r="J100" s="75"/>
      <c r="K100" s="75"/>
      <c r="O100" s="75"/>
    </row>
    <row r="101" spans="1:15" x14ac:dyDescent="0.3">
      <c r="A101" s="75"/>
      <c r="B101" s="75"/>
      <c r="C101" s="75"/>
      <c r="D101" s="75"/>
      <c r="E101" s="75"/>
      <c r="F101" s="75"/>
      <c r="G101" s="75"/>
      <c r="H101" s="75"/>
      <c r="I101" s="75"/>
      <c r="J101" s="75"/>
      <c r="K101" s="75"/>
      <c r="O101" s="75"/>
    </row>
    <row r="102" spans="1:15" x14ac:dyDescent="0.3">
      <c r="A102" s="75"/>
      <c r="B102" s="75"/>
      <c r="C102" s="75"/>
      <c r="D102" s="75"/>
      <c r="E102" s="75"/>
      <c r="F102" s="75"/>
      <c r="G102" s="75"/>
      <c r="H102" s="75"/>
      <c r="I102" s="75"/>
      <c r="J102" s="75"/>
      <c r="K102" s="75"/>
      <c r="O102" s="75"/>
    </row>
    <row r="103" spans="1:15" x14ac:dyDescent="0.3">
      <c r="A103" s="75"/>
      <c r="B103" s="75"/>
      <c r="C103" s="75"/>
      <c r="D103" s="75"/>
      <c r="E103" s="75"/>
      <c r="F103" s="75"/>
      <c r="G103" s="75"/>
      <c r="H103" s="75"/>
      <c r="I103" s="75"/>
      <c r="J103" s="75"/>
      <c r="K103" s="75"/>
      <c r="O103" s="75"/>
    </row>
    <row r="104" spans="1:15" x14ac:dyDescent="0.3">
      <c r="A104" s="75"/>
      <c r="B104" s="75"/>
      <c r="C104" s="75"/>
      <c r="D104" s="75"/>
      <c r="E104" s="75"/>
      <c r="F104" s="75"/>
      <c r="G104" s="75"/>
      <c r="H104" s="75"/>
      <c r="I104" s="75"/>
      <c r="J104" s="75"/>
      <c r="K104" s="75"/>
      <c r="O104" s="75"/>
    </row>
    <row r="105" spans="1:15" x14ac:dyDescent="0.3">
      <c r="A105" s="75"/>
      <c r="B105" s="75"/>
      <c r="C105" s="75"/>
      <c r="D105" s="75"/>
      <c r="E105" s="75"/>
      <c r="F105" s="75"/>
      <c r="G105" s="75"/>
      <c r="H105" s="75"/>
      <c r="I105" s="75"/>
      <c r="J105" s="75"/>
      <c r="K105" s="75"/>
      <c r="O105" s="75"/>
    </row>
    <row r="106" spans="1:15" x14ac:dyDescent="0.3">
      <c r="A106" s="75"/>
      <c r="B106" s="75"/>
      <c r="C106" s="75"/>
      <c r="D106" s="75"/>
      <c r="E106" s="75"/>
      <c r="F106" s="75"/>
      <c r="G106" s="75"/>
      <c r="H106" s="75"/>
      <c r="I106" s="75"/>
      <c r="J106" s="75"/>
      <c r="K106" s="75"/>
      <c r="O106" s="75"/>
    </row>
    <row r="107" spans="1:15" x14ac:dyDescent="0.3">
      <c r="A107" s="76" t="s">
        <v>438</v>
      </c>
      <c r="B107" s="75"/>
      <c r="C107" s="75"/>
      <c r="D107" s="75"/>
      <c r="E107" s="75"/>
      <c r="F107" s="75"/>
      <c r="G107" s="75"/>
      <c r="H107" s="75"/>
      <c r="I107" s="80"/>
      <c r="J107" s="75"/>
      <c r="K107" s="75"/>
      <c r="O107" s="75"/>
    </row>
    <row r="108" spans="1:15" x14ac:dyDescent="0.3">
      <c r="A108" s="75"/>
      <c r="B108" s="75"/>
      <c r="C108" s="75"/>
      <c r="D108" s="75"/>
      <c r="E108" s="75"/>
      <c r="F108" s="75"/>
      <c r="G108" s="75"/>
      <c r="H108" s="75"/>
      <c r="I108" s="75"/>
      <c r="J108" s="75"/>
      <c r="K108" s="75"/>
      <c r="L108" s="75" t="s">
        <v>91</v>
      </c>
      <c r="O108" s="75"/>
    </row>
    <row r="109" spans="1:15" x14ac:dyDescent="0.3">
      <c r="A109" s="75"/>
      <c r="B109" s="75"/>
      <c r="C109" s="75"/>
      <c r="D109" s="75"/>
      <c r="E109" s="75"/>
      <c r="F109" s="75"/>
      <c r="G109" s="75"/>
      <c r="H109" s="75"/>
      <c r="I109" s="75"/>
      <c r="J109" s="75"/>
      <c r="K109" s="75"/>
      <c r="L109" s="75" t="s">
        <v>0</v>
      </c>
      <c r="O109" s="75"/>
    </row>
    <row r="110" spans="1:15" x14ac:dyDescent="0.3">
      <c r="A110" s="75"/>
      <c r="B110" s="75"/>
      <c r="C110" s="75"/>
      <c r="D110" s="75"/>
      <c r="E110" s="75"/>
      <c r="F110" s="75"/>
      <c r="G110" s="75"/>
      <c r="H110" s="75"/>
      <c r="I110" s="75"/>
      <c r="J110" s="75"/>
      <c r="K110" s="75"/>
      <c r="M110" s="75">
        <v>2015</v>
      </c>
      <c r="N110" s="75">
        <v>2016</v>
      </c>
      <c r="O110" s="75"/>
    </row>
    <row r="111" spans="1:15" x14ac:dyDescent="0.3">
      <c r="A111" s="75"/>
      <c r="B111" s="75"/>
      <c r="C111" s="75"/>
      <c r="D111" s="75"/>
      <c r="E111" s="75"/>
      <c r="F111" s="75"/>
      <c r="G111" s="75"/>
      <c r="H111" s="75"/>
      <c r="I111" s="75"/>
      <c r="J111" s="75"/>
      <c r="K111" s="75"/>
      <c r="L111" s="75" t="s">
        <v>67</v>
      </c>
      <c r="M111" s="78">
        <f>'Tabel 1.1'!L10</f>
        <v>871760.15899999999</v>
      </c>
      <c r="N111" s="78">
        <f>'Tabel 1.1'!M10</f>
        <v>910116.41500000004</v>
      </c>
      <c r="O111" s="75"/>
    </row>
    <row r="112" spans="1:15" x14ac:dyDescent="0.3">
      <c r="A112" s="75"/>
      <c r="B112" s="75"/>
      <c r="C112" s="75"/>
      <c r="D112" s="75"/>
      <c r="E112" s="75"/>
      <c r="F112" s="75"/>
      <c r="G112" s="75"/>
      <c r="H112" s="75"/>
      <c r="I112" s="75"/>
      <c r="J112" s="75"/>
      <c r="K112" s="75"/>
      <c r="L112" s="75" t="s">
        <v>68</v>
      </c>
      <c r="M112" s="78">
        <f>'Tabel 1.1'!L11</f>
        <v>200578226</v>
      </c>
      <c r="N112" s="78">
        <f>'Tabel 1.1'!M11</f>
        <v>204999593</v>
      </c>
      <c r="O112" s="75"/>
    </row>
    <row r="113" spans="1:15" x14ac:dyDescent="0.3">
      <c r="A113" s="75"/>
      <c r="B113" s="75"/>
      <c r="C113" s="75"/>
      <c r="D113" s="75"/>
      <c r="E113" s="75"/>
      <c r="F113" s="75"/>
      <c r="G113" s="75"/>
      <c r="H113" s="75"/>
      <c r="I113" s="75"/>
      <c r="J113" s="75"/>
      <c r="K113" s="75"/>
      <c r="L113" s="75" t="s">
        <v>69</v>
      </c>
      <c r="M113" s="78">
        <f>'Tabel 1.1'!L12</f>
        <v>0</v>
      </c>
      <c r="N113" s="78">
        <f>'Tabel 1.1'!M12</f>
        <v>0</v>
      </c>
      <c r="O113" s="75"/>
    </row>
    <row r="114" spans="1:15" x14ac:dyDescent="0.3">
      <c r="A114" s="75"/>
      <c r="B114" s="75"/>
      <c r="C114" s="75"/>
      <c r="D114" s="75"/>
      <c r="E114" s="75"/>
      <c r="F114" s="75"/>
      <c r="G114" s="75"/>
      <c r="H114" s="75"/>
      <c r="I114" s="75"/>
      <c r="J114" s="75"/>
      <c r="K114" s="75"/>
      <c r="L114" s="75" t="s">
        <v>70</v>
      </c>
      <c r="M114" s="78">
        <f>'Tabel 1.1'!L13</f>
        <v>712840</v>
      </c>
      <c r="N114" s="78">
        <f>'Tabel 1.1'!M13</f>
        <v>832830</v>
      </c>
      <c r="O114" s="75"/>
    </row>
    <row r="115" spans="1:15" x14ac:dyDescent="0.3">
      <c r="A115" s="75"/>
      <c r="B115" s="75"/>
      <c r="C115" s="75"/>
      <c r="D115" s="75"/>
      <c r="E115" s="75"/>
      <c r="F115" s="75"/>
      <c r="G115" s="75"/>
      <c r="H115" s="75"/>
      <c r="I115" s="75"/>
      <c r="J115" s="75"/>
      <c r="K115" s="75"/>
      <c r="L115" s="75" t="s">
        <v>72</v>
      </c>
      <c r="M115" s="78">
        <f>'Tabel 1.1'!L14</f>
        <v>0</v>
      </c>
      <c r="N115" s="78">
        <f>'Tabel 1.1'!M14</f>
        <v>0</v>
      </c>
      <c r="O115" s="75"/>
    </row>
    <row r="116" spans="1:15" x14ac:dyDescent="0.3">
      <c r="A116" s="75"/>
      <c r="B116" s="75"/>
      <c r="C116" s="75"/>
      <c r="D116" s="75"/>
      <c r="E116" s="75"/>
      <c r="F116" s="75"/>
      <c r="G116" s="75"/>
      <c r="H116" s="75"/>
      <c r="I116" s="75"/>
      <c r="J116" s="75"/>
      <c r="K116" s="75"/>
      <c r="L116" s="75" t="s">
        <v>73</v>
      </c>
      <c r="M116" s="78">
        <f>'Tabel 1.1'!L15</f>
        <v>0</v>
      </c>
      <c r="N116" s="78">
        <f>'Tabel 1.1'!M15</f>
        <v>0</v>
      </c>
      <c r="O116" s="75"/>
    </row>
    <row r="117" spans="1:15" x14ac:dyDescent="0.3">
      <c r="A117" s="75"/>
      <c r="B117" s="75"/>
      <c r="C117" s="75"/>
      <c r="D117" s="75"/>
      <c r="E117" s="75"/>
      <c r="F117" s="75"/>
      <c r="G117" s="75"/>
      <c r="H117" s="75"/>
      <c r="I117" s="75"/>
      <c r="J117" s="75"/>
      <c r="K117" s="75"/>
      <c r="L117" s="75" t="s">
        <v>74</v>
      </c>
      <c r="M117" s="78">
        <f>'Tabel 1.1'!L16</f>
        <v>4584145.5830000006</v>
      </c>
      <c r="N117" s="78">
        <f>'Tabel 1.1'!M16</f>
        <v>5116874.0429999996</v>
      </c>
      <c r="O117" s="75"/>
    </row>
    <row r="118" spans="1:15" x14ac:dyDescent="0.3">
      <c r="A118" s="75"/>
      <c r="B118" s="75"/>
      <c r="C118" s="75"/>
      <c r="D118" s="75"/>
      <c r="E118" s="75"/>
      <c r="F118" s="75"/>
      <c r="G118" s="75"/>
      <c r="H118" s="75"/>
      <c r="I118" s="75"/>
      <c r="J118" s="75"/>
      <c r="K118" s="75"/>
      <c r="L118" s="75" t="s">
        <v>75</v>
      </c>
      <c r="M118" s="78">
        <f>'Tabel 1.1'!L18</f>
        <v>0</v>
      </c>
      <c r="N118" s="78">
        <f>'Tabel 1.1'!M18</f>
        <v>0</v>
      </c>
      <c r="O118" s="75"/>
    </row>
    <row r="119" spans="1:15" x14ac:dyDescent="0.3">
      <c r="A119" s="75"/>
      <c r="B119" s="75"/>
      <c r="C119" s="75"/>
      <c r="D119" s="75"/>
      <c r="E119" s="75"/>
      <c r="F119" s="75"/>
      <c r="G119" s="75"/>
      <c r="H119" s="75"/>
      <c r="I119" s="75"/>
      <c r="J119" s="75"/>
      <c r="K119" s="75"/>
      <c r="L119" s="75" t="s">
        <v>76</v>
      </c>
      <c r="M119" s="78">
        <f>'Tabel 1.1'!L19</f>
        <v>383972113.19656003</v>
      </c>
      <c r="N119" s="78">
        <f>'Tabel 1.1'!M19</f>
        <v>408022300.04294997</v>
      </c>
      <c r="O119" s="75"/>
    </row>
    <row r="120" spans="1:15" x14ac:dyDescent="0.3">
      <c r="A120" s="75"/>
      <c r="B120" s="75"/>
      <c r="C120" s="75"/>
      <c r="D120" s="75"/>
      <c r="E120" s="75"/>
      <c r="F120" s="75"/>
      <c r="G120" s="75"/>
      <c r="H120" s="75"/>
      <c r="I120" s="75"/>
      <c r="J120" s="75"/>
      <c r="K120" s="75"/>
      <c r="L120" s="75" t="s">
        <v>77</v>
      </c>
      <c r="M120" s="78">
        <f>'Tabel 1.1'!L20</f>
        <v>1331683</v>
      </c>
      <c r="N120" s="78">
        <f>'Tabel 1.1'!M20</f>
        <v>1444299</v>
      </c>
      <c r="O120" s="75"/>
    </row>
    <row r="121" spans="1:15" x14ac:dyDescent="0.3">
      <c r="A121" s="75"/>
      <c r="B121" s="75"/>
      <c r="C121" s="75"/>
      <c r="D121" s="75"/>
      <c r="E121" s="75"/>
      <c r="F121" s="75"/>
      <c r="G121" s="75"/>
      <c r="H121" s="75"/>
      <c r="I121" s="75"/>
      <c r="J121" s="75"/>
      <c r="K121" s="75"/>
      <c r="L121" s="75" t="s">
        <v>81</v>
      </c>
      <c r="M121" s="78">
        <f>'Tabel 1.1'!L24</f>
        <v>47330176.090000004</v>
      </c>
      <c r="N121" s="78">
        <f>'Tabel 1.1'!M24</f>
        <v>48064765.021499872</v>
      </c>
      <c r="O121" s="75"/>
    </row>
    <row r="122" spans="1:15" x14ac:dyDescent="0.3">
      <c r="A122" s="75"/>
      <c r="B122" s="75"/>
      <c r="C122" s="75"/>
      <c r="D122" s="75"/>
      <c r="E122" s="75"/>
      <c r="F122" s="75"/>
      <c r="G122" s="75"/>
      <c r="H122" s="75"/>
      <c r="I122" s="75"/>
      <c r="J122" s="75"/>
      <c r="K122" s="75"/>
      <c r="L122" s="75" t="s">
        <v>82</v>
      </c>
      <c r="M122" s="78">
        <f>'Tabel 1.1'!L25</f>
        <v>58892941</v>
      </c>
      <c r="N122" s="78">
        <f>'Tabel 1.1'!M25</f>
        <v>61571650</v>
      </c>
      <c r="O122" s="75"/>
    </row>
    <row r="123" spans="1:15" x14ac:dyDescent="0.3">
      <c r="A123" s="75"/>
      <c r="B123" s="75"/>
      <c r="C123" s="75"/>
      <c r="D123" s="75"/>
      <c r="E123" s="75"/>
      <c r="F123" s="75"/>
      <c r="G123" s="75"/>
      <c r="H123" s="75"/>
      <c r="I123" s="75"/>
      <c r="J123" s="75"/>
      <c r="K123" s="75"/>
      <c r="L123" s="75" t="s">
        <v>88</v>
      </c>
      <c r="M123" s="78">
        <f>'Tabel 1.1'!L26</f>
        <v>8603713.2363200001</v>
      </c>
      <c r="N123" s="78">
        <f>'Tabel 1.1'!M26</f>
        <v>8612877.0735400002</v>
      </c>
      <c r="O123" s="75"/>
    </row>
    <row r="124" spans="1:15" x14ac:dyDescent="0.3">
      <c r="A124" s="75"/>
      <c r="B124" s="75"/>
      <c r="C124" s="75"/>
      <c r="D124" s="75"/>
      <c r="E124" s="75"/>
      <c r="F124" s="75"/>
      <c r="G124" s="75"/>
      <c r="H124" s="75"/>
      <c r="I124" s="75"/>
      <c r="J124" s="75"/>
      <c r="K124" s="75"/>
      <c r="L124" s="75" t="s">
        <v>83</v>
      </c>
      <c r="M124" s="78">
        <f>'Tabel 1.1'!L27</f>
        <v>16425734.10427</v>
      </c>
      <c r="N124" s="78">
        <f>'Tabel 1.1'!M27</f>
        <v>16839593.38775</v>
      </c>
      <c r="O124" s="75"/>
    </row>
    <row r="125" spans="1:15" x14ac:dyDescent="0.3">
      <c r="A125" s="75"/>
      <c r="B125" s="75"/>
      <c r="C125" s="75"/>
      <c r="D125" s="75"/>
      <c r="E125" s="75"/>
      <c r="F125" s="75"/>
      <c r="G125" s="75"/>
      <c r="H125" s="75"/>
      <c r="I125" s="75"/>
      <c r="J125" s="75"/>
      <c r="K125" s="75"/>
      <c r="L125" s="75" t="s">
        <v>84</v>
      </c>
      <c r="M125" s="78">
        <f>'Tabel 1.1'!L28</f>
        <v>171234150.40571997</v>
      </c>
      <c r="N125" s="78">
        <f>'Tabel 1.1'!M28</f>
        <v>173966226.97000003</v>
      </c>
      <c r="O125" s="75"/>
    </row>
    <row r="126" spans="1:15" x14ac:dyDescent="0.3">
      <c r="A126" s="75"/>
      <c r="B126" s="75"/>
      <c r="C126" s="75"/>
      <c r="D126" s="75"/>
      <c r="E126" s="75"/>
      <c r="F126" s="75"/>
      <c r="G126" s="75"/>
      <c r="H126" s="75"/>
      <c r="I126" s="75"/>
      <c r="J126" s="75"/>
      <c r="K126" s="75"/>
      <c r="O126" s="75"/>
    </row>
    <row r="127" spans="1:15" x14ac:dyDescent="0.3">
      <c r="A127" s="75"/>
      <c r="B127" s="75"/>
      <c r="C127" s="75"/>
      <c r="D127" s="75"/>
      <c r="E127" s="75"/>
      <c r="F127" s="75"/>
      <c r="G127" s="75"/>
      <c r="H127" s="75"/>
      <c r="I127" s="75"/>
      <c r="J127" s="75"/>
      <c r="K127" s="75"/>
      <c r="O127" s="75"/>
    </row>
    <row r="128" spans="1:15" x14ac:dyDescent="0.3">
      <c r="A128" s="75"/>
      <c r="B128" s="75"/>
      <c r="C128" s="75"/>
      <c r="D128" s="75"/>
      <c r="E128" s="75"/>
      <c r="F128" s="75"/>
      <c r="G128" s="75"/>
      <c r="H128" s="75"/>
      <c r="I128" s="75"/>
      <c r="J128" s="75"/>
      <c r="K128" s="75"/>
      <c r="O128" s="75"/>
    </row>
    <row r="129" spans="1:15" x14ac:dyDescent="0.3">
      <c r="A129" s="75"/>
      <c r="B129" s="75"/>
      <c r="C129" s="75"/>
      <c r="D129" s="75"/>
      <c r="E129" s="75"/>
      <c r="F129" s="75"/>
      <c r="G129" s="75"/>
      <c r="H129" s="75"/>
      <c r="I129" s="75"/>
      <c r="J129" s="75"/>
      <c r="K129" s="75"/>
      <c r="O129" s="75"/>
    </row>
    <row r="130" spans="1:15" x14ac:dyDescent="0.3">
      <c r="A130" s="75"/>
      <c r="B130" s="75"/>
      <c r="C130" s="75"/>
      <c r="D130" s="75"/>
      <c r="E130" s="75"/>
      <c r="F130" s="75"/>
      <c r="G130" s="75"/>
      <c r="H130" s="75"/>
      <c r="I130" s="75"/>
      <c r="J130" s="75"/>
      <c r="K130" s="75"/>
      <c r="O130" s="75"/>
    </row>
    <row r="131" spans="1:15" x14ac:dyDescent="0.3">
      <c r="A131" s="75"/>
      <c r="B131" s="75"/>
      <c r="C131" s="75"/>
      <c r="D131" s="75"/>
      <c r="E131" s="75"/>
      <c r="F131" s="75"/>
      <c r="G131" s="75"/>
      <c r="H131" s="75"/>
      <c r="I131" s="75"/>
      <c r="J131" s="75"/>
      <c r="K131" s="75"/>
      <c r="O131" s="75"/>
    </row>
    <row r="132" spans="1:15" x14ac:dyDescent="0.3">
      <c r="A132" s="76" t="s">
        <v>439</v>
      </c>
      <c r="B132" s="75"/>
      <c r="C132" s="75"/>
      <c r="D132" s="75"/>
      <c r="E132" s="75"/>
      <c r="F132" s="75"/>
      <c r="G132" s="75"/>
      <c r="H132" s="75"/>
      <c r="I132" s="80"/>
      <c r="J132" s="75"/>
      <c r="K132" s="75"/>
      <c r="O132" s="75"/>
    </row>
    <row r="133" spans="1:15" x14ac:dyDescent="0.3">
      <c r="B133" s="75"/>
      <c r="C133" s="75"/>
      <c r="D133" s="75"/>
      <c r="E133" s="75"/>
      <c r="F133" s="75"/>
      <c r="G133" s="75"/>
      <c r="H133" s="75"/>
      <c r="I133" s="75"/>
      <c r="J133" s="75"/>
      <c r="K133" s="75"/>
      <c r="L133" s="75" t="s">
        <v>91</v>
      </c>
      <c r="O133" s="75"/>
    </row>
    <row r="134" spans="1:15" x14ac:dyDescent="0.3">
      <c r="A134" s="75"/>
      <c r="B134" s="75"/>
      <c r="C134" s="75"/>
      <c r="D134" s="75"/>
      <c r="E134" s="75"/>
      <c r="F134" s="75"/>
      <c r="G134" s="75"/>
      <c r="H134" s="75"/>
      <c r="I134" s="75"/>
      <c r="J134" s="75"/>
      <c r="K134" s="75"/>
      <c r="L134" s="75" t="s">
        <v>1</v>
      </c>
      <c r="O134" s="75"/>
    </row>
    <row r="135" spans="1:15" x14ac:dyDescent="0.3">
      <c r="A135" s="75"/>
      <c r="B135" s="75"/>
      <c r="C135" s="75"/>
      <c r="D135" s="75"/>
      <c r="E135" s="75"/>
      <c r="F135" s="75"/>
      <c r="G135" s="75"/>
      <c r="H135" s="75"/>
      <c r="I135" s="75"/>
      <c r="J135" s="75"/>
      <c r="K135" s="75"/>
      <c r="M135" s="75">
        <v>2015</v>
      </c>
      <c r="N135" s="75">
        <v>2016</v>
      </c>
      <c r="O135" s="75"/>
    </row>
    <row r="136" spans="1:15" x14ac:dyDescent="0.3">
      <c r="A136" s="75"/>
      <c r="B136" s="75"/>
      <c r="C136" s="75"/>
      <c r="D136" s="75"/>
      <c r="E136" s="75"/>
      <c r="F136" s="75"/>
      <c r="G136" s="75"/>
      <c r="H136" s="75"/>
      <c r="I136" s="75"/>
      <c r="J136" s="75"/>
      <c r="K136" s="75"/>
      <c r="L136" s="75" t="s">
        <v>67</v>
      </c>
      <c r="M136" s="78">
        <f>'Tabel 1.1'!L34</f>
        <v>11569001.886</v>
      </c>
      <c r="N136" s="78">
        <f>'Tabel 1.1'!M34</f>
        <v>12599531.244999999</v>
      </c>
      <c r="O136" s="75"/>
    </row>
    <row r="137" spans="1:15" x14ac:dyDescent="0.3">
      <c r="B137" s="75"/>
      <c r="C137" s="75"/>
      <c r="D137" s="75"/>
      <c r="E137" s="75"/>
      <c r="F137" s="75"/>
      <c r="G137" s="75"/>
      <c r="H137" s="75"/>
      <c r="I137" s="75"/>
      <c r="J137" s="75"/>
      <c r="K137" s="75"/>
      <c r="L137" s="75" t="s">
        <v>68</v>
      </c>
      <c r="M137" s="78">
        <f>'Tabel 1.1'!L35</f>
        <v>47449700</v>
      </c>
      <c r="N137" s="78">
        <f>'Tabel 1.1'!M35</f>
        <v>52892825</v>
      </c>
      <c r="O137" s="75"/>
    </row>
    <row r="138" spans="1:15" x14ac:dyDescent="0.3">
      <c r="B138" s="75"/>
      <c r="C138" s="75"/>
      <c r="D138" s="75"/>
      <c r="E138" s="75"/>
      <c r="F138" s="75"/>
      <c r="G138" s="75"/>
      <c r="H138" s="75"/>
      <c r="I138" s="75"/>
      <c r="J138" s="75"/>
      <c r="K138" s="75"/>
      <c r="L138" s="75" t="s">
        <v>70</v>
      </c>
      <c r="M138" s="78">
        <f>'Tabel 1.1'!L36</f>
        <v>2163790</v>
      </c>
      <c r="N138" s="78">
        <f>'Tabel 1.1'!M36</f>
        <v>2394875</v>
      </c>
      <c r="O138" s="75"/>
    </row>
    <row r="139" spans="1:15" x14ac:dyDescent="0.3">
      <c r="B139" s="75"/>
      <c r="C139" s="75"/>
      <c r="D139" s="75"/>
      <c r="E139" s="75"/>
      <c r="F139" s="75"/>
      <c r="G139" s="75"/>
      <c r="H139" s="75"/>
      <c r="I139" s="75"/>
      <c r="J139" s="75"/>
      <c r="K139" s="75"/>
      <c r="L139" s="80" t="s">
        <v>73</v>
      </c>
      <c r="M139" s="78">
        <f>'Tabel 1.1'!L37</f>
        <v>14148914.607000001</v>
      </c>
      <c r="N139" s="78">
        <f>'Tabel 1.1'!M37</f>
        <v>16013492.852000002</v>
      </c>
      <c r="O139" s="75"/>
    </row>
    <row r="140" spans="1:15" x14ac:dyDescent="0.3">
      <c r="B140" s="75"/>
      <c r="C140" s="75"/>
      <c r="D140" s="75"/>
      <c r="E140" s="75"/>
      <c r="F140" s="75"/>
      <c r="G140" s="75"/>
      <c r="H140" s="75"/>
      <c r="I140" s="75"/>
      <c r="J140" s="75"/>
      <c r="K140" s="75"/>
      <c r="L140" s="75" t="s">
        <v>76</v>
      </c>
      <c r="M140" s="78">
        <f>'Tabel 1.1'!L38</f>
        <v>2029624.7911499999</v>
      </c>
      <c r="N140" s="78">
        <f>'Tabel 1.1'!M38</f>
        <v>2120218.96215</v>
      </c>
      <c r="O140" s="75"/>
    </row>
    <row r="141" spans="1:15" x14ac:dyDescent="0.3">
      <c r="B141" s="75"/>
      <c r="C141" s="75"/>
      <c r="D141" s="75"/>
      <c r="E141" s="75"/>
      <c r="F141" s="75"/>
      <c r="G141" s="75"/>
      <c r="H141" s="75"/>
      <c r="I141" s="75"/>
      <c r="J141" s="75"/>
      <c r="K141" s="75"/>
      <c r="L141" s="75" t="s">
        <v>77</v>
      </c>
      <c r="M141" s="78">
        <f>'Tabel 1.1'!L39</f>
        <v>1015795</v>
      </c>
      <c r="N141" s="78">
        <f>'Tabel 1.1'!M39</f>
        <v>1361843</v>
      </c>
      <c r="O141" s="75"/>
    </row>
    <row r="142" spans="1:15" x14ac:dyDescent="0.3">
      <c r="B142" s="75"/>
      <c r="C142" s="75"/>
      <c r="D142" s="75"/>
      <c r="E142" s="75"/>
      <c r="F142" s="75"/>
      <c r="G142" s="75"/>
      <c r="H142" s="75"/>
      <c r="I142" s="75"/>
      <c r="J142" s="75"/>
      <c r="K142" s="75"/>
      <c r="L142" s="75" t="s">
        <v>81</v>
      </c>
      <c r="M142" s="78">
        <f>'Tabel 1.1'!L40</f>
        <v>36516794.106033102</v>
      </c>
      <c r="N142" s="78">
        <f>'Tabel 1.1'!M40</f>
        <v>42006581.100000001</v>
      </c>
      <c r="O142" s="75"/>
    </row>
    <row r="143" spans="1:15" x14ac:dyDescent="0.3">
      <c r="A143" s="75"/>
      <c r="B143" s="75"/>
      <c r="C143" s="75"/>
      <c r="D143" s="75"/>
      <c r="E143" s="75"/>
      <c r="F143" s="75"/>
      <c r="G143" s="75"/>
      <c r="H143" s="75"/>
      <c r="I143" s="75"/>
      <c r="J143" s="75"/>
      <c r="K143" s="75"/>
      <c r="L143" s="75" t="s">
        <v>87</v>
      </c>
      <c r="M143" s="78">
        <f>'Tabel 1.1'!L41</f>
        <v>1562174</v>
      </c>
      <c r="N143" s="78">
        <f>'Tabel 1.1'!M41</f>
        <v>1571024</v>
      </c>
      <c r="O143" s="75"/>
    </row>
    <row r="144" spans="1:15" x14ac:dyDescent="0.3">
      <c r="A144" s="75"/>
      <c r="B144" s="75"/>
      <c r="C144" s="75"/>
      <c r="D144" s="75"/>
      <c r="E144" s="75"/>
      <c r="F144" s="75"/>
      <c r="G144" s="75"/>
      <c r="H144" s="75"/>
      <c r="I144" s="75"/>
      <c r="J144" s="75"/>
      <c r="K144" s="75"/>
      <c r="L144" s="75" t="s">
        <v>88</v>
      </c>
      <c r="M144" s="78">
        <f>'Tabel 1.1'!L42</f>
        <v>584555.29126000009</v>
      </c>
      <c r="N144" s="78">
        <f>'Tabel 1.1'!M42</f>
        <v>515694.20325000002</v>
      </c>
      <c r="O144" s="75"/>
    </row>
    <row r="145" spans="1:17" ht="18.75" customHeight="1" x14ac:dyDescent="0.3">
      <c r="A145" s="75"/>
      <c r="B145" s="75"/>
      <c r="C145" s="75"/>
      <c r="D145" s="75"/>
      <c r="E145" s="75"/>
      <c r="F145" s="75"/>
      <c r="G145" s="75"/>
      <c r="H145" s="75"/>
      <c r="I145" s="75"/>
      <c r="J145" s="75"/>
      <c r="K145" s="75"/>
      <c r="L145" s="75" t="s">
        <v>83</v>
      </c>
      <c r="M145" s="78">
        <f>'Tabel 1.1'!L43</f>
        <v>14634426.339809999</v>
      </c>
      <c r="N145" s="78">
        <f>'Tabel 1.1'!M43</f>
        <v>16928884.25474</v>
      </c>
      <c r="O145" s="75"/>
    </row>
    <row r="146" spans="1:17" ht="18.75" customHeight="1" x14ac:dyDescent="0.3">
      <c r="A146" s="75"/>
      <c r="B146" s="75"/>
      <c r="C146" s="75"/>
      <c r="D146" s="75"/>
      <c r="E146" s="75"/>
      <c r="F146" s="75"/>
      <c r="G146" s="75"/>
      <c r="H146" s="75"/>
      <c r="I146" s="75"/>
      <c r="J146" s="75"/>
      <c r="K146" s="75"/>
      <c r="L146" s="75" t="s">
        <v>89</v>
      </c>
      <c r="M146" s="78">
        <f>'Tabel 1.1'!L44</f>
        <v>49369943.155000001</v>
      </c>
      <c r="N146" s="78">
        <f>'Tabel 1.1'!M44</f>
        <v>58026529.603</v>
      </c>
      <c r="O146" s="75"/>
    </row>
    <row r="147" spans="1:17" ht="18.75" customHeight="1" x14ac:dyDescent="0.3">
      <c r="A147" s="75"/>
      <c r="B147" s="75"/>
      <c r="C147" s="75"/>
      <c r="D147" s="75"/>
      <c r="E147" s="75"/>
      <c r="F147" s="75"/>
      <c r="G147" s="75"/>
      <c r="H147" s="75"/>
      <c r="I147" s="75"/>
      <c r="J147" s="75"/>
      <c r="K147" s="75"/>
      <c r="M147" s="78"/>
      <c r="O147" s="75"/>
    </row>
    <row r="148" spans="1:17" ht="18.75" customHeight="1" x14ac:dyDescent="0.3">
      <c r="A148" s="75"/>
      <c r="B148" s="75"/>
      <c r="C148" s="75"/>
      <c r="D148" s="75"/>
      <c r="E148" s="75"/>
      <c r="F148" s="75"/>
      <c r="G148" s="75"/>
      <c r="H148" s="75"/>
      <c r="I148" s="75"/>
      <c r="J148" s="75"/>
      <c r="K148" s="75"/>
      <c r="O148" s="75"/>
    </row>
    <row r="149" spans="1:17" ht="18.75" customHeight="1" x14ac:dyDescent="0.3">
      <c r="A149" s="75"/>
      <c r="B149" s="75"/>
      <c r="C149" s="75"/>
      <c r="D149" s="75"/>
      <c r="E149" s="75"/>
      <c r="F149" s="75"/>
      <c r="G149" s="75"/>
      <c r="H149" s="75"/>
      <c r="I149" s="75"/>
      <c r="J149" s="75"/>
      <c r="K149" s="75"/>
      <c r="O149" s="75"/>
    </row>
    <row r="150" spans="1:17" ht="18.75" customHeight="1" x14ac:dyDescent="0.3">
      <c r="A150" s="75"/>
      <c r="B150" s="75"/>
      <c r="C150" s="75"/>
      <c r="D150" s="75"/>
      <c r="E150" s="75"/>
      <c r="F150" s="75"/>
      <c r="G150" s="75"/>
      <c r="H150" s="75"/>
      <c r="I150" s="75"/>
      <c r="J150" s="75"/>
      <c r="K150" s="75"/>
      <c r="O150" s="75"/>
      <c r="Q150" s="75"/>
    </row>
    <row r="151" spans="1:17" ht="18.75" customHeight="1" x14ac:dyDescent="0.3">
      <c r="A151" s="75"/>
      <c r="B151" s="75"/>
      <c r="C151" s="75"/>
      <c r="D151" s="75"/>
      <c r="E151" s="75"/>
      <c r="F151" s="75"/>
      <c r="G151" s="75"/>
      <c r="H151" s="75"/>
      <c r="I151" s="75"/>
      <c r="J151" s="75"/>
      <c r="K151" s="75"/>
      <c r="O151" s="75"/>
      <c r="Q151" s="75"/>
    </row>
    <row r="152" spans="1:17" ht="18.75" customHeight="1" x14ac:dyDescent="0.3">
      <c r="A152" s="75"/>
      <c r="B152" s="75"/>
      <c r="C152" s="75"/>
      <c r="D152" s="75"/>
      <c r="E152" s="75"/>
      <c r="F152" s="75"/>
      <c r="G152" s="75"/>
      <c r="H152" s="75"/>
      <c r="I152" s="75"/>
      <c r="J152" s="75"/>
      <c r="K152" s="75"/>
      <c r="O152" s="75"/>
      <c r="Q152" s="75"/>
    </row>
    <row r="153" spans="1:17" ht="18.75" customHeight="1" x14ac:dyDescent="0.3">
      <c r="A153" s="75"/>
      <c r="B153" s="75"/>
      <c r="C153" s="75"/>
      <c r="D153" s="75"/>
      <c r="E153" s="75"/>
      <c r="F153" s="75"/>
      <c r="G153" s="75"/>
      <c r="H153" s="75"/>
      <c r="I153" s="75"/>
      <c r="J153" s="75"/>
      <c r="K153" s="75"/>
      <c r="O153" s="75"/>
      <c r="Q153" s="75"/>
    </row>
    <row r="154" spans="1:17" ht="18.75" customHeight="1" x14ac:dyDescent="0.3">
      <c r="A154" s="75"/>
      <c r="B154" s="75"/>
      <c r="C154" s="75"/>
      <c r="D154" s="75"/>
      <c r="E154" s="75"/>
      <c r="F154" s="75"/>
      <c r="G154" s="75"/>
      <c r="H154" s="75"/>
      <c r="I154" s="75"/>
      <c r="J154" s="75"/>
      <c r="K154" s="75"/>
      <c r="O154" s="75"/>
      <c r="Q154" s="75"/>
    </row>
    <row r="155" spans="1:17" ht="18.75" customHeight="1" x14ac:dyDescent="0.3">
      <c r="A155" s="75"/>
      <c r="B155" s="75"/>
      <c r="C155" s="75"/>
      <c r="D155" s="75"/>
      <c r="E155" s="75"/>
      <c r="F155" s="75"/>
      <c r="G155" s="75"/>
      <c r="H155" s="75"/>
      <c r="I155" s="75"/>
      <c r="J155" s="75"/>
      <c r="K155" s="75"/>
      <c r="O155" s="75"/>
      <c r="Q155" s="75"/>
    </row>
    <row r="156" spans="1:17" ht="18.75" customHeight="1" x14ac:dyDescent="0.3">
      <c r="A156" s="75"/>
      <c r="B156" s="75"/>
      <c r="C156" s="75"/>
      <c r="D156" s="75"/>
      <c r="E156" s="75"/>
      <c r="F156" s="75"/>
      <c r="G156" s="75"/>
      <c r="H156" s="75"/>
      <c r="I156" s="75"/>
      <c r="J156" s="75"/>
      <c r="K156" s="75"/>
      <c r="O156" s="75"/>
      <c r="Q156" s="75"/>
    </row>
    <row r="157" spans="1:17" ht="18.75" customHeight="1" x14ac:dyDescent="0.3">
      <c r="A157" s="75"/>
      <c r="B157" s="75"/>
      <c r="C157" s="75"/>
      <c r="D157" s="75"/>
      <c r="E157" s="75"/>
      <c r="F157" s="75"/>
      <c r="G157" s="75"/>
      <c r="H157" s="75"/>
      <c r="I157" s="75"/>
      <c r="J157" s="75"/>
      <c r="K157" s="75"/>
      <c r="O157" s="75"/>
      <c r="Q157" s="75"/>
    </row>
    <row r="158" spans="1:17" ht="18.75" customHeight="1" x14ac:dyDescent="0.3">
      <c r="A158" s="75"/>
      <c r="B158" s="75"/>
      <c r="C158" s="75"/>
      <c r="D158" s="75"/>
      <c r="E158" s="75"/>
      <c r="F158" s="75"/>
      <c r="G158" s="75"/>
      <c r="H158" s="75"/>
      <c r="I158" s="75"/>
      <c r="J158" s="75"/>
      <c r="K158" s="75"/>
      <c r="O158" s="75"/>
      <c r="Q158" s="75"/>
    </row>
    <row r="159" spans="1:17" ht="18.75" customHeight="1" x14ac:dyDescent="0.3">
      <c r="A159" s="76" t="s">
        <v>440</v>
      </c>
      <c r="B159" s="75"/>
      <c r="C159" s="75"/>
      <c r="D159" s="75"/>
      <c r="E159" s="75"/>
      <c r="F159" s="75"/>
      <c r="G159" s="75"/>
      <c r="H159" s="80"/>
      <c r="I159" s="75"/>
      <c r="J159" s="75"/>
      <c r="K159" s="75"/>
      <c r="O159" s="75"/>
      <c r="Q159" s="75"/>
    </row>
    <row r="160" spans="1:17" ht="18.75" customHeight="1" x14ac:dyDescent="0.3">
      <c r="A160" s="75"/>
      <c r="B160" s="75"/>
      <c r="C160" s="75"/>
      <c r="D160" s="75"/>
      <c r="E160" s="75"/>
      <c r="F160" s="75"/>
      <c r="G160" s="75"/>
      <c r="H160" s="75"/>
      <c r="I160" s="75"/>
      <c r="J160" s="75"/>
      <c r="K160" s="75"/>
      <c r="L160" s="75" t="s">
        <v>92</v>
      </c>
      <c r="O160" s="75"/>
      <c r="Q160" s="75"/>
    </row>
    <row r="161" spans="1:17" ht="18.75" customHeight="1" x14ac:dyDescent="0.3">
      <c r="A161" s="75"/>
      <c r="B161" s="75"/>
      <c r="C161" s="75"/>
      <c r="D161" s="75"/>
      <c r="E161" s="75"/>
      <c r="F161" s="75"/>
      <c r="G161" s="75"/>
      <c r="H161" s="75"/>
      <c r="I161" s="75"/>
      <c r="J161" s="75"/>
      <c r="K161" s="75"/>
      <c r="L161" s="75" t="s">
        <v>0</v>
      </c>
      <c r="O161" s="75"/>
      <c r="Q161" s="75"/>
    </row>
    <row r="162" spans="1:17" ht="18.75" customHeight="1" x14ac:dyDescent="0.3">
      <c r="A162" s="75"/>
      <c r="B162" s="75"/>
      <c r="C162" s="75"/>
      <c r="D162" s="75"/>
      <c r="E162" s="75"/>
      <c r="F162" s="75"/>
      <c r="G162" s="75"/>
      <c r="H162" s="75"/>
      <c r="I162" s="75"/>
      <c r="J162" s="75"/>
      <c r="K162" s="75"/>
      <c r="M162" s="75">
        <v>2015</v>
      </c>
      <c r="N162" s="75">
        <v>2016</v>
      </c>
      <c r="O162" s="75"/>
      <c r="Q162" s="75"/>
    </row>
    <row r="163" spans="1:17" ht="18.75" customHeight="1" x14ac:dyDescent="0.3">
      <c r="A163" s="75"/>
      <c r="B163" s="75"/>
      <c r="C163" s="75"/>
      <c r="D163" s="75"/>
      <c r="E163" s="75"/>
      <c r="F163" s="75"/>
      <c r="G163" s="75"/>
      <c r="H163" s="75"/>
      <c r="I163" s="75"/>
      <c r="J163" s="75"/>
      <c r="K163" s="75"/>
      <c r="L163" s="75" t="s">
        <v>67</v>
      </c>
      <c r="M163" s="78">
        <v>-16822.71</v>
      </c>
      <c r="N163" s="78">
        <v>-12439.066000000001</v>
      </c>
      <c r="O163" s="75"/>
      <c r="Q163" s="75"/>
    </row>
    <row r="164" spans="1:17" ht="18.75" customHeight="1" x14ac:dyDescent="0.3">
      <c r="A164" s="75"/>
      <c r="B164" s="75"/>
      <c r="C164" s="75"/>
      <c r="D164" s="75"/>
      <c r="E164" s="75"/>
      <c r="F164" s="75"/>
      <c r="G164" s="75"/>
      <c r="H164" s="75"/>
      <c r="I164" s="75"/>
      <c r="J164" s="75"/>
      <c r="K164" s="75"/>
      <c r="L164" s="75" t="s">
        <v>68</v>
      </c>
      <c r="M164" s="78">
        <v>-12415067</v>
      </c>
      <c r="N164" s="78">
        <v>262638</v>
      </c>
      <c r="O164" s="75"/>
      <c r="Q164" s="75"/>
    </row>
    <row r="165" spans="1:17" ht="18.75" customHeight="1" x14ac:dyDescent="0.3">
      <c r="A165" s="75"/>
      <c r="B165" s="75"/>
      <c r="C165" s="75"/>
      <c r="D165" s="75"/>
      <c r="E165" s="75"/>
      <c r="F165" s="75"/>
      <c r="G165" s="75"/>
      <c r="H165" s="75"/>
      <c r="I165" s="75"/>
      <c r="J165" s="75"/>
      <c r="K165" s="75"/>
      <c r="L165" s="80" t="s">
        <v>73</v>
      </c>
      <c r="M165" s="78">
        <v>192450.34899999999</v>
      </c>
      <c r="N165" s="78">
        <v>18936.523000000001</v>
      </c>
      <c r="O165" s="75"/>
      <c r="Q165" s="75"/>
    </row>
    <row r="166" spans="1:17" ht="18.75" customHeight="1" x14ac:dyDescent="0.3">
      <c r="A166" s="75"/>
      <c r="B166" s="75"/>
      <c r="C166" s="75"/>
      <c r="D166" s="75"/>
      <c r="E166" s="75"/>
      <c r="F166" s="75"/>
      <c r="G166" s="75"/>
      <c r="H166" s="75"/>
      <c r="I166" s="75"/>
      <c r="J166" s="75"/>
      <c r="K166" s="75"/>
      <c r="L166" s="80" t="s">
        <v>76</v>
      </c>
      <c r="M166" s="78">
        <v>9455551.919470001</v>
      </c>
      <c r="N166" s="78">
        <v>1614478.551</v>
      </c>
      <c r="O166" s="75"/>
      <c r="Q166" s="75"/>
    </row>
    <row r="167" spans="1:17" ht="18.75" customHeight="1" x14ac:dyDescent="0.3">
      <c r="A167" s="75"/>
      <c r="B167" s="75"/>
      <c r="C167" s="75"/>
      <c r="D167" s="75"/>
      <c r="E167" s="75"/>
      <c r="F167" s="75"/>
      <c r="G167" s="75"/>
      <c r="H167" s="75"/>
      <c r="I167" s="75"/>
      <c r="J167" s="75"/>
      <c r="K167" s="75"/>
      <c r="L167" s="80" t="s">
        <v>77</v>
      </c>
      <c r="M167" s="78">
        <v>1168</v>
      </c>
      <c r="N167" s="78">
        <v>-820</v>
      </c>
      <c r="O167" s="75"/>
      <c r="Q167" s="75"/>
    </row>
    <row r="168" spans="1:17" ht="18.75" customHeight="1" x14ac:dyDescent="0.3">
      <c r="A168" s="75"/>
      <c r="B168" s="75"/>
      <c r="C168" s="75"/>
      <c r="D168" s="75"/>
      <c r="E168" s="75"/>
      <c r="F168" s="75"/>
      <c r="G168" s="75"/>
      <c r="H168" s="75"/>
      <c r="I168" s="75"/>
      <c r="J168" s="75"/>
      <c r="K168" s="75"/>
      <c r="L168" s="75" t="s">
        <v>81</v>
      </c>
      <c r="M168" s="78">
        <v>-225515.18</v>
      </c>
      <c r="N168" s="78">
        <v>-123516.09354999999</v>
      </c>
      <c r="O168" s="75"/>
      <c r="Q168" s="75"/>
    </row>
    <row r="169" spans="1:17" ht="18.75" customHeight="1" x14ac:dyDescent="0.3">
      <c r="A169" s="75"/>
      <c r="B169" s="75"/>
      <c r="C169" s="75"/>
      <c r="D169" s="75"/>
      <c r="E169" s="75"/>
      <c r="F169" s="75"/>
      <c r="G169" s="75"/>
      <c r="H169" s="75"/>
      <c r="I169" s="75"/>
      <c r="J169" s="75"/>
      <c r="K169" s="75"/>
      <c r="L169" s="75" t="s">
        <v>88</v>
      </c>
      <c r="M169" s="78">
        <v>6957.1704199999995</v>
      </c>
      <c r="N169" s="78">
        <v>-6471.7848400000003</v>
      </c>
      <c r="O169" s="75"/>
      <c r="Q169" s="75"/>
    </row>
    <row r="170" spans="1:17" ht="18.75" customHeight="1" x14ac:dyDescent="0.3">
      <c r="A170" s="75"/>
      <c r="B170" s="75"/>
      <c r="C170" s="75"/>
      <c r="D170" s="75"/>
      <c r="E170" s="75"/>
      <c r="F170" s="75"/>
      <c r="G170" s="75"/>
      <c r="H170" s="75"/>
      <c r="I170" s="75"/>
      <c r="J170" s="75"/>
      <c r="K170" s="75"/>
      <c r="L170" s="75" t="s">
        <v>83</v>
      </c>
      <c r="M170" s="78">
        <v>38496.616009999998</v>
      </c>
      <c r="N170" s="78">
        <v>64200.531299999988</v>
      </c>
      <c r="O170" s="75"/>
      <c r="Q170" s="75"/>
    </row>
    <row r="171" spans="1:17" ht="18.75" customHeight="1" x14ac:dyDescent="0.3">
      <c r="A171" s="75"/>
      <c r="B171" s="75"/>
      <c r="C171" s="75"/>
      <c r="D171" s="75"/>
      <c r="E171" s="75"/>
      <c r="F171" s="75"/>
      <c r="G171" s="75"/>
      <c r="H171" s="75"/>
      <c r="I171" s="75"/>
      <c r="J171" s="75"/>
      <c r="K171" s="75"/>
      <c r="L171" s="75" t="s">
        <v>84</v>
      </c>
      <c r="M171" s="78">
        <v>-3428844.6189999999</v>
      </c>
      <c r="N171" s="78">
        <v>-1925751.284</v>
      </c>
      <c r="O171" s="75"/>
    </row>
    <row r="172" spans="1:17" ht="18.75" customHeight="1" x14ac:dyDescent="0.3">
      <c r="A172" s="75"/>
      <c r="B172" s="75"/>
      <c r="C172" s="75"/>
      <c r="D172" s="75"/>
      <c r="E172" s="75"/>
      <c r="F172" s="75"/>
      <c r="G172" s="75"/>
      <c r="H172" s="75"/>
      <c r="I172" s="75"/>
      <c r="J172" s="75"/>
      <c r="K172" s="75"/>
      <c r="M172" s="78"/>
      <c r="N172" s="78"/>
      <c r="O172" s="75"/>
    </row>
    <row r="173" spans="1:17" ht="18.75" customHeight="1" x14ac:dyDescent="0.3">
      <c r="A173" s="75"/>
      <c r="B173" s="75"/>
      <c r="C173" s="75"/>
      <c r="D173" s="75"/>
      <c r="E173" s="75"/>
      <c r="F173" s="75"/>
      <c r="G173" s="75"/>
      <c r="H173" s="75"/>
      <c r="I173" s="75"/>
      <c r="J173" s="75"/>
      <c r="K173" s="75"/>
      <c r="M173" s="78"/>
      <c r="N173" s="78"/>
      <c r="O173" s="75"/>
    </row>
    <row r="174" spans="1:17" ht="18.75" customHeight="1" x14ac:dyDescent="0.3">
      <c r="A174" s="75"/>
      <c r="B174" s="75"/>
      <c r="C174" s="75"/>
      <c r="D174" s="75"/>
      <c r="E174" s="75"/>
      <c r="F174" s="75"/>
      <c r="G174" s="75"/>
      <c r="H174" s="75"/>
      <c r="I174" s="75"/>
      <c r="J174" s="75"/>
      <c r="K174" s="75"/>
      <c r="M174" s="78"/>
      <c r="N174" s="78"/>
      <c r="O174" s="75"/>
    </row>
    <row r="175" spans="1:17" ht="18.75" customHeight="1" x14ac:dyDescent="0.3">
      <c r="A175" s="75"/>
      <c r="B175" s="75"/>
      <c r="C175" s="75"/>
      <c r="D175" s="75"/>
      <c r="E175" s="75"/>
      <c r="F175" s="75"/>
      <c r="G175" s="75"/>
      <c r="H175" s="75"/>
      <c r="I175" s="75"/>
      <c r="J175" s="75"/>
      <c r="K175" s="75"/>
      <c r="M175" s="78"/>
      <c r="N175" s="78"/>
      <c r="O175" s="75"/>
    </row>
    <row r="176" spans="1:17" ht="18.75" customHeight="1" x14ac:dyDescent="0.3">
      <c r="A176" s="75"/>
      <c r="B176" s="75"/>
      <c r="C176" s="75"/>
      <c r="D176" s="75"/>
      <c r="E176" s="75"/>
      <c r="F176" s="75"/>
      <c r="G176" s="75"/>
      <c r="H176" s="75"/>
      <c r="I176" s="75"/>
      <c r="J176" s="75"/>
      <c r="K176" s="75"/>
      <c r="M176" s="78"/>
      <c r="N176" s="78"/>
      <c r="O176" s="75"/>
    </row>
    <row r="177" spans="1:15" x14ac:dyDescent="0.3">
      <c r="A177" s="75"/>
      <c r="B177" s="75"/>
      <c r="C177" s="75"/>
      <c r="D177" s="75"/>
      <c r="E177" s="75"/>
      <c r="F177" s="75"/>
      <c r="G177" s="75"/>
      <c r="H177" s="75"/>
      <c r="I177" s="75"/>
      <c r="J177" s="75"/>
      <c r="K177" s="75"/>
      <c r="M177" s="78"/>
      <c r="N177" s="78"/>
      <c r="O177" s="75"/>
    </row>
    <row r="178" spans="1:15" x14ac:dyDescent="0.3">
      <c r="A178" s="75"/>
      <c r="B178" s="75"/>
      <c r="C178" s="75"/>
      <c r="D178" s="75"/>
      <c r="E178" s="75"/>
      <c r="F178" s="75"/>
      <c r="G178" s="75"/>
      <c r="H178" s="75"/>
      <c r="I178" s="75"/>
      <c r="J178" s="75"/>
      <c r="K178" s="75"/>
      <c r="M178" s="78"/>
      <c r="N178" s="78"/>
      <c r="O178" s="75"/>
    </row>
    <row r="179" spans="1:15" x14ac:dyDescent="0.3">
      <c r="A179" s="75"/>
      <c r="B179" s="75"/>
      <c r="C179" s="75"/>
      <c r="D179" s="75"/>
      <c r="E179" s="75"/>
      <c r="F179" s="75"/>
      <c r="G179" s="75"/>
      <c r="H179" s="75"/>
      <c r="I179" s="75"/>
      <c r="J179" s="75"/>
      <c r="K179" s="75"/>
      <c r="M179" s="78"/>
      <c r="N179" s="78"/>
      <c r="O179" s="75"/>
    </row>
    <row r="180" spans="1:15" x14ac:dyDescent="0.3">
      <c r="A180" s="75"/>
      <c r="B180" s="75"/>
      <c r="C180" s="75"/>
      <c r="D180" s="75"/>
      <c r="E180" s="75"/>
      <c r="F180" s="75"/>
      <c r="G180" s="75"/>
      <c r="H180" s="75"/>
      <c r="I180" s="75"/>
      <c r="J180" s="75"/>
      <c r="K180" s="75"/>
      <c r="O180" s="75"/>
    </row>
    <row r="181" spans="1:15" x14ac:dyDescent="0.3">
      <c r="A181" s="75"/>
      <c r="B181" s="75"/>
      <c r="C181" s="75"/>
      <c r="D181" s="75"/>
      <c r="E181" s="75"/>
      <c r="F181" s="75"/>
      <c r="G181" s="75"/>
      <c r="H181" s="75"/>
      <c r="I181" s="75"/>
      <c r="J181" s="75"/>
      <c r="K181" s="75"/>
      <c r="O181" s="75"/>
    </row>
    <row r="182" spans="1:15" x14ac:dyDescent="0.3">
      <c r="A182" s="75"/>
      <c r="B182" s="75"/>
      <c r="C182" s="75"/>
      <c r="D182" s="75"/>
      <c r="E182" s="75"/>
      <c r="F182" s="75"/>
      <c r="G182" s="75"/>
      <c r="H182" s="75"/>
      <c r="I182" s="75"/>
      <c r="J182" s="75"/>
      <c r="K182" s="75"/>
      <c r="O182" s="75"/>
    </row>
    <row r="183" spans="1:15" x14ac:dyDescent="0.3">
      <c r="A183" s="75"/>
      <c r="B183" s="75"/>
      <c r="C183" s="75"/>
      <c r="D183" s="75"/>
      <c r="E183" s="75"/>
      <c r="F183" s="75"/>
      <c r="G183" s="75"/>
      <c r="H183" s="75"/>
      <c r="I183" s="75"/>
      <c r="J183" s="75"/>
      <c r="K183" s="75"/>
      <c r="O183" s="75"/>
    </row>
    <row r="184" spans="1:15" x14ac:dyDescent="0.3">
      <c r="A184" s="76" t="s">
        <v>441</v>
      </c>
      <c r="B184" s="75"/>
      <c r="C184" s="75"/>
      <c r="D184" s="75"/>
      <c r="E184" s="75"/>
      <c r="F184" s="75"/>
      <c r="G184" s="75"/>
      <c r="H184" s="80"/>
      <c r="I184" s="75"/>
      <c r="J184" s="75"/>
      <c r="K184" s="75"/>
      <c r="O184" s="75"/>
    </row>
    <row r="185" spans="1:15" x14ac:dyDescent="0.3">
      <c r="B185" s="75"/>
      <c r="C185" s="75"/>
      <c r="D185" s="75"/>
      <c r="E185" s="75"/>
      <c r="F185" s="75"/>
      <c r="G185" s="75"/>
      <c r="H185" s="75"/>
      <c r="I185" s="75"/>
      <c r="J185" s="75"/>
      <c r="K185" s="75"/>
      <c r="O185" s="75"/>
    </row>
    <row r="186" spans="1:15" x14ac:dyDescent="0.3">
      <c r="A186" s="75"/>
      <c r="B186" s="75"/>
      <c r="C186" s="75"/>
      <c r="D186" s="75"/>
      <c r="E186" s="75"/>
      <c r="F186" s="75"/>
      <c r="G186" s="75"/>
      <c r="H186" s="75"/>
      <c r="I186" s="75"/>
      <c r="J186" s="75"/>
      <c r="K186" s="75"/>
      <c r="L186" s="75" t="s">
        <v>93</v>
      </c>
      <c r="O186" s="75"/>
    </row>
    <row r="187" spans="1:15" x14ac:dyDescent="0.3">
      <c r="A187" s="75"/>
      <c r="B187" s="75"/>
      <c r="C187" s="75"/>
      <c r="D187" s="75"/>
      <c r="E187" s="75"/>
      <c r="F187" s="75"/>
      <c r="G187" s="75"/>
      <c r="H187" s="75"/>
      <c r="I187" s="75"/>
      <c r="J187" s="75"/>
      <c r="K187" s="75"/>
      <c r="L187" s="75" t="s">
        <v>1</v>
      </c>
      <c r="O187" s="75"/>
    </row>
    <row r="188" spans="1:15" x14ac:dyDescent="0.3">
      <c r="A188" s="75"/>
      <c r="B188" s="75"/>
      <c r="C188" s="75"/>
      <c r="D188" s="75"/>
      <c r="E188" s="75"/>
      <c r="F188" s="75"/>
      <c r="G188" s="75"/>
      <c r="H188" s="75"/>
      <c r="I188" s="75"/>
      <c r="J188" s="75"/>
      <c r="K188" s="75"/>
      <c r="M188" s="75">
        <v>2015</v>
      </c>
      <c r="N188" s="75">
        <v>2016</v>
      </c>
      <c r="O188" s="75"/>
    </row>
    <row r="189" spans="1:15" x14ac:dyDescent="0.3">
      <c r="A189" s="75"/>
      <c r="B189" s="75"/>
      <c r="C189" s="75"/>
      <c r="D189" s="75"/>
      <c r="E189" s="75"/>
      <c r="F189" s="75"/>
      <c r="G189" s="75"/>
      <c r="H189" s="75"/>
      <c r="I189" s="75"/>
      <c r="J189" s="75"/>
      <c r="K189" s="75"/>
      <c r="L189" s="75" t="s">
        <v>67</v>
      </c>
      <c r="M189" s="78">
        <v>-30643.934999999969</v>
      </c>
      <c r="N189" s="78">
        <v>37077.396000000008</v>
      </c>
      <c r="O189" s="75"/>
    </row>
    <row r="190" spans="1:15" x14ac:dyDescent="0.3">
      <c r="A190" s="75"/>
      <c r="B190" s="75"/>
      <c r="C190" s="75"/>
      <c r="D190" s="75"/>
      <c r="E190" s="75"/>
      <c r="F190" s="75"/>
      <c r="G190" s="75"/>
      <c r="H190" s="75"/>
      <c r="I190" s="75"/>
      <c r="J190" s="75"/>
      <c r="K190" s="75"/>
      <c r="L190" s="75" t="s">
        <v>68</v>
      </c>
      <c r="M190" s="78">
        <v>166420</v>
      </c>
      <c r="N190" s="78">
        <v>208921</v>
      </c>
      <c r="O190" s="75"/>
    </row>
    <row r="191" spans="1:15" x14ac:dyDescent="0.3">
      <c r="A191" s="75"/>
      <c r="B191" s="75"/>
      <c r="C191" s="75"/>
      <c r="D191" s="75"/>
      <c r="E191" s="75"/>
      <c r="F191" s="75"/>
      <c r="G191" s="75"/>
      <c r="H191" s="75"/>
      <c r="I191" s="75"/>
      <c r="J191" s="75"/>
      <c r="K191" s="75"/>
      <c r="L191" s="75" t="s">
        <v>70</v>
      </c>
      <c r="M191" s="78">
        <v>38291</v>
      </c>
      <c r="N191" s="78">
        <v>-5750.4639999999999</v>
      </c>
      <c r="O191" s="75"/>
    </row>
    <row r="192" spans="1:15" x14ac:dyDescent="0.3">
      <c r="A192" s="75"/>
      <c r="B192" s="75"/>
      <c r="C192" s="75"/>
      <c r="D192" s="75"/>
      <c r="E192" s="75"/>
      <c r="F192" s="75"/>
      <c r="G192" s="75"/>
      <c r="H192" s="75"/>
      <c r="I192" s="75"/>
      <c r="J192" s="75"/>
      <c r="K192" s="75"/>
      <c r="L192" s="80" t="s">
        <v>73</v>
      </c>
      <c r="M192" s="78">
        <v>21403.636999999988</v>
      </c>
      <c r="N192" s="78">
        <v>183221.28399999999</v>
      </c>
      <c r="O192" s="75"/>
    </row>
    <row r="193" spans="1:15" x14ac:dyDescent="0.3">
      <c r="A193" s="75"/>
      <c r="B193" s="75"/>
      <c r="C193" s="75"/>
      <c r="D193" s="75"/>
      <c r="E193" s="75"/>
      <c r="F193" s="75"/>
      <c r="G193" s="75"/>
      <c r="H193" s="75"/>
      <c r="I193" s="75"/>
      <c r="J193" s="75"/>
      <c r="K193" s="75"/>
      <c r="L193" s="75" t="s">
        <v>77</v>
      </c>
      <c r="M193" s="78">
        <v>58569</v>
      </c>
      <c r="N193" s="78">
        <v>32282</v>
      </c>
      <c r="O193" s="75"/>
    </row>
    <row r="194" spans="1:15" x14ac:dyDescent="0.3">
      <c r="A194" s="75"/>
      <c r="B194" s="75"/>
      <c r="C194" s="75"/>
      <c r="D194" s="75"/>
      <c r="E194" s="75"/>
      <c r="F194" s="75"/>
      <c r="G194" s="75"/>
      <c r="H194" s="75"/>
      <c r="I194" s="75"/>
      <c r="J194" s="75"/>
      <c r="K194" s="75"/>
      <c r="L194" s="75" t="s">
        <v>81</v>
      </c>
      <c r="M194" s="78">
        <v>-176070.55631999997</v>
      </c>
      <c r="N194" s="78">
        <v>-398530.23641999997</v>
      </c>
      <c r="O194" s="75"/>
    </row>
    <row r="195" spans="1:15" x14ac:dyDescent="0.3">
      <c r="A195" s="75"/>
      <c r="B195" s="75"/>
      <c r="C195" s="75"/>
      <c r="D195" s="75"/>
      <c r="E195" s="75"/>
      <c r="F195" s="75"/>
      <c r="G195" s="75"/>
      <c r="H195" s="75"/>
      <c r="I195" s="75"/>
      <c r="J195" s="75"/>
      <c r="K195" s="75"/>
      <c r="L195" s="75" t="s">
        <v>87</v>
      </c>
      <c r="M195" s="78">
        <v>-6326</v>
      </c>
      <c r="N195" s="78">
        <v>48162</v>
      </c>
      <c r="O195" s="75"/>
    </row>
    <row r="196" spans="1:15" x14ac:dyDescent="0.3">
      <c r="A196" s="75"/>
      <c r="B196" s="75"/>
      <c r="C196" s="75"/>
      <c r="D196" s="75"/>
      <c r="E196" s="75"/>
      <c r="F196" s="75"/>
      <c r="G196" s="75"/>
      <c r="H196" s="75"/>
      <c r="I196" s="75"/>
      <c r="J196" s="75"/>
      <c r="K196" s="75"/>
      <c r="L196" s="75" t="s">
        <v>88</v>
      </c>
      <c r="M196" s="78">
        <v>22825.48748</v>
      </c>
      <c r="N196" s="78">
        <v>-19388</v>
      </c>
      <c r="O196" s="75"/>
    </row>
    <row r="197" spans="1:15" x14ac:dyDescent="0.3">
      <c r="A197" s="75"/>
      <c r="B197" s="75"/>
      <c r="C197" s="75"/>
      <c r="D197" s="75"/>
      <c r="E197" s="75"/>
      <c r="F197" s="75"/>
      <c r="G197" s="75"/>
      <c r="H197" s="75"/>
      <c r="I197" s="75"/>
      <c r="J197" s="75"/>
      <c r="K197" s="75"/>
      <c r="L197" s="75" t="s">
        <v>83</v>
      </c>
      <c r="M197" s="78">
        <v>24611.234720000037</v>
      </c>
      <c r="N197" s="78">
        <v>654348.20671000006</v>
      </c>
      <c r="O197" s="75"/>
    </row>
    <row r="198" spans="1:15" x14ac:dyDescent="0.3">
      <c r="A198" s="75"/>
      <c r="B198" s="75"/>
      <c r="C198" s="75"/>
      <c r="D198" s="75"/>
      <c r="E198" s="75"/>
      <c r="F198" s="75"/>
      <c r="G198" s="75"/>
      <c r="H198" s="75"/>
      <c r="I198" s="75"/>
      <c r="J198" s="75"/>
      <c r="K198" s="75"/>
      <c r="L198" s="75" t="s">
        <v>89</v>
      </c>
      <c r="M198" s="78">
        <v>20268.996000000043</v>
      </c>
      <c r="N198" s="78">
        <v>-523421.85800000001</v>
      </c>
      <c r="O198" s="75"/>
    </row>
    <row r="199" spans="1:15" x14ac:dyDescent="0.3">
      <c r="A199" s="75"/>
      <c r="B199" s="75"/>
      <c r="C199" s="75"/>
      <c r="D199" s="75"/>
      <c r="E199" s="75"/>
      <c r="F199" s="75"/>
      <c r="G199" s="75"/>
      <c r="H199" s="75"/>
      <c r="I199" s="75"/>
      <c r="J199" s="75"/>
      <c r="K199" s="75"/>
      <c r="O199" s="75"/>
    </row>
    <row r="200" spans="1:15" x14ac:dyDescent="0.3">
      <c r="A200" s="75"/>
      <c r="B200" s="75"/>
      <c r="C200" s="75"/>
      <c r="D200" s="75"/>
      <c r="E200" s="75"/>
      <c r="F200" s="75"/>
      <c r="G200" s="75"/>
      <c r="H200" s="75"/>
      <c r="I200" s="75"/>
      <c r="J200" s="75"/>
      <c r="K200" s="75"/>
      <c r="O200" s="75"/>
    </row>
    <row r="201" spans="1:15" x14ac:dyDescent="0.3">
      <c r="A201" s="75"/>
      <c r="B201" s="75"/>
      <c r="C201" s="75"/>
      <c r="D201" s="75"/>
      <c r="E201" s="75"/>
      <c r="F201" s="75"/>
      <c r="G201" s="75"/>
      <c r="H201" s="75"/>
      <c r="I201" s="75"/>
      <c r="J201" s="75"/>
      <c r="K201" s="75"/>
      <c r="O201" s="75"/>
    </row>
    <row r="202" spans="1:15" x14ac:dyDescent="0.3">
      <c r="A202" s="75"/>
      <c r="B202" s="75"/>
      <c r="C202" s="75"/>
      <c r="D202" s="75"/>
      <c r="E202" s="75"/>
      <c r="F202" s="75"/>
      <c r="G202" s="75"/>
      <c r="H202" s="75"/>
      <c r="I202" s="75"/>
      <c r="J202" s="75"/>
      <c r="K202" s="75"/>
      <c r="O202" s="75"/>
    </row>
    <row r="203" spans="1:15" x14ac:dyDescent="0.3">
      <c r="A203" s="75"/>
      <c r="B203" s="75"/>
      <c r="C203" s="75"/>
      <c r="D203" s="75"/>
      <c r="E203" s="75"/>
      <c r="F203" s="75"/>
      <c r="G203" s="75"/>
      <c r="H203" s="75"/>
      <c r="I203" s="75"/>
      <c r="J203" s="75"/>
      <c r="K203" s="75"/>
      <c r="O203" s="75"/>
    </row>
    <row r="204" spans="1:15" x14ac:dyDescent="0.3">
      <c r="A204" s="75"/>
      <c r="B204" s="75"/>
      <c r="C204" s="75"/>
      <c r="D204" s="75"/>
      <c r="E204" s="75"/>
      <c r="F204" s="75"/>
      <c r="G204" s="75"/>
      <c r="H204" s="75"/>
      <c r="I204" s="75"/>
      <c r="J204" s="75"/>
      <c r="K204" s="75"/>
      <c r="O204" s="75"/>
    </row>
    <row r="205" spans="1:15" x14ac:dyDescent="0.3">
      <c r="A205" s="75"/>
      <c r="B205" s="75"/>
      <c r="C205" s="75"/>
      <c r="D205" s="75"/>
      <c r="E205" s="75"/>
      <c r="F205" s="75"/>
      <c r="G205" s="75"/>
      <c r="H205" s="75"/>
      <c r="I205" s="75"/>
      <c r="J205" s="75"/>
      <c r="K205" s="75"/>
      <c r="O205" s="75"/>
    </row>
    <row r="206" spans="1:15" x14ac:dyDescent="0.3">
      <c r="A206" s="75"/>
      <c r="B206" s="75"/>
      <c r="C206" s="75"/>
      <c r="D206" s="75"/>
      <c r="E206" s="75"/>
      <c r="F206" s="75"/>
      <c r="G206" s="75"/>
      <c r="H206" s="75"/>
      <c r="I206" s="75"/>
      <c r="J206" s="75"/>
      <c r="K206" s="75"/>
      <c r="O206" s="75"/>
    </row>
    <row r="207" spans="1:15" x14ac:dyDescent="0.3">
      <c r="A207" s="75"/>
      <c r="B207" s="75"/>
      <c r="C207" s="75"/>
      <c r="D207" s="75"/>
      <c r="E207" s="75"/>
      <c r="F207" s="75"/>
      <c r="G207" s="75"/>
      <c r="H207" s="75"/>
      <c r="I207" s="75"/>
      <c r="J207" s="75"/>
      <c r="K207" s="75"/>
      <c r="O207" s="75"/>
    </row>
    <row r="208" spans="1:15" x14ac:dyDescent="0.3">
      <c r="A208" s="75"/>
      <c r="B208" s="75"/>
      <c r="C208" s="75"/>
      <c r="D208" s="75"/>
      <c r="E208" s="75"/>
      <c r="F208" s="75"/>
      <c r="G208" s="75"/>
      <c r="H208" s="75"/>
      <c r="I208" s="75"/>
      <c r="J208" s="75"/>
      <c r="K208" s="75"/>
      <c r="O208" s="75"/>
    </row>
    <row r="209" spans="15:15" x14ac:dyDescent="0.3">
      <c r="O209" s="75"/>
    </row>
    <row r="210" spans="15:15" x14ac:dyDescent="0.3">
      <c r="O210" s="75"/>
    </row>
    <row r="211" spans="15:15" x14ac:dyDescent="0.3">
      <c r="O211" s="75"/>
    </row>
    <row r="212" spans="15:15" x14ac:dyDescent="0.3">
      <c r="O212" s="75"/>
    </row>
    <row r="213" spans="15:15" x14ac:dyDescent="0.3">
      <c r="O213" s="75"/>
    </row>
    <row r="214" spans="15:15" x14ac:dyDescent="0.3">
      <c r="O214" s="75"/>
    </row>
    <row r="215" spans="15:15" x14ac:dyDescent="0.3">
      <c r="O215" s="75"/>
    </row>
    <row r="216" spans="15:15" x14ac:dyDescent="0.3">
      <c r="O216" s="75"/>
    </row>
    <row r="217" spans="15:15" x14ac:dyDescent="0.3">
      <c r="O217" s="75"/>
    </row>
    <row r="218" spans="15:15" x14ac:dyDescent="0.3">
      <c r="O218" s="75"/>
    </row>
    <row r="219" spans="15:15" x14ac:dyDescent="0.3">
      <c r="O219" s="75"/>
    </row>
    <row r="220" spans="15:15" x14ac:dyDescent="0.3">
      <c r="O220" s="75"/>
    </row>
    <row r="221" spans="15:15" x14ac:dyDescent="0.3">
      <c r="O221" s="75"/>
    </row>
    <row r="222" spans="15:15" x14ac:dyDescent="0.3">
      <c r="O222" s="75"/>
    </row>
    <row r="223" spans="15:15" x14ac:dyDescent="0.3">
      <c r="O223" s="75"/>
    </row>
    <row r="224" spans="15:15" x14ac:dyDescent="0.3">
      <c r="O224" s="75"/>
    </row>
    <row r="225" spans="1:15" x14ac:dyDescent="0.3">
      <c r="A225" s="75"/>
      <c r="B225" s="75"/>
      <c r="C225" s="75"/>
      <c r="D225" s="75"/>
      <c r="E225" s="75"/>
      <c r="F225" s="75"/>
      <c r="G225" s="75"/>
      <c r="H225" s="75"/>
      <c r="I225" s="75"/>
      <c r="J225" s="75"/>
      <c r="K225" s="75"/>
      <c r="O225" s="75"/>
    </row>
    <row r="226" spans="1:15" x14ac:dyDescent="0.3">
      <c r="A226" s="75"/>
      <c r="B226" s="75"/>
      <c r="C226" s="75"/>
      <c r="D226" s="75"/>
      <c r="E226" s="75"/>
      <c r="F226" s="75"/>
      <c r="G226" s="75"/>
      <c r="H226" s="75"/>
      <c r="I226" s="75"/>
      <c r="J226" s="75"/>
      <c r="K226" s="75"/>
      <c r="O226" s="75"/>
    </row>
    <row r="227" spans="1:15" x14ac:dyDescent="0.3">
      <c r="A227" s="75"/>
      <c r="B227" s="75"/>
      <c r="C227" s="75"/>
      <c r="D227" s="75"/>
      <c r="E227" s="75"/>
      <c r="F227" s="75"/>
      <c r="G227" s="75"/>
      <c r="H227" s="75"/>
      <c r="I227" s="75"/>
      <c r="J227" s="75"/>
      <c r="K227" s="75"/>
      <c r="O227" s="75"/>
    </row>
    <row r="228" spans="1:15" x14ac:dyDescent="0.3">
      <c r="A228" s="75"/>
      <c r="B228" s="75"/>
      <c r="C228" s="75"/>
      <c r="D228" s="75"/>
      <c r="E228" s="75"/>
      <c r="F228" s="75"/>
      <c r="G228" s="75"/>
      <c r="H228" s="75"/>
      <c r="I228" s="75"/>
      <c r="J228" s="75"/>
      <c r="K228" s="75"/>
      <c r="O228" s="75"/>
    </row>
    <row r="229" spans="1:15" x14ac:dyDescent="0.3">
      <c r="A229" s="75"/>
      <c r="B229" s="75"/>
      <c r="C229" s="75"/>
      <c r="D229" s="75"/>
      <c r="E229" s="75"/>
      <c r="F229" s="75"/>
      <c r="G229" s="75"/>
      <c r="H229" s="75"/>
      <c r="I229" s="75"/>
      <c r="J229" s="75"/>
      <c r="K229" s="75"/>
      <c r="O229" s="75"/>
    </row>
    <row r="230" spans="1:15" x14ac:dyDescent="0.3">
      <c r="A230" s="75"/>
      <c r="B230" s="75"/>
      <c r="C230" s="75"/>
      <c r="D230" s="75"/>
      <c r="E230" s="75"/>
      <c r="F230" s="75"/>
      <c r="G230" s="75"/>
      <c r="H230" s="75"/>
      <c r="I230" s="75"/>
      <c r="J230" s="75"/>
      <c r="K230" s="75"/>
      <c r="O230" s="75"/>
    </row>
    <row r="231" spans="1:15" x14ac:dyDescent="0.3">
      <c r="A231" s="75"/>
      <c r="B231" s="75"/>
      <c r="C231" s="75"/>
      <c r="D231" s="75"/>
      <c r="E231" s="75"/>
      <c r="F231" s="75"/>
      <c r="G231" s="75"/>
      <c r="H231" s="75"/>
      <c r="I231" s="75"/>
      <c r="J231" s="75"/>
      <c r="K231" s="75"/>
      <c r="O231" s="75"/>
    </row>
  </sheetData>
  <hyperlinks>
    <hyperlink ref="A1" location="Innhold!A1" display="Tilbake"/>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IK111"/>
  <sheetViews>
    <sheetView showGridLines="0" showZeros="0" zoomScale="90" zoomScaleNormal="90" workbookViewId="0">
      <pane ySplit="7" topLeftCell="A8" activePane="bottomLeft" state="frozen"/>
      <selection pane="bottomLeft" activeCell="A4" sqref="A4"/>
    </sheetView>
  </sheetViews>
  <sheetFormatPr baseColWidth="10" defaultColWidth="11.42578125" defaultRowHeight="12.75" x14ac:dyDescent="0.2"/>
  <cols>
    <col min="1" max="1" width="49" style="88" customWidth="1"/>
    <col min="2" max="3" width="15.7109375" style="88" customWidth="1"/>
    <col min="4" max="4" width="8.7109375" style="88" customWidth="1"/>
    <col min="5" max="5" width="9" style="88" bestFit="1" customWidth="1"/>
    <col min="6" max="6" width="4.7109375" style="88" customWidth="1"/>
    <col min="7" max="8" width="15.7109375" style="88" customWidth="1"/>
    <col min="9" max="9" width="8.7109375" style="88" customWidth="1"/>
    <col min="10" max="10" width="9" style="88" bestFit="1" customWidth="1"/>
    <col min="11" max="11" width="4.7109375" style="88" customWidth="1"/>
    <col min="12" max="12" width="18.42578125" style="88" customWidth="1"/>
    <col min="13" max="13" width="17.85546875" style="88" customWidth="1"/>
    <col min="14" max="14" width="8.7109375" style="88" customWidth="1"/>
    <col min="15" max="15" width="9" style="88" bestFit="1" customWidth="1"/>
    <col min="16" max="16" width="13.42578125" style="88" hidden="1" customWidth="1"/>
    <col min="17" max="17" width="14.85546875" style="192" hidden="1" customWidth="1"/>
    <col min="18" max="18" width="13.85546875" style="192" hidden="1" customWidth="1"/>
    <col min="19" max="20" width="15.7109375" style="192" hidden="1" customWidth="1"/>
    <col min="21" max="21" width="11.42578125" style="88" hidden="1" customWidth="1"/>
    <col min="22" max="24" width="11.42578125" style="88" customWidth="1"/>
    <col min="25" max="16384" width="11.42578125" style="88"/>
  </cols>
  <sheetData>
    <row r="1" spans="1:21" ht="20.25" x14ac:dyDescent="0.3">
      <c r="A1" s="81" t="s">
        <v>94</v>
      </c>
      <c r="B1" s="74" t="s">
        <v>64</v>
      </c>
      <c r="C1" s="75"/>
      <c r="D1" s="75"/>
      <c r="E1" s="75"/>
      <c r="F1" s="75"/>
      <c r="G1" s="75"/>
      <c r="H1" s="75"/>
      <c r="I1" s="75"/>
      <c r="J1" s="75"/>
      <c r="K1" s="75"/>
      <c r="L1" s="75"/>
      <c r="M1" s="75"/>
      <c r="N1" s="75"/>
      <c r="O1" s="75"/>
      <c r="P1" s="75"/>
    </row>
    <row r="2" spans="1:21" ht="20.25" x14ac:dyDescent="0.3">
      <c r="A2" s="81" t="s">
        <v>95</v>
      </c>
      <c r="B2" s="75"/>
      <c r="C2" s="75"/>
      <c r="D2" s="75"/>
      <c r="E2" s="75"/>
      <c r="F2" s="75"/>
      <c r="G2" s="75"/>
      <c r="H2" s="75"/>
      <c r="I2" s="75"/>
      <c r="J2" s="75"/>
      <c r="K2" s="75"/>
      <c r="L2" s="75"/>
      <c r="M2" s="75"/>
      <c r="N2" s="75"/>
      <c r="O2" s="75"/>
      <c r="P2" s="75"/>
    </row>
    <row r="3" spans="1:21" ht="18.75" x14ac:dyDescent="0.3">
      <c r="A3" s="754" t="s">
        <v>96</v>
      </c>
      <c r="B3" s="754"/>
      <c r="C3" s="75"/>
      <c r="D3" s="75"/>
      <c r="E3" s="75"/>
      <c r="F3" s="75"/>
      <c r="G3" s="75"/>
      <c r="H3" s="75"/>
      <c r="I3" s="75"/>
      <c r="J3" s="75"/>
      <c r="K3" s="75"/>
      <c r="L3" s="75"/>
      <c r="M3" s="75"/>
      <c r="N3" s="75"/>
      <c r="O3" s="75"/>
      <c r="P3" s="75"/>
    </row>
    <row r="4" spans="1:21" ht="18.75" x14ac:dyDescent="0.3">
      <c r="A4" s="83" t="s">
        <v>442</v>
      </c>
      <c r="B4" s="84"/>
      <c r="C4" s="85"/>
      <c r="D4" s="85"/>
      <c r="E4" s="86"/>
      <c r="F4" s="87"/>
      <c r="G4" s="84"/>
      <c r="H4" s="85"/>
      <c r="I4" s="85"/>
      <c r="J4" s="86"/>
      <c r="K4" s="87"/>
      <c r="L4" s="84"/>
      <c r="M4" s="85"/>
      <c r="N4" s="85"/>
      <c r="O4" s="86"/>
      <c r="P4" s="113"/>
      <c r="Q4" s="216"/>
      <c r="R4" s="217"/>
      <c r="S4" s="218"/>
      <c r="T4" s="217"/>
    </row>
    <row r="5" spans="1:21" ht="22.5" x14ac:dyDescent="0.3">
      <c r="A5" s="89"/>
      <c r="B5" s="755" t="s">
        <v>97</v>
      </c>
      <c r="C5" s="756"/>
      <c r="D5" s="756"/>
      <c r="E5" s="757"/>
      <c r="F5" s="90"/>
      <c r="G5" s="755" t="s">
        <v>98</v>
      </c>
      <c r="H5" s="756"/>
      <c r="I5" s="756"/>
      <c r="J5" s="757"/>
      <c r="K5" s="91"/>
      <c r="L5" s="755" t="s">
        <v>99</v>
      </c>
      <c r="M5" s="756"/>
      <c r="N5" s="756"/>
      <c r="O5" s="757"/>
      <c r="P5" s="90"/>
      <c r="Q5" s="758" t="s">
        <v>170</v>
      </c>
      <c r="R5" s="753"/>
      <c r="S5" s="752" t="s">
        <v>171</v>
      </c>
      <c r="T5" s="753"/>
    </row>
    <row r="6" spans="1:21" ht="18.75" x14ac:dyDescent="0.3">
      <c r="A6" s="92"/>
      <c r="B6" s="93"/>
      <c r="C6" s="94"/>
      <c r="D6" s="94" t="s">
        <v>100</v>
      </c>
      <c r="E6" s="95" t="s">
        <v>37</v>
      </c>
      <c r="F6" s="96"/>
      <c r="G6" s="93"/>
      <c r="H6" s="94"/>
      <c r="I6" s="94" t="s">
        <v>100</v>
      </c>
      <c r="J6" s="95" t="s">
        <v>37</v>
      </c>
      <c r="K6" s="96"/>
      <c r="L6" s="93"/>
      <c r="M6" s="94"/>
      <c r="N6" s="94" t="s">
        <v>100</v>
      </c>
      <c r="O6" s="95" t="s">
        <v>37</v>
      </c>
      <c r="P6" s="101"/>
      <c r="Q6" s="219"/>
      <c r="R6" s="220"/>
      <c r="S6" s="221"/>
      <c r="T6" s="220"/>
    </row>
    <row r="7" spans="1:21" ht="15.75" x14ac:dyDescent="0.25">
      <c r="A7" s="97" t="s">
        <v>101</v>
      </c>
      <c r="B7" s="98">
        <v>2015</v>
      </c>
      <c r="C7" s="98">
        <v>2016</v>
      </c>
      <c r="D7" s="99" t="s">
        <v>102</v>
      </c>
      <c r="E7" s="100" t="s">
        <v>38</v>
      </c>
      <c r="F7" s="101"/>
      <c r="G7" s="98">
        <v>2015</v>
      </c>
      <c r="H7" s="98">
        <v>2016</v>
      </c>
      <c r="I7" s="99" t="s">
        <v>102</v>
      </c>
      <c r="J7" s="100" t="s">
        <v>38</v>
      </c>
      <c r="K7" s="96"/>
      <c r="L7" s="98">
        <v>2015</v>
      </c>
      <c r="M7" s="98">
        <v>2016</v>
      </c>
      <c r="N7" s="99" t="s">
        <v>102</v>
      </c>
      <c r="O7" s="100" t="s">
        <v>38</v>
      </c>
      <c r="P7" s="101"/>
      <c r="Q7" s="222">
        <v>2015</v>
      </c>
      <c r="R7" s="223">
        <v>2016</v>
      </c>
      <c r="S7" s="224">
        <v>2015</v>
      </c>
      <c r="T7" s="223">
        <v>2016</v>
      </c>
      <c r="U7" s="88" t="s">
        <v>175</v>
      </c>
    </row>
    <row r="8" spans="1:21" ht="18.75" x14ac:dyDescent="0.3">
      <c r="A8" s="102" t="s">
        <v>0</v>
      </c>
      <c r="B8" s="130"/>
      <c r="C8" s="104"/>
      <c r="D8" s="105"/>
      <c r="E8" s="180"/>
      <c r="F8" s="104"/>
      <c r="G8" s="131"/>
      <c r="H8" s="104"/>
      <c r="I8" s="105"/>
      <c r="J8" s="180"/>
      <c r="K8" s="180"/>
      <c r="L8" s="130"/>
      <c r="M8" s="130"/>
      <c r="N8" s="104"/>
      <c r="O8" s="180"/>
      <c r="P8" s="141"/>
      <c r="Q8" s="225" t="s">
        <v>0</v>
      </c>
      <c r="R8" s="226"/>
      <c r="S8" s="227"/>
      <c r="T8" s="226"/>
      <c r="U8" s="88" t="s">
        <v>183</v>
      </c>
    </row>
    <row r="9" spans="1:21" ht="18.75" x14ac:dyDescent="0.3">
      <c r="A9" s="197" t="s">
        <v>103</v>
      </c>
      <c r="B9" s="180">
        <v>78123.599799999996</v>
      </c>
      <c r="C9" s="180">
        <v>0</v>
      </c>
      <c r="D9" s="105">
        <v>-100</v>
      </c>
      <c r="E9" s="180">
        <v>0</v>
      </c>
      <c r="F9" s="141"/>
      <c r="G9" s="180">
        <v>4350.5896400000001</v>
      </c>
      <c r="H9" s="180">
        <v>0</v>
      </c>
      <c r="I9" s="105">
        <v>-100</v>
      </c>
      <c r="J9" s="180">
        <v>0</v>
      </c>
      <c r="K9" s="104"/>
      <c r="L9" s="180">
        <v>0</v>
      </c>
      <c r="M9" s="180">
        <v>0</v>
      </c>
      <c r="N9" s="105" t="s">
        <v>429</v>
      </c>
      <c r="O9" s="180">
        <v>0</v>
      </c>
      <c r="P9" s="212" t="s">
        <v>179</v>
      </c>
      <c r="Q9" s="228">
        <v>0</v>
      </c>
      <c r="R9" s="226">
        <v>0</v>
      </c>
      <c r="S9" s="228">
        <v>0</v>
      </c>
      <c r="T9" s="226">
        <v>0</v>
      </c>
      <c r="U9" s="88" t="s">
        <v>187</v>
      </c>
    </row>
    <row r="10" spans="1:21" ht="18.75" x14ac:dyDescent="0.3">
      <c r="A10" s="197" t="s">
        <v>104</v>
      </c>
      <c r="B10" s="180">
        <v>191202.68100000001</v>
      </c>
      <c r="C10" s="180">
        <v>197548.72899999999</v>
      </c>
      <c r="D10" s="105">
        <v>3.3</v>
      </c>
      <c r="E10" s="180">
        <v>0.58212285637802885</v>
      </c>
      <c r="F10" s="141"/>
      <c r="G10" s="180">
        <v>11457.314999999999</v>
      </c>
      <c r="H10" s="180">
        <v>17213.955999999998</v>
      </c>
      <c r="I10" s="105">
        <v>50.2</v>
      </c>
      <c r="J10" s="180">
        <v>2.920206285258435</v>
      </c>
      <c r="K10" s="104"/>
      <c r="L10" s="180">
        <v>871760.15899999999</v>
      </c>
      <c r="M10" s="180">
        <v>910116.41500000004</v>
      </c>
      <c r="N10" s="105">
        <v>4.4000000000000004</v>
      </c>
      <c r="O10" s="180">
        <v>9.7818922221281898E-2</v>
      </c>
      <c r="P10" s="213" t="s">
        <v>180</v>
      </c>
      <c r="Q10" s="228">
        <v>0</v>
      </c>
      <c r="R10" s="226">
        <v>0</v>
      </c>
      <c r="S10" s="228">
        <v>0</v>
      </c>
      <c r="T10" s="226">
        <v>0</v>
      </c>
      <c r="U10" s="88" t="s">
        <v>192</v>
      </c>
    </row>
    <row r="11" spans="1:21" ht="18.75" x14ac:dyDescent="0.3">
      <c r="A11" s="197" t="s">
        <v>105</v>
      </c>
      <c r="B11" s="180">
        <v>7065772.4630100001</v>
      </c>
      <c r="C11" s="180">
        <v>4445756.0010000002</v>
      </c>
      <c r="D11" s="105">
        <v>-37.1</v>
      </c>
      <c r="E11" s="180">
        <v>13.100444610108744</v>
      </c>
      <c r="F11" s="141"/>
      <c r="G11" s="180">
        <v>1903166.8755800002</v>
      </c>
      <c r="H11" s="180">
        <v>125818.22808999999</v>
      </c>
      <c r="I11" s="105">
        <v>-93.4</v>
      </c>
      <c r="J11" s="180">
        <v>21.344029255593391</v>
      </c>
      <c r="K11" s="104"/>
      <c r="L11" s="180">
        <v>200578226</v>
      </c>
      <c r="M11" s="180">
        <v>204999593</v>
      </c>
      <c r="N11" s="105">
        <v>2.2000000000000002</v>
      </c>
      <c r="O11" s="180">
        <v>22.033268395737533</v>
      </c>
      <c r="P11" s="88" t="s">
        <v>173</v>
      </c>
      <c r="Q11" s="228">
        <v>0</v>
      </c>
      <c r="R11" s="226">
        <v>0</v>
      </c>
      <c r="S11" s="228">
        <v>0</v>
      </c>
      <c r="T11" s="226">
        <v>0</v>
      </c>
    </row>
    <row r="12" spans="1:21" ht="18.75" x14ac:dyDescent="0.3">
      <c r="A12" s="197" t="s">
        <v>106</v>
      </c>
      <c r="B12" s="180">
        <v>101000</v>
      </c>
      <c r="C12" s="180">
        <v>248926</v>
      </c>
      <c r="D12" s="105">
        <v>146.5</v>
      </c>
      <c r="E12" s="180">
        <v>0.733517825603207</v>
      </c>
      <c r="F12" s="141"/>
      <c r="G12" s="180">
        <v>21394</v>
      </c>
      <c r="H12" s="180">
        <v>27182</v>
      </c>
      <c r="I12" s="105">
        <v>27.1</v>
      </c>
      <c r="J12" s="180">
        <v>4.6112030985727381</v>
      </c>
      <c r="K12" s="104"/>
      <c r="L12" s="180">
        <v>0</v>
      </c>
      <c r="M12" s="180">
        <v>0</v>
      </c>
      <c r="N12" s="105" t="s">
        <v>429</v>
      </c>
      <c r="O12" s="180">
        <v>0</v>
      </c>
      <c r="P12" s="88" t="s">
        <v>181</v>
      </c>
      <c r="Q12" s="228">
        <v>0</v>
      </c>
      <c r="R12" s="226">
        <v>0</v>
      </c>
      <c r="S12" s="228">
        <v>0</v>
      </c>
      <c r="T12" s="226">
        <v>0</v>
      </c>
    </row>
    <row r="13" spans="1:21" ht="18.75" x14ac:dyDescent="0.3">
      <c r="A13" s="197" t="s">
        <v>107</v>
      </c>
      <c r="B13" s="181">
        <v>418681</v>
      </c>
      <c r="C13" s="181">
        <v>449437</v>
      </c>
      <c r="D13" s="105">
        <v>7.3</v>
      </c>
      <c r="E13" s="180">
        <v>1.3243696961572056</v>
      </c>
      <c r="F13" s="141"/>
      <c r="G13" s="181">
        <v>4796</v>
      </c>
      <c r="H13" s="181">
        <v>3940</v>
      </c>
      <c r="I13" s="105">
        <v>-17.8</v>
      </c>
      <c r="J13" s="180">
        <v>0.66838864720684976</v>
      </c>
      <c r="K13" s="104"/>
      <c r="L13" s="180">
        <v>712840</v>
      </c>
      <c r="M13" s="180">
        <v>832830</v>
      </c>
      <c r="N13" s="105">
        <v>16.8</v>
      </c>
      <c r="O13" s="180">
        <v>8.9512211460937338E-2</v>
      </c>
      <c r="P13" s="88" t="s">
        <v>174</v>
      </c>
      <c r="Q13" s="228">
        <v>0</v>
      </c>
      <c r="R13" s="226">
        <v>0</v>
      </c>
      <c r="S13" s="228">
        <v>0</v>
      </c>
      <c r="T13" s="226">
        <v>0</v>
      </c>
    </row>
    <row r="14" spans="1:21" ht="18.75" x14ac:dyDescent="0.3">
      <c r="A14" s="197" t="s">
        <v>108</v>
      </c>
      <c r="B14" s="180">
        <v>3480</v>
      </c>
      <c r="C14" s="180">
        <v>4457</v>
      </c>
      <c r="D14" s="105">
        <v>28.1</v>
      </c>
      <c r="E14" s="180">
        <v>1.313357764441438E-2</v>
      </c>
      <c r="F14" s="141"/>
      <c r="G14" s="180">
        <v>0</v>
      </c>
      <c r="H14" s="180">
        <v>0</v>
      </c>
      <c r="I14" s="105"/>
      <c r="J14" s="180">
        <v>0</v>
      </c>
      <c r="K14" s="104"/>
      <c r="L14" s="180">
        <v>0</v>
      </c>
      <c r="M14" s="180">
        <v>0</v>
      </c>
      <c r="N14" s="105" t="s">
        <v>429</v>
      </c>
      <c r="O14" s="180">
        <v>0</v>
      </c>
      <c r="P14" s="88" t="s">
        <v>182</v>
      </c>
      <c r="Q14" s="228">
        <v>0</v>
      </c>
      <c r="R14" s="226">
        <v>0</v>
      </c>
      <c r="S14" s="228">
        <v>0</v>
      </c>
      <c r="T14" s="226">
        <v>0</v>
      </c>
    </row>
    <row r="15" spans="1:21" ht="18.75" x14ac:dyDescent="0.3">
      <c r="A15" s="197" t="s">
        <v>109</v>
      </c>
      <c r="B15" s="180">
        <v>1147821</v>
      </c>
      <c r="C15" s="180">
        <v>1139361</v>
      </c>
      <c r="D15" s="105">
        <v>-0.7</v>
      </c>
      <c r="E15" s="180">
        <v>3.357389759595605</v>
      </c>
      <c r="F15" s="141"/>
      <c r="G15" s="180">
        <v>32167</v>
      </c>
      <c r="H15" s="180">
        <v>36663</v>
      </c>
      <c r="I15" s="105">
        <v>14</v>
      </c>
      <c r="J15" s="180">
        <v>6.2195768965849574</v>
      </c>
      <c r="K15" s="104"/>
      <c r="L15" s="180">
        <v>0</v>
      </c>
      <c r="M15" s="180">
        <v>0</v>
      </c>
      <c r="N15" s="105" t="s">
        <v>429</v>
      </c>
      <c r="O15" s="180">
        <v>0</v>
      </c>
      <c r="P15" s="88" t="s">
        <v>175</v>
      </c>
      <c r="Q15" s="228">
        <v>0</v>
      </c>
      <c r="R15" s="226">
        <v>0</v>
      </c>
      <c r="S15" s="228">
        <v>0</v>
      </c>
      <c r="T15" s="226">
        <v>0</v>
      </c>
    </row>
    <row r="16" spans="1:21" ht="18.75" x14ac:dyDescent="0.3">
      <c r="A16" s="197" t="s">
        <v>110</v>
      </c>
      <c r="B16" s="180">
        <v>226186.261</v>
      </c>
      <c r="C16" s="180">
        <v>268828.26399999997</v>
      </c>
      <c r="D16" s="105">
        <v>18.899999999999999</v>
      </c>
      <c r="E16" s="180">
        <v>0.79216443308439</v>
      </c>
      <c r="F16" s="141"/>
      <c r="G16" s="180">
        <v>38224.908000000003</v>
      </c>
      <c r="H16" s="180">
        <v>45851.479999999996</v>
      </c>
      <c r="I16" s="105">
        <v>20</v>
      </c>
      <c r="J16" s="180">
        <v>7.7783270785867824</v>
      </c>
      <c r="K16" s="104"/>
      <c r="L16" s="180">
        <v>4584145.5830000006</v>
      </c>
      <c r="M16" s="180">
        <v>5116874.0429999996</v>
      </c>
      <c r="N16" s="105">
        <v>11.6</v>
      </c>
      <c r="O16" s="180">
        <v>0.54995942912238671</v>
      </c>
      <c r="P16" s="88" t="s">
        <v>183</v>
      </c>
      <c r="Q16" s="228">
        <v>0</v>
      </c>
      <c r="R16" s="226">
        <v>0</v>
      </c>
      <c r="S16" s="228">
        <v>0</v>
      </c>
      <c r="T16" s="226">
        <v>0</v>
      </c>
    </row>
    <row r="17" spans="1:26" ht="18.75" x14ac:dyDescent="0.3">
      <c r="A17" s="197" t="s">
        <v>111</v>
      </c>
      <c r="B17" s="180">
        <v>21113</v>
      </c>
      <c r="C17" s="180">
        <v>20615</v>
      </c>
      <c r="D17" s="105">
        <v>-2.4</v>
      </c>
      <c r="E17" s="180">
        <v>6.0746848359794131E-2</v>
      </c>
      <c r="F17" s="141"/>
      <c r="G17" s="180">
        <v>1471</v>
      </c>
      <c r="H17" s="180">
        <v>1254</v>
      </c>
      <c r="I17" s="105">
        <v>-14.8</v>
      </c>
      <c r="J17" s="180">
        <v>0.21273080294349989</v>
      </c>
      <c r="K17" s="104"/>
      <c r="L17" s="180">
        <v>28340</v>
      </c>
      <c r="M17" s="180">
        <v>28242</v>
      </c>
      <c r="N17" s="105">
        <v>-0.3</v>
      </c>
      <c r="O17" s="180">
        <v>3.0354380558815031E-3</v>
      </c>
      <c r="P17" s="141"/>
      <c r="Q17" s="228">
        <v>0</v>
      </c>
      <c r="R17" s="226">
        <v>0</v>
      </c>
      <c r="S17" s="228">
        <v>0</v>
      </c>
      <c r="T17" s="226">
        <v>0</v>
      </c>
    </row>
    <row r="18" spans="1:26" ht="18.75" x14ac:dyDescent="0.3">
      <c r="A18" s="197" t="s">
        <v>112</v>
      </c>
      <c r="B18" s="180">
        <v>237735.09000000003</v>
      </c>
      <c r="C18" s="180">
        <v>248460.12299999999</v>
      </c>
      <c r="D18" s="105">
        <v>4.5</v>
      </c>
      <c r="E18" s="180">
        <v>0.73214501165834567</v>
      </c>
      <c r="F18" s="141"/>
      <c r="G18" s="180">
        <v>9945.7380000000012</v>
      </c>
      <c r="H18" s="180">
        <v>23773.414000000001</v>
      </c>
      <c r="I18" s="105">
        <v>139</v>
      </c>
      <c r="J18" s="180">
        <v>4.0329644728295388</v>
      </c>
      <c r="K18" s="104"/>
      <c r="L18" s="180">
        <v>0</v>
      </c>
      <c r="M18" s="180">
        <v>0</v>
      </c>
      <c r="N18" s="105" t="s">
        <v>429</v>
      </c>
      <c r="O18" s="180">
        <v>0</v>
      </c>
      <c r="P18" s="141"/>
      <c r="Q18" s="228">
        <v>0</v>
      </c>
      <c r="R18" s="226">
        <v>0</v>
      </c>
      <c r="S18" s="228">
        <v>0</v>
      </c>
      <c r="T18" s="226">
        <v>0</v>
      </c>
    </row>
    <row r="19" spans="1:26" ht="18.75" x14ac:dyDescent="0.3">
      <c r="A19" s="197" t="s">
        <v>76</v>
      </c>
      <c r="B19" s="180">
        <v>15886395.59293</v>
      </c>
      <c r="C19" s="180">
        <v>17863744.790199999</v>
      </c>
      <c r="D19" s="105">
        <v>12.4</v>
      </c>
      <c r="E19" s="180">
        <v>52.639640839599402</v>
      </c>
      <c r="F19" s="141"/>
      <c r="G19" s="180">
        <v>5460</v>
      </c>
      <c r="H19" s="180">
        <v>5306</v>
      </c>
      <c r="I19" s="105">
        <v>-2.8</v>
      </c>
      <c r="J19" s="180">
        <v>0.90011933047704173</v>
      </c>
      <c r="K19" s="104"/>
      <c r="L19" s="180">
        <v>383972113.19656003</v>
      </c>
      <c r="M19" s="180">
        <v>408022300.04294997</v>
      </c>
      <c r="N19" s="105">
        <v>6.3</v>
      </c>
      <c r="O19" s="180">
        <v>43.854061936076462</v>
      </c>
      <c r="P19" s="141"/>
      <c r="Q19" s="228">
        <v>0</v>
      </c>
      <c r="R19" s="226">
        <v>0</v>
      </c>
      <c r="S19" s="228">
        <v>0</v>
      </c>
      <c r="T19" s="226">
        <v>0</v>
      </c>
    </row>
    <row r="20" spans="1:26" ht="18.75" x14ac:dyDescent="0.3">
      <c r="A20" s="109" t="s">
        <v>113</v>
      </c>
      <c r="B20" s="180">
        <v>60739</v>
      </c>
      <c r="C20" s="180">
        <v>52817</v>
      </c>
      <c r="D20" s="105">
        <v>-13</v>
      </c>
      <c r="E20" s="180">
        <v>0.1556374625185179</v>
      </c>
      <c r="F20" s="141"/>
      <c r="G20" s="180">
        <v>0</v>
      </c>
      <c r="H20" s="180">
        <v>0</v>
      </c>
      <c r="I20" s="105"/>
      <c r="J20" s="180">
        <v>0</v>
      </c>
      <c r="K20" s="104"/>
      <c r="L20" s="180">
        <v>1331683</v>
      </c>
      <c r="M20" s="180">
        <v>1444299</v>
      </c>
      <c r="N20" s="105">
        <v>8.5</v>
      </c>
      <c r="O20" s="180">
        <v>0.15523263751404287</v>
      </c>
      <c r="P20" s="141"/>
      <c r="Q20" s="228">
        <v>0</v>
      </c>
      <c r="R20" s="226">
        <v>0</v>
      </c>
      <c r="S20" s="228">
        <v>0</v>
      </c>
      <c r="T20" s="226">
        <v>0</v>
      </c>
    </row>
    <row r="21" spans="1:26" ht="18.75" x14ac:dyDescent="0.3">
      <c r="A21" s="109" t="s">
        <v>114</v>
      </c>
      <c r="B21" s="180">
        <v>105293.125</v>
      </c>
      <c r="C21" s="180">
        <v>118032.765</v>
      </c>
      <c r="D21" s="105">
        <v>12.1</v>
      </c>
      <c r="E21" s="180">
        <v>0.34781074348494861</v>
      </c>
      <c r="F21" s="141"/>
      <c r="G21" s="180">
        <v>4728.8249999999998</v>
      </c>
      <c r="H21" s="180">
        <v>5791.6850000000004</v>
      </c>
      <c r="I21" s="105">
        <v>22.5</v>
      </c>
      <c r="J21" s="180">
        <v>0.98251180258837656</v>
      </c>
      <c r="K21" s="104"/>
      <c r="L21" s="180">
        <v>0</v>
      </c>
      <c r="M21" s="180">
        <v>0</v>
      </c>
      <c r="N21" s="105" t="s">
        <v>429</v>
      </c>
      <c r="O21" s="180">
        <v>0</v>
      </c>
      <c r="P21" s="141"/>
      <c r="Q21" s="228">
        <v>0</v>
      </c>
      <c r="R21" s="226">
        <v>0</v>
      </c>
      <c r="S21" s="228">
        <v>0</v>
      </c>
      <c r="T21" s="226">
        <v>0</v>
      </c>
    </row>
    <row r="22" spans="1:26" ht="18.75" x14ac:dyDescent="0.3">
      <c r="A22" s="109" t="s">
        <v>115</v>
      </c>
      <c r="B22" s="180">
        <v>40550</v>
      </c>
      <c r="C22" s="180">
        <v>17232</v>
      </c>
      <c r="D22" s="105">
        <v>-57.5</v>
      </c>
      <c r="E22" s="180">
        <v>5.0778059225611079E-2</v>
      </c>
      <c r="F22" s="141"/>
      <c r="G22" s="180">
        <v>1676</v>
      </c>
      <c r="H22" s="180">
        <v>2109</v>
      </c>
      <c r="I22" s="105">
        <v>25.8</v>
      </c>
      <c r="J22" s="180">
        <v>0.35777453222315891</v>
      </c>
      <c r="K22" s="104"/>
      <c r="L22" s="180">
        <v>0</v>
      </c>
      <c r="M22" s="180">
        <v>0</v>
      </c>
      <c r="N22" s="105" t="s">
        <v>429</v>
      </c>
      <c r="O22" s="180">
        <v>0</v>
      </c>
      <c r="P22" s="141"/>
      <c r="Q22" s="228">
        <v>0</v>
      </c>
      <c r="R22" s="226">
        <v>0</v>
      </c>
      <c r="S22" s="228">
        <v>0</v>
      </c>
      <c r="T22" s="226">
        <v>0</v>
      </c>
    </row>
    <row r="23" spans="1:26" ht="18.75" x14ac:dyDescent="0.3">
      <c r="A23" s="197" t="s">
        <v>116</v>
      </c>
      <c r="B23" s="180">
        <v>2609</v>
      </c>
      <c r="C23" s="180">
        <v>1481</v>
      </c>
      <c r="D23" s="105">
        <v>-43.2</v>
      </c>
      <c r="E23" s="180">
        <v>4.3641078060080085E-3</v>
      </c>
      <c r="F23" s="141"/>
      <c r="G23" s="180">
        <v>0</v>
      </c>
      <c r="H23" s="180">
        <v>2</v>
      </c>
      <c r="I23" s="105"/>
      <c r="J23" s="180">
        <v>3.3928357726236027E-4</v>
      </c>
      <c r="K23" s="104"/>
      <c r="L23" s="180">
        <v>0</v>
      </c>
      <c r="M23" s="180">
        <v>0</v>
      </c>
      <c r="N23" s="105" t="s">
        <v>429</v>
      </c>
      <c r="O23" s="180">
        <v>0</v>
      </c>
      <c r="P23" s="141"/>
      <c r="Q23" s="228">
        <v>0</v>
      </c>
      <c r="R23" s="226">
        <v>0</v>
      </c>
      <c r="S23" s="228">
        <v>0</v>
      </c>
      <c r="T23" s="226">
        <v>0</v>
      </c>
    </row>
    <row r="24" spans="1:26" ht="18.75" x14ac:dyDescent="0.3">
      <c r="A24" s="109" t="s">
        <v>117</v>
      </c>
      <c r="B24" s="180">
        <v>1607888.37</v>
      </c>
      <c r="C24" s="180">
        <v>1314347.7010432926</v>
      </c>
      <c r="D24" s="105">
        <v>-18.3</v>
      </c>
      <c r="E24" s="180">
        <v>3.8730284010342433</v>
      </c>
      <c r="F24" s="141"/>
      <c r="G24" s="180">
        <v>29526</v>
      </c>
      <c r="H24" s="180">
        <v>35977.4</v>
      </c>
      <c r="I24" s="105">
        <v>21.8</v>
      </c>
      <c r="J24" s="180">
        <v>6.1032704862994205</v>
      </c>
      <c r="K24" s="104"/>
      <c r="L24" s="181">
        <v>47330176.090000004</v>
      </c>
      <c r="M24" s="181">
        <v>48064765.021499872</v>
      </c>
      <c r="N24" s="105">
        <v>1.6</v>
      </c>
      <c r="O24" s="180">
        <v>5.165980344637874</v>
      </c>
      <c r="P24" s="141"/>
      <c r="Q24" s="228">
        <v>0</v>
      </c>
      <c r="R24" s="226">
        <v>0</v>
      </c>
      <c r="S24" s="228">
        <v>0</v>
      </c>
      <c r="T24" s="226">
        <v>0</v>
      </c>
    </row>
    <row r="25" spans="1:26" ht="18.75" x14ac:dyDescent="0.3">
      <c r="A25" s="109" t="s">
        <v>118</v>
      </c>
      <c r="B25" s="180">
        <v>1559758</v>
      </c>
      <c r="C25" s="180">
        <v>1315437</v>
      </c>
      <c r="D25" s="105">
        <v>-15.7</v>
      </c>
      <c r="E25" s="180">
        <v>3.8762382714461561</v>
      </c>
      <c r="F25" s="141"/>
      <c r="G25" s="180">
        <v>0</v>
      </c>
      <c r="H25" s="180">
        <v>0</v>
      </c>
      <c r="I25" s="105"/>
      <c r="J25" s="180">
        <v>0</v>
      </c>
      <c r="K25" s="104"/>
      <c r="L25" s="180">
        <v>58892941</v>
      </c>
      <c r="M25" s="180">
        <v>61571650</v>
      </c>
      <c r="N25" s="105">
        <v>4.5</v>
      </c>
      <c r="O25" s="180">
        <v>6.6176945532687608</v>
      </c>
      <c r="P25" s="141"/>
      <c r="Q25" s="228">
        <v>0</v>
      </c>
      <c r="R25" s="226">
        <v>0</v>
      </c>
      <c r="S25" s="228">
        <v>0</v>
      </c>
      <c r="T25" s="226">
        <v>0</v>
      </c>
    </row>
    <row r="26" spans="1:26" ht="18.75" x14ac:dyDescent="0.3">
      <c r="A26" s="109" t="s">
        <v>119</v>
      </c>
      <c r="B26" s="180">
        <v>0</v>
      </c>
      <c r="C26" s="180">
        <v>0</v>
      </c>
      <c r="D26" s="105"/>
      <c r="E26" s="180">
        <v>0</v>
      </c>
      <c r="F26" s="141"/>
      <c r="G26" s="180">
        <v>0</v>
      </c>
      <c r="H26" s="180">
        <v>0</v>
      </c>
      <c r="I26" s="105"/>
      <c r="J26" s="180">
        <v>0</v>
      </c>
      <c r="K26" s="104"/>
      <c r="L26" s="180">
        <v>8603713.2363200001</v>
      </c>
      <c r="M26" s="180">
        <v>8612877.0735400002</v>
      </c>
      <c r="N26" s="105">
        <v>0.1</v>
      </c>
      <c r="O26" s="180">
        <v>0.92570833650777662</v>
      </c>
      <c r="P26" s="141"/>
      <c r="Q26" s="228">
        <v>0</v>
      </c>
      <c r="R26" s="226">
        <v>0</v>
      </c>
      <c r="S26" s="228">
        <v>0</v>
      </c>
      <c r="T26" s="226">
        <v>0</v>
      </c>
    </row>
    <row r="27" spans="1:26" ht="18.75" x14ac:dyDescent="0.3">
      <c r="A27" s="197" t="s">
        <v>83</v>
      </c>
      <c r="B27" s="180">
        <v>1343495.90744</v>
      </c>
      <c r="C27" s="180">
        <v>1347598.1754899998</v>
      </c>
      <c r="D27" s="105">
        <v>0.3</v>
      </c>
      <c r="E27" s="180">
        <v>3.9710085867778924</v>
      </c>
      <c r="F27" s="141"/>
      <c r="G27" s="180">
        <v>100965.77799999999</v>
      </c>
      <c r="H27" s="180">
        <v>104019</v>
      </c>
      <c r="I27" s="105">
        <v>3</v>
      </c>
      <c r="J27" s="180">
        <v>17.645969211626728</v>
      </c>
      <c r="K27" s="104"/>
      <c r="L27" s="180">
        <v>16425734.10427</v>
      </c>
      <c r="M27" s="180">
        <v>16839593.38775</v>
      </c>
      <c r="N27" s="105">
        <v>2.5</v>
      </c>
      <c r="O27" s="180">
        <v>1.8099122801057599</v>
      </c>
      <c r="P27" s="141"/>
      <c r="Q27" s="228">
        <v>0</v>
      </c>
      <c r="R27" s="226">
        <v>0</v>
      </c>
      <c r="S27" s="228">
        <v>0</v>
      </c>
      <c r="T27" s="226">
        <v>0</v>
      </c>
    </row>
    <row r="28" spans="1:26" ht="18.75" x14ac:dyDescent="0.3">
      <c r="A28" s="197" t="s">
        <v>120</v>
      </c>
      <c r="B28" s="180">
        <v>5360124.0830000006</v>
      </c>
      <c r="C28" s="180">
        <v>4383879.6049999995</v>
      </c>
      <c r="D28" s="105">
        <v>-18.2</v>
      </c>
      <c r="E28" s="180">
        <v>12.918111549479949</v>
      </c>
      <c r="F28" s="141"/>
      <c r="G28" s="180">
        <v>48067.681999999993</v>
      </c>
      <c r="H28" s="180">
        <v>147198.03399999999</v>
      </c>
      <c r="I28" s="105">
        <v>206.2</v>
      </c>
      <c r="J28" s="180">
        <v>24.970937770753263</v>
      </c>
      <c r="K28" s="104"/>
      <c r="L28" s="180">
        <v>171234150.40571997</v>
      </c>
      <c r="M28" s="180">
        <v>173966226.97000003</v>
      </c>
      <c r="N28" s="105">
        <v>1.6</v>
      </c>
      <c r="O28" s="180">
        <v>18.69781551529131</v>
      </c>
      <c r="P28" s="141"/>
      <c r="Q28" s="228">
        <v>0</v>
      </c>
      <c r="R28" s="226">
        <v>0</v>
      </c>
      <c r="S28" s="228">
        <v>0</v>
      </c>
      <c r="T28" s="226">
        <v>0</v>
      </c>
    </row>
    <row r="29" spans="1:26" ht="18.75" x14ac:dyDescent="0.3">
      <c r="A29" s="197" t="s">
        <v>121</v>
      </c>
      <c r="B29" s="180">
        <v>24715</v>
      </c>
      <c r="C29" s="180">
        <v>25828</v>
      </c>
      <c r="D29" s="105">
        <v>4.5</v>
      </c>
      <c r="E29" s="180">
        <v>7.6108154229287545E-2</v>
      </c>
      <c r="F29" s="141"/>
      <c r="G29" s="180">
        <v>0</v>
      </c>
      <c r="H29" s="180">
        <v>0</v>
      </c>
      <c r="I29" s="105"/>
      <c r="J29" s="180">
        <v>0</v>
      </c>
      <c r="K29" s="104"/>
      <c r="L29" s="180">
        <v>0</v>
      </c>
      <c r="M29" s="180">
        <v>0</v>
      </c>
      <c r="N29" s="105" t="s">
        <v>429</v>
      </c>
      <c r="O29" s="180">
        <v>0</v>
      </c>
      <c r="P29" s="212"/>
      <c r="Q29" s="228">
        <v>0</v>
      </c>
      <c r="R29" s="226">
        <v>0</v>
      </c>
      <c r="S29" s="228">
        <v>0</v>
      </c>
      <c r="T29" s="226">
        <v>0</v>
      </c>
    </row>
    <row r="30" spans="1:26" ht="18.75" x14ac:dyDescent="0.3">
      <c r="A30" s="197" t="s">
        <v>122</v>
      </c>
      <c r="B30" s="180">
        <v>511210.57287999999</v>
      </c>
      <c r="C30" s="180">
        <v>472129.78125</v>
      </c>
      <c r="D30" s="105">
        <v>-7.6</v>
      </c>
      <c r="E30" s="180">
        <v>1.3912392058082232</v>
      </c>
      <c r="F30" s="141"/>
      <c r="G30" s="180">
        <v>9405</v>
      </c>
      <c r="H30" s="180">
        <v>7378.2</v>
      </c>
      <c r="I30" s="105">
        <v>-21.6</v>
      </c>
      <c r="J30" s="180">
        <v>1.2516510448785731</v>
      </c>
      <c r="K30" s="104"/>
      <c r="L30" s="180">
        <v>0</v>
      </c>
      <c r="M30" s="180">
        <v>0</v>
      </c>
      <c r="N30" s="105" t="s">
        <v>429</v>
      </c>
      <c r="O30" s="180">
        <v>0</v>
      </c>
      <c r="P30" s="212"/>
      <c r="Q30" s="228">
        <v>0</v>
      </c>
      <c r="R30" s="226">
        <v>0</v>
      </c>
      <c r="S30" s="228">
        <v>0</v>
      </c>
      <c r="T30" s="226">
        <v>0</v>
      </c>
    </row>
    <row r="31" spans="1:26" s="112" customFormat="1" ht="18.75" x14ac:dyDescent="0.3">
      <c r="A31" s="139" t="s">
        <v>123</v>
      </c>
      <c r="B31" s="183">
        <v>35993893.746059999</v>
      </c>
      <c r="C31" s="247">
        <v>33935916.934983298</v>
      </c>
      <c r="D31" s="105">
        <v>-5.7</v>
      </c>
      <c r="E31" s="183">
        <v>99.999999999999972</v>
      </c>
      <c r="F31" s="184"/>
      <c r="G31" s="183">
        <v>2226802.7112200004</v>
      </c>
      <c r="H31" s="247">
        <v>589477.39708999987</v>
      </c>
      <c r="I31" s="105">
        <v>-73.5</v>
      </c>
      <c r="J31" s="183">
        <v>100.00000000000001</v>
      </c>
      <c r="K31" s="110"/>
      <c r="L31" s="183">
        <v>894565822.77487004</v>
      </c>
      <c r="M31" s="183">
        <v>930409366.95373988</v>
      </c>
      <c r="N31" s="105">
        <v>4</v>
      </c>
      <c r="O31" s="183">
        <v>100.00000000000003</v>
      </c>
      <c r="P31" s="214"/>
      <c r="Q31" s="228">
        <v>0</v>
      </c>
      <c r="R31" s="226">
        <v>0</v>
      </c>
      <c r="S31" s="228">
        <v>0</v>
      </c>
      <c r="T31" s="226">
        <v>0</v>
      </c>
      <c r="Z31" s="209"/>
    </row>
    <row r="32" spans="1:26" ht="18.75" x14ac:dyDescent="0.3">
      <c r="A32" s="87"/>
      <c r="B32" s="180"/>
      <c r="C32" s="141"/>
      <c r="D32" s="105"/>
      <c r="E32" s="180"/>
      <c r="F32" s="141"/>
      <c r="G32" s="180"/>
      <c r="H32" s="104"/>
      <c r="I32" s="105"/>
      <c r="J32" s="180"/>
      <c r="K32" s="104"/>
      <c r="L32" s="180"/>
      <c r="M32" s="104"/>
      <c r="N32" s="105"/>
      <c r="O32" s="180"/>
      <c r="P32" s="212"/>
      <c r="Q32" s="225" t="s">
        <v>1</v>
      </c>
      <c r="R32" s="226"/>
      <c r="S32" s="228"/>
      <c r="T32" s="226"/>
    </row>
    <row r="33" spans="1:25" ht="18.75" x14ac:dyDescent="0.3">
      <c r="A33" s="102" t="s">
        <v>1</v>
      </c>
      <c r="B33" s="180"/>
      <c r="C33" s="141"/>
      <c r="D33" s="105"/>
      <c r="E33" s="180"/>
      <c r="F33" s="141"/>
      <c r="G33" s="180"/>
      <c r="H33" s="104"/>
      <c r="I33" s="105"/>
      <c r="J33" s="180"/>
      <c r="K33" s="104"/>
      <c r="L33" s="180"/>
      <c r="M33" s="104"/>
      <c r="N33" s="105"/>
      <c r="O33" s="180"/>
      <c r="P33" s="212"/>
      <c r="Q33" s="229">
        <v>2015</v>
      </c>
      <c r="R33" s="230">
        <v>2016</v>
      </c>
      <c r="S33" s="229">
        <v>2015</v>
      </c>
      <c r="T33" s="230">
        <v>2016</v>
      </c>
      <c r="U33" s="88" t="s">
        <v>188</v>
      </c>
    </row>
    <row r="34" spans="1:25" ht="18.75" x14ac:dyDescent="0.3">
      <c r="A34" s="108" t="s">
        <v>104</v>
      </c>
      <c r="B34" s="132">
        <v>638636.94299999997</v>
      </c>
      <c r="C34" s="132">
        <v>797149.23</v>
      </c>
      <c r="D34" s="105">
        <v>24.8</v>
      </c>
      <c r="E34" s="180">
        <v>4.8548885828647617</v>
      </c>
      <c r="F34" s="141"/>
      <c r="G34" s="181">
        <v>126991.56100000002</v>
      </c>
      <c r="H34" s="180">
        <v>255001.75200000001</v>
      </c>
      <c r="I34" s="105">
        <v>100.8</v>
      </c>
      <c r="J34" s="180">
        <v>5.3083233350053867</v>
      </c>
      <c r="K34" s="104"/>
      <c r="L34" s="180">
        <v>11569001.886</v>
      </c>
      <c r="M34" s="180">
        <v>12599531.244999999</v>
      </c>
      <c r="N34" s="105">
        <v>8.9</v>
      </c>
      <c r="O34" s="180">
        <v>6.103492583544031</v>
      </c>
      <c r="P34" s="212" t="s">
        <v>176</v>
      </c>
      <c r="Q34" s="228">
        <v>0</v>
      </c>
      <c r="R34" s="226">
        <v>0</v>
      </c>
      <c r="S34" s="228">
        <v>0</v>
      </c>
      <c r="T34" s="226">
        <v>0</v>
      </c>
      <c r="U34" s="88" t="s">
        <v>190</v>
      </c>
    </row>
    <row r="35" spans="1:25" ht="18.75" x14ac:dyDescent="0.3">
      <c r="A35" s="87" t="s">
        <v>105</v>
      </c>
      <c r="B35" s="132">
        <v>3112646</v>
      </c>
      <c r="C35" s="132">
        <v>3901376</v>
      </c>
      <c r="D35" s="105">
        <v>25.3</v>
      </c>
      <c r="E35" s="180">
        <v>23.760602264976903</v>
      </c>
      <c r="F35" s="141"/>
      <c r="G35" s="180">
        <v>283953.42499999999</v>
      </c>
      <c r="H35" s="180">
        <v>457621.054</v>
      </c>
      <c r="I35" s="105">
        <v>61.2</v>
      </c>
      <c r="J35" s="180">
        <v>9.5262110965337996</v>
      </c>
      <c r="K35" s="104"/>
      <c r="L35" s="180">
        <v>47449700</v>
      </c>
      <c r="M35" s="180">
        <v>52892825</v>
      </c>
      <c r="N35" s="105">
        <v>11.5</v>
      </c>
      <c r="O35" s="180">
        <v>25.62245839410134</v>
      </c>
      <c r="P35" s="88" t="s">
        <v>184</v>
      </c>
      <c r="Q35" s="228">
        <v>0</v>
      </c>
      <c r="R35" s="226">
        <v>0</v>
      </c>
      <c r="S35" s="228">
        <v>0</v>
      </c>
      <c r="T35" s="226">
        <v>0</v>
      </c>
      <c r="U35" s="88" t="s">
        <v>189</v>
      </c>
    </row>
    <row r="36" spans="1:25" ht="18.75" x14ac:dyDescent="0.3">
      <c r="A36" s="108" t="s">
        <v>107</v>
      </c>
      <c r="B36" s="132">
        <v>135498</v>
      </c>
      <c r="C36" s="132">
        <v>148103</v>
      </c>
      <c r="D36" s="105">
        <v>9.3000000000000007</v>
      </c>
      <c r="E36" s="180">
        <v>0.90199367537245168</v>
      </c>
      <c r="F36" s="141"/>
      <c r="G36" s="180">
        <v>18492</v>
      </c>
      <c r="H36" s="180">
        <v>11716</v>
      </c>
      <c r="I36" s="105">
        <v>-36.6</v>
      </c>
      <c r="J36" s="180">
        <v>0.24388976038456042</v>
      </c>
      <c r="K36" s="104"/>
      <c r="L36" s="180">
        <v>2163790</v>
      </c>
      <c r="M36" s="180">
        <v>2394875</v>
      </c>
      <c r="N36" s="105">
        <v>10.7</v>
      </c>
      <c r="O36" s="180">
        <v>1.1601306046060773</v>
      </c>
      <c r="P36" s="88" t="s">
        <v>177</v>
      </c>
      <c r="Q36" s="228">
        <v>0</v>
      </c>
      <c r="R36" s="226">
        <v>0</v>
      </c>
      <c r="S36" s="228">
        <v>0</v>
      </c>
      <c r="T36" s="226">
        <v>0</v>
      </c>
      <c r="U36" s="88" t="s">
        <v>191</v>
      </c>
    </row>
    <row r="37" spans="1:25" ht="18.75" x14ac:dyDescent="0.3">
      <c r="A37" s="108" t="s">
        <v>110</v>
      </c>
      <c r="B37" s="132">
        <v>821045.95699999994</v>
      </c>
      <c r="C37" s="132">
        <v>934615.7030000001</v>
      </c>
      <c r="D37" s="105">
        <v>13.8</v>
      </c>
      <c r="E37" s="180">
        <v>5.6921024760455747</v>
      </c>
      <c r="F37" s="141"/>
      <c r="G37" s="180">
        <v>60909.402999999998</v>
      </c>
      <c r="H37" s="180">
        <v>69781.383000000002</v>
      </c>
      <c r="I37" s="105">
        <v>14.6</v>
      </c>
      <c r="J37" s="180">
        <v>1.452625877362004</v>
      </c>
      <c r="K37" s="104"/>
      <c r="L37" s="180">
        <v>14148914.607000001</v>
      </c>
      <c r="M37" s="180">
        <v>16013492.852000002</v>
      </c>
      <c r="N37" s="105">
        <v>13.2</v>
      </c>
      <c r="O37" s="180">
        <v>7.7572913593594075</v>
      </c>
      <c r="P37" s="88" t="s">
        <v>185</v>
      </c>
      <c r="Q37" s="228">
        <v>0</v>
      </c>
      <c r="R37" s="226">
        <v>0</v>
      </c>
      <c r="S37" s="228">
        <v>0</v>
      </c>
      <c r="T37" s="226">
        <v>0</v>
      </c>
    </row>
    <row r="38" spans="1:25" ht="18.75" x14ac:dyDescent="0.3">
      <c r="A38" s="108" t="s">
        <v>76</v>
      </c>
      <c r="B38" s="132">
        <v>67949.659</v>
      </c>
      <c r="C38" s="132">
        <v>76382.539000000004</v>
      </c>
      <c r="D38" s="105">
        <v>12.4</v>
      </c>
      <c r="E38" s="180">
        <v>0.46519359558475948</v>
      </c>
      <c r="F38" s="141"/>
      <c r="G38" s="180">
        <v>0</v>
      </c>
      <c r="H38" s="180">
        <v>0</v>
      </c>
      <c r="I38" s="105"/>
      <c r="J38" s="180">
        <v>0</v>
      </c>
      <c r="K38" s="104"/>
      <c r="L38" s="180">
        <v>2029624.7911499999</v>
      </c>
      <c r="M38" s="180">
        <v>2120218.96215</v>
      </c>
      <c r="N38" s="105">
        <v>4.5</v>
      </c>
      <c r="O38" s="180">
        <v>1.0270811238400124</v>
      </c>
      <c r="P38" s="88" t="s">
        <v>178</v>
      </c>
      <c r="Q38" s="228">
        <v>0</v>
      </c>
      <c r="R38" s="226">
        <v>0</v>
      </c>
      <c r="S38" s="228">
        <v>0</v>
      </c>
      <c r="T38" s="226">
        <v>0</v>
      </c>
    </row>
    <row r="39" spans="1:25" ht="18.75" x14ac:dyDescent="0.3">
      <c r="A39" s="108" t="s">
        <v>113</v>
      </c>
      <c r="B39" s="132">
        <v>102169</v>
      </c>
      <c r="C39" s="132">
        <v>130945</v>
      </c>
      <c r="D39" s="105">
        <v>28.2</v>
      </c>
      <c r="E39" s="180">
        <v>0.79749607922625254</v>
      </c>
      <c r="F39" s="141"/>
      <c r="G39" s="180">
        <v>26845</v>
      </c>
      <c r="H39" s="180">
        <v>24281</v>
      </c>
      <c r="I39" s="105">
        <v>-10</v>
      </c>
      <c r="J39" s="180">
        <v>0.50545299350439665</v>
      </c>
      <c r="K39" s="104"/>
      <c r="L39" s="180">
        <v>1015795</v>
      </c>
      <c r="M39" s="180">
        <v>1361843</v>
      </c>
      <c r="N39" s="105">
        <v>34.1</v>
      </c>
      <c r="O39" s="180">
        <v>0.65970697550751256</v>
      </c>
      <c r="P39" s="88" t="s">
        <v>186</v>
      </c>
      <c r="Q39" s="228">
        <v>0</v>
      </c>
      <c r="R39" s="226">
        <v>0</v>
      </c>
      <c r="S39" s="228">
        <v>0</v>
      </c>
      <c r="T39" s="226">
        <v>0</v>
      </c>
    </row>
    <row r="40" spans="1:25" ht="18.75" x14ac:dyDescent="0.3">
      <c r="A40" s="108" t="s">
        <v>117</v>
      </c>
      <c r="B40" s="132">
        <v>4522814.24</v>
      </c>
      <c r="C40" s="132">
        <v>4451546.6203800002</v>
      </c>
      <c r="D40" s="105">
        <v>-1.6</v>
      </c>
      <c r="E40" s="180">
        <v>27.111313729015432</v>
      </c>
      <c r="F40" s="141"/>
      <c r="G40" s="180">
        <v>3190586.34</v>
      </c>
      <c r="H40" s="180">
        <v>2955706.3316699998</v>
      </c>
      <c r="I40" s="105">
        <v>-7.4</v>
      </c>
      <c r="J40" s="180">
        <v>61.528380761191904</v>
      </c>
      <c r="K40" s="104"/>
      <c r="L40" s="180">
        <v>36516794.106033102</v>
      </c>
      <c r="M40" s="180">
        <v>42006581.100000001</v>
      </c>
      <c r="N40" s="105">
        <v>15</v>
      </c>
      <c r="O40" s="180">
        <v>20.348920227142219</v>
      </c>
      <c r="P40" s="212"/>
      <c r="Q40" s="228">
        <v>0</v>
      </c>
      <c r="R40" s="226">
        <v>0</v>
      </c>
      <c r="S40" s="228">
        <v>0</v>
      </c>
      <c r="T40" s="226">
        <v>0</v>
      </c>
    </row>
    <row r="41" spans="1:25" ht="18.75" x14ac:dyDescent="0.3">
      <c r="A41" s="108" t="s">
        <v>87</v>
      </c>
      <c r="B41" s="132">
        <v>78919</v>
      </c>
      <c r="C41" s="132">
        <v>64356</v>
      </c>
      <c r="D41" s="105">
        <v>-18.5</v>
      </c>
      <c r="E41" s="180">
        <v>0.39194820477822528</v>
      </c>
      <c r="F41" s="141"/>
      <c r="G41" s="180">
        <v>76080</v>
      </c>
      <c r="H41" s="180">
        <v>64223</v>
      </c>
      <c r="I41" s="105">
        <v>-15.6</v>
      </c>
      <c r="J41" s="180">
        <v>1.3369180677003776</v>
      </c>
      <c r="K41" s="104"/>
      <c r="L41" s="180">
        <v>1562174</v>
      </c>
      <c r="M41" s="180">
        <v>1571024</v>
      </c>
      <c r="N41" s="105">
        <v>0.6</v>
      </c>
      <c r="O41" s="180">
        <v>0.76103889471085473</v>
      </c>
      <c r="P41" s="212"/>
      <c r="Q41" s="228">
        <v>0</v>
      </c>
      <c r="R41" s="226">
        <v>0</v>
      </c>
      <c r="S41" s="228">
        <v>0</v>
      </c>
      <c r="T41" s="226">
        <v>0</v>
      </c>
    </row>
    <row r="42" spans="1:25" ht="18.75" x14ac:dyDescent="0.3">
      <c r="A42" s="108" t="s">
        <v>119</v>
      </c>
      <c r="B42" s="132">
        <v>15.4857</v>
      </c>
      <c r="C42" s="132">
        <v>-0.69540974</v>
      </c>
      <c r="D42" s="105">
        <v>-104.5</v>
      </c>
      <c r="E42" s="180">
        <v>-4.2352632105521224E-6</v>
      </c>
      <c r="F42" s="141"/>
      <c r="G42" s="180">
        <v>0</v>
      </c>
      <c r="H42" s="180">
        <v>0</v>
      </c>
      <c r="I42" s="105"/>
      <c r="J42" s="180">
        <v>0</v>
      </c>
      <c r="K42" s="104"/>
      <c r="L42" s="180">
        <v>584555.29126000009</v>
      </c>
      <c r="M42" s="180">
        <v>515694.20325000002</v>
      </c>
      <c r="N42" s="105">
        <v>-11.8</v>
      </c>
      <c r="O42" s="180">
        <v>0.24981371796368157</v>
      </c>
      <c r="P42" s="141"/>
      <c r="Q42" s="228">
        <v>0</v>
      </c>
      <c r="R42" s="226">
        <v>0</v>
      </c>
      <c r="S42" s="228">
        <v>0</v>
      </c>
      <c r="T42" s="226">
        <v>0</v>
      </c>
    </row>
    <row r="43" spans="1:25" ht="18.75" x14ac:dyDescent="0.3">
      <c r="A43" s="87" t="s">
        <v>83</v>
      </c>
      <c r="B43" s="132">
        <v>841580.67444000009</v>
      </c>
      <c r="C43" s="132">
        <v>1016157.0894799998</v>
      </c>
      <c r="D43" s="105">
        <v>20.7</v>
      </c>
      <c r="E43" s="180">
        <v>6.1887150692142514</v>
      </c>
      <c r="F43" s="141"/>
      <c r="G43" s="180">
        <v>110433</v>
      </c>
      <c r="H43" s="180">
        <v>216577</v>
      </c>
      <c r="I43" s="105">
        <v>96.1</v>
      </c>
      <c r="J43" s="180">
        <v>4.5084425260162977</v>
      </c>
      <c r="K43" s="104"/>
      <c r="L43" s="180">
        <v>14634426.339809999</v>
      </c>
      <c r="M43" s="180">
        <v>16928884.25474</v>
      </c>
      <c r="N43" s="105">
        <v>15.7</v>
      </c>
      <c r="O43" s="180">
        <v>8.20072727209471</v>
      </c>
      <c r="P43" s="141"/>
      <c r="Q43" s="228">
        <v>0</v>
      </c>
      <c r="R43" s="226">
        <v>0</v>
      </c>
      <c r="S43" s="228">
        <v>0</v>
      </c>
      <c r="T43" s="226">
        <v>0</v>
      </c>
    </row>
    <row r="44" spans="1:25" ht="18.75" x14ac:dyDescent="0.3">
      <c r="A44" s="87" t="s">
        <v>120</v>
      </c>
      <c r="B44" s="132">
        <v>3731154.0460000001</v>
      </c>
      <c r="C44" s="132">
        <v>4898885.9740000004</v>
      </c>
      <c r="D44" s="105">
        <v>31.3</v>
      </c>
      <c r="E44" s="180">
        <v>29.835750558184596</v>
      </c>
      <c r="F44" s="141"/>
      <c r="G44" s="180">
        <v>1318961.352</v>
      </c>
      <c r="H44" s="180">
        <v>748902.19299999997</v>
      </c>
      <c r="I44" s="105">
        <v>-43.2</v>
      </c>
      <c r="J44" s="180">
        <v>15.589755582301283</v>
      </c>
      <c r="K44" s="104"/>
      <c r="L44" s="180">
        <v>49369943.155000001</v>
      </c>
      <c r="M44" s="180">
        <v>58026529.603</v>
      </c>
      <c r="N44" s="105">
        <v>17.5</v>
      </c>
      <c r="O44" s="180">
        <v>28.109338847130157</v>
      </c>
      <c r="P44" s="141"/>
      <c r="Q44" s="228">
        <v>0</v>
      </c>
      <c r="R44" s="226">
        <v>0</v>
      </c>
      <c r="S44" s="228">
        <v>0</v>
      </c>
      <c r="T44" s="226">
        <v>0</v>
      </c>
    </row>
    <row r="45" spans="1:25" s="112" customFormat="1" ht="18.75" x14ac:dyDescent="0.3">
      <c r="A45" s="102" t="s">
        <v>124</v>
      </c>
      <c r="B45" s="247">
        <v>14052429.005140001</v>
      </c>
      <c r="C45" s="247">
        <v>16419516.460450262</v>
      </c>
      <c r="D45" s="105">
        <v>16.8</v>
      </c>
      <c r="E45" s="183">
        <v>100</v>
      </c>
      <c r="F45" s="184"/>
      <c r="G45" s="183">
        <v>5213252.0810000002</v>
      </c>
      <c r="H45" s="247">
        <v>4803809.7136699995</v>
      </c>
      <c r="I45" s="105">
        <v>-7.9</v>
      </c>
      <c r="J45" s="183">
        <v>100.00000000000001</v>
      </c>
      <c r="K45" s="110"/>
      <c r="L45" s="183">
        <v>181044719.17625311</v>
      </c>
      <c r="M45" s="183">
        <v>206431499.22013998</v>
      </c>
      <c r="N45" s="105">
        <v>14</v>
      </c>
      <c r="O45" s="183">
        <v>100.00000000000001</v>
      </c>
      <c r="P45" s="141"/>
      <c r="Q45" s="228">
        <v>0</v>
      </c>
      <c r="R45" s="226">
        <v>0</v>
      </c>
      <c r="S45" s="228">
        <v>0</v>
      </c>
      <c r="T45" s="226">
        <v>0</v>
      </c>
    </row>
    <row r="46" spans="1:25" ht="18.75" x14ac:dyDescent="0.3">
      <c r="A46" s="102"/>
      <c r="B46" s="132"/>
      <c r="C46" s="110"/>
      <c r="D46" s="111"/>
      <c r="E46" s="180"/>
      <c r="F46" s="141"/>
      <c r="G46" s="183"/>
      <c r="H46" s="110"/>
      <c r="I46" s="111"/>
      <c r="J46" s="183"/>
      <c r="K46" s="110"/>
      <c r="L46" s="183"/>
      <c r="M46" s="110"/>
      <c r="N46" s="111"/>
      <c r="O46" s="183"/>
      <c r="P46" s="141"/>
      <c r="Q46" s="225" t="s">
        <v>125</v>
      </c>
      <c r="R46" s="231"/>
      <c r="S46" s="232"/>
      <c r="T46" s="231"/>
    </row>
    <row r="47" spans="1:25" ht="18.75" x14ac:dyDescent="0.3">
      <c r="A47" s="87"/>
      <c r="B47" s="132"/>
      <c r="C47" s="104"/>
      <c r="D47" s="105"/>
      <c r="E47" s="180"/>
      <c r="F47" s="141"/>
      <c r="G47" s="180"/>
      <c r="H47" s="104"/>
      <c r="I47" s="105"/>
      <c r="J47" s="180"/>
      <c r="K47" s="104"/>
      <c r="L47" s="180"/>
      <c r="M47" s="104"/>
      <c r="N47" s="105"/>
      <c r="O47" s="180"/>
      <c r="P47" s="141"/>
      <c r="Q47" s="229">
        <v>2015</v>
      </c>
      <c r="R47" s="230">
        <v>2016</v>
      </c>
      <c r="S47" s="229">
        <v>2015</v>
      </c>
      <c r="T47" s="230">
        <v>2016</v>
      </c>
    </row>
    <row r="48" spans="1:25" ht="18.75" x14ac:dyDescent="0.3">
      <c r="A48" s="102" t="s">
        <v>125</v>
      </c>
      <c r="B48" s="132"/>
      <c r="C48" s="104"/>
      <c r="D48" s="105"/>
      <c r="E48" s="180"/>
      <c r="F48" s="141"/>
      <c r="G48" s="180"/>
      <c r="H48" s="104"/>
      <c r="I48" s="105"/>
      <c r="J48" s="180"/>
      <c r="K48" s="104"/>
      <c r="L48" s="180"/>
      <c r="M48" s="104"/>
      <c r="N48" s="105"/>
      <c r="O48" s="180"/>
      <c r="P48" s="141"/>
      <c r="Q48" s="228"/>
      <c r="R48" s="226"/>
      <c r="S48" s="228"/>
      <c r="T48" s="226"/>
      <c r="U48" s="212"/>
      <c r="V48" s="212"/>
      <c r="W48" s="212"/>
      <c r="X48" s="187"/>
      <c r="Y48" s="141"/>
    </row>
    <row r="49" spans="1:25" ht="18.75" x14ac:dyDescent="0.3">
      <c r="A49" s="87" t="s">
        <v>103</v>
      </c>
      <c r="B49" s="132">
        <v>78123.599799999996</v>
      </c>
      <c r="C49" s="185">
        <v>0</v>
      </c>
      <c r="D49" s="105">
        <v>-100</v>
      </c>
      <c r="E49" s="180">
        <v>0</v>
      </c>
      <c r="F49" s="141"/>
      <c r="G49" s="180">
        <v>4350.5896400000001</v>
      </c>
      <c r="H49" s="185">
        <v>0</v>
      </c>
      <c r="I49" s="105">
        <v>-100</v>
      </c>
      <c r="J49" s="180">
        <v>0</v>
      </c>
      <c r="K49" s="104"/>
      <c r="L49" s="180">
        <v>0</v>
      </c>
      <c r="M49" s="180">
        <v>0</v>
      </c>
      <c r="N49" s="105"/>
      <c r="O49" s="180">
        <v>0</v>
      </c>
      <c r="P49" s="141"/>
      <c r="Q49" s="228">
        <v>0</v>
      </c>
      <c r="R49" s="233">
        <v>0</v>
      </c>
      <c r="S49" s="228">
        <v>0</v>
      </c>
      <c r="T49" s="233">
        <v>0</v>
      </c>
      <c r="U49" s="212"/>
      <c r="V49" s="212"/>
      <c r="W49" s="212"/>
      <c r="X49" s="187"/>
      <c r="Y49" s="141"/>
    </row>
    <row r="50" spans="1:25" ht="18.75" x14ac:dyDescent="0.3">
      <c r="A50" s="108" t="s">
        <v>104</v>
      </c>
      <c r="B50" s="132">
        <v>829839.62399999995</v>
      </c>
      <c r="C50" s="104">
        <v>994697.95900000003</v>
      </c>
      <c r="D50" s="105">
        <v>19.899999999999999</v>
      </c>
      <c r="E50" s="180">
        <v>1.9753537839477782</v>
      </c>
      <c r="F50" s="141"/>
      <c r="G50" s="180">
        <v>138448.87600000002</v>
      </c>
      <c r="H50" s="104">
        <v>272215.70799999998</v>
      </c>
      <c r="I50" s="105">
        <v>96.6</v>
      </c>
      <c r="J50" s="180">
        <v>5.0473060753044257</v>
      </c>
      <c r="K50" s="104"/>
      <c r="L50" s="180">
        <v>12440762.045</v>
      </c>
      <c r="M50" s="180">
        <v>13509647.66</v>
      </c>
      <c r="N50" s="105">
        <v>8.6</v>
      </c>
      <c r="O50" s="180">
        <v>1.1883499319889594</v>
      </c>
      <c r="P50" s="141"/>
      <c r="Q50" s="228">
        <v>0</v>
      </c>
      <c r="R50" s="226">
        <v>0</v>
      </c>
      <c r="S50" s="228">
        <v>0</v>
      </c>
      <c r="T50" s="226">
        <v>0</v>
      </c>
      <c r="U50" s="212"/>
      <c r="V50" s="212"/>
      <c r="W50" s="212"/>
      <c r="X50" s="187"/>
      <c r="Y50" s="141"/>
    </row>
    <row r="51" spans="1:25" ht="18.75" x14ac:dyDescent="0.3">
      <c r="A51" s="87" t="s">
        <v>105</v>
      </c>
      <c r="B51" s="132">
        <v>10178418.46301</v>
      </c>
      <c r="C51" s="104">
        <v>8347132.0010000002</v>
      </c>
      <c r="D51" s="105">
        <v>-18</v>
      </c>
      <c r="E51" s="180">
        <v>16.576427682493051</v>
      </c>
      <c r="F51" s="141"/>
      <c r="G51" s="180">
        <v>2187120.30058</v>
      </c>
      <c r="H51" s="104">
        <v>583439.28208999999</v>
      </c>
      <c r="I51" s="105">
        <v>-73.3</v>
      </c>
      <c r="J51" s="180">
        <v>10.817879154365736</v>
      </c>
      <c r="K51" s="104"/>
      <c r="L51" s="180">
        <v>248027926</v>
      </c>
      <c r="M51" s="180">
        <v>257892418</v>
      </c>
      <c r="N51" s="105">
        <v>4</v>
      </c>
      <c r="O51" s="180">
        <v>22.685005938250228</v>
      </c>
      <c r="P51" s="141"/>
      <c r="Q51" s="228">
        <v>0</v>
      </c>
      <c r="R51" s="226">
        <v>0</v>
      </c>
      <c r="S51" s="228">
        <v>0</v>
      </c>
      <c r="T51" s="226">
        <v>0</v>
      </c>
      <c r="U51" s="212"/>
      <c r="V51" s="212"/>
      <c r="W51" s="212"/>
      <c r="X51" s="187"/>
      <c r="Y51" s="141"/>
    </row>
    <row r="52" spans="1:25" ht="18.75" x14ac:dyDescent="0.3">
      <c r="A52" s="87" t="s">
        <v>106</v>
      </c>
      <c r="B52" s="132">
        <v>101000</v>
      </c>
      <c r="C52" s="104">
        <v>248926</v>
      </c>
      <c r="D52" s="105">
        <v>146.5</v>
      </c>
      <c r="E52" s="180">
        <v>0.49433791592105258</v>
      </c>
      <c r="F52" s="141"/>
      <c r="G52" s="180">
        <v>21394</v>
      </c>
      <c r="H52" s="106">
        <v>27182</v>
      </c>
      <c r="I52" s="105">
        <v>27.1</v>
      </c>
      <c r="J52" s="180">
        <v>0.50399690284928345</v>
      </c>
      <c r="K52" s="104"/>
      <c r="L52" s="180">
        <v>0</v>
      </c>
      <c r="M52" s="180">
        <v>0</v>
      </c>
      <c r="N52" s="105"/>
      <c r="O52" s="180">
        <v>0</v>
      </c>
      <c r="P52" s="141"/>
      <c r="Q52" s="228">
        <v>0</v>
      </c>
      <c r="R52" s="226">
        <v>0</v>
      </c>
      <c r="S52" s="228">
        <v>0</v>
      </c>
      <c r="T52" s="226">
        <v>0</v>
      </c>
      <c r="U52" s="212"/>
      <c r="V52" s="212"/>
      <c r="W52" s="212"/>
      <c r="X52" s="187"/>
      <c r="Y52" s="141"/>
    </row>
    <row r="53" spans="1:25" ht="18.75" x14ac:dyDescent="0.3">
      <c r="A53" s="108" t="s">
        <v>107</v>
      </c>
      <c r="B53" s="132">
        <v>554179</v>
      </c>
      <c r="C53" s="106">
        <v>597540</v>
      </c>
      <c r="D53" s="107">
        <v>7.8</v>
      </c>
      <c r="E53" s="181">
        <v>1.1866445380533401</v>
      </c>
      <c r="F53" s="182"/>
      <c r="G53" s="181">
        <v>23288</v>
      </c>
      <c r="H53" s="106">
        <v>15656</v>
      </c>
      <c r="I53" s="107">
        <v>-32.799999999999997</v>
      </c>
      <c r="J53" s="181">
        <v>0.29028678945656616</v>
      </c>
      <c r="K53" s="106"/>
      <c r="L53" s="181">
        <v>2876630</v>
      </c>
      <c r="M53" s="181">
        <v>3227705</v>
      </c>
      <c r="N53" s="105">
        <v>12.2</v>
      </c>
      <c r="O53" s="180">
        <v>0.28391880482473103</v>
      </c>
      <c r="P53" s="141"/>
      <c r="Q53" s="228">
        <v>0</v>
      </c>
      <c r="R53" s="226">
        <v>0</v>
      </c>
      <c r="S53" s="228">
        <v>0</v>
      </c>
      <c r="T53" s="226">
        <v>0</v>
      </c>
      <c r="U53" s="215"/>
      <c r="V53" s="215"/>
      <c r="W53" s="215"/>
      <c r="X53" s="187"/>
      <c r="Y53" s="141"/>
    </row>
    <row r="54" spans="1:25" ht="18.75" x14ac:dyDescent="0.3">
      <c r="A54" s="108" t="s">
        <v>108</v>
      </c>
      <c r="B54" s="132">
        <v>3480</v>
      </c>
      <c r="C54" s="106">
        <v>4457</v>
      </c>
      <c r="D54" s="107">
        <v>28.1</v>
      </c>
      <c r="E54" s="181">
        <v>8.8510806073296144E-3</v>
      </c>
      <c r="F54" s="182"/>
      <c r="G54" s="181">
        <v>0</v>
      </c>
      <c r="H54" s="106">
        <v>0</v>
      </c>
      <c r="I54" s="107"/>
      <c r="J54" s="181">
        <v>0</v>
      </c>
      <c r="K54" s="106"/>
      <c r="L54" s="181">
        <v>0</v>
      </c>
      <c r="M54" s="181">
        <v>0</v>
      </c>
      <c r="N54" s="105"/>
      <c r="O54" s="180">
        <v>0</v>
      </c>
      <c r="P54" s="141"/>
      <c r="Q54" s="228">
        <v>0</v>
      </c>
      <c r="R54" s="226">
        <v>0</v>
      </c>
      <c r="S54" s="228">
        <v>0</v>
      </c>
      <c r="T54" s="226">
        <v>0</v>
      </c>
      <c r="U54" s="215"/>
      <c r="V54" s="215"/>
      <c r="W54" s="215"/>
      <c r="X54" s="187"/>
      <c r="Y54" s="141"/>
    </row>
    <row r="55" spans="1:25" ht="18.75" x14ac:dyDescent="0.3">
      <c r="A55" s="87" t="s">
        <v>109</v>
      </c>
      <c r="B55" s="104">
        <v>1147821</v>
      </c>
      <c r="C55" s="104">
        <v>1139361</v>
      </c>
      <c r="D55" s="105">
        <v>-0.7</v>
      </c>
      <c r="E55" s="180">
        <v>2.2626376602754488</v>
      </c>
      <c r="F55" s="141"/>
      <c r="G55" s="180">
        <v>32167</v>
      </c>
      <c r="H55" s="104">
        <v>36663</v>
      </c>
      <c r="I55" s="105">
        <v>14</v>
      </c>
      <c r="J55" s="180">
        <v>0.67978950957116036</v>
      </c>
      <c r="K55" s="104"/>
      <c r="L55" s="180">
        <v>0</v>
      </c>
      <c r="M55" s="180">
        <v>0</v>
      </c>
      <c r="N55" s="105"/>
      <c r="O55" s="180">
        <v>0</v>
      </c>
      <c r="P55" s="141"/>
      <c r="Q55" s="228">
        <v>0</v>
      </c>
      <c r="R55" s="226">
        <v>0</v>
      </c>
      <c r="S55" s="228">
        <v>0</v>
      </c>
      <c r="T55" s="226">
        <v>0</v>
      </c>
      <c r="U55" s="212"/>
      <c r="V55" s="212"/>
      <c r="W55" s="212"/>
      <c r="X55" s="187"/>
      <c r="Y55" s="141"/>
    </row>
    <row r="56" spans="1:25" ht="18.75" x14ac:dyDescent="0.3">
      <c r="A56" s="87" t="s">
        <v>110</v>
      </c>
      <c r="B56" s="104">
        <v>1047232.2179999999</v>
      </c>
      <c r="C56" s="104">
        <v>1203443.9670000002</v>
      </c>
      <c r="D56" s="105">
        <v>14.9</v>
      </c>
      <c r="E56" s="180">
        <v>2.3898989361277811</v>
      </c>
      <c r="F56" s="141"/>
      <c r="G56" s="180">
        <v>99134.311000000002</v>
      </c>
      <c r="H56" s="104">
        <v>115632.863</v>
      </c>
      <c r="I56" s="105">
        <v>16.600000000000001</v>
      </c>
      <c r="J56" s="180">
        <v>2.1440145986165664</v>
      </c>
      <c r="K56" s="104"/>
      <c r="L56" s="180">
        <v>18733060.190000001</v>
      </c>
      <c r="M56" s="180">
        <v>21130366.895000003</v>
      </c>
      <c r="N56" s="105">
        <v>12.8</v>
      </c>
      <c r="O56" s="180">
        <v>1.8586917064404784</v>
      </c>
      <c r="P56" s="141"/>
      <c r="Q56" s="228">
        <v>0</v>
      </c>
      <c r="R56" s="226">
        <v>0</v>
      </c>
      <c r="S56" s="228">
        <v>0</v>
      </c>
      <c r="T56" s="226">
        <v>0</v>
      </c>
      <c r="U56" s="212"/>
      <c r="V56" s="212"/>
      <c r="W56" s="212"/>
      <c r="X56" s="187"/>
      <c r="Y56" s="141"/>
    </row>
    <row r="57" spans="1:25" ht="18.75" x14ac:dyDescent="0.3">
      <c r="A57" s="87" t="s">
        <v>111</v>
      </c>
      <c r="B57" s="104">
        <v>21113</v>
      </c>
      <c r="C57" s="104">
        <v>20615</v>
      </c>
      <c r="D57" s="105">
        <v>-2.4</v>
      </c>
      <c r="E57" s="180">
        <v>4.0938978398048012E-2</v>
      </c>
      <c r="F57" s="141"/>
      <c r="G57" s="180">
        <v>1471</v>
      </c>
      <c r="H57" s="104">
        <v>1254</v>
      </c>
      <c r="I57" s="105">
        <v>-14.8</v>
      </c>
      <c r="J57" s="180">
        <v>2.3251126339967679E-2</v>
      </c>
      <c r="K57" s="104"/>
      <c r="L57" s="180">
        <v>28340</v>
      </c>
      <c r="M57" s="180">
        <v>28242</v>
      </c>
      <c r="N57" s="105">
        <v>-0.3</v>
      </c>
      <c r="O57" s="180">
        <v>2.4842527076855084E-3</v>
      </c>
      <c r="P57" s="141"/>
      <c r="Q57" s="228">
        <v>0</v>
      </c>
      <c r="R57" s="226">
        <v>0</v>
      </c>
      <c r="S57" s="228">
        <v>0</v>
      </c>
      <c r="T57" s="226">
        <v>0</v>
      </c>
      <c r="U57" s="212"/>
      <c r="V57" s="212"/>
      <c r="W57" s="212"/>
      <c r="X57" s="187"/>
      <c r="Y57" s="141"/>
    </row>
    <row r="58" spans="1:25" ht="18.75" x14ac:dyDescent="0.3">
      <c r="A58" s="87" t="s">
        <v>112</v>
      </c>
      <c r="B58" s="104">
        <v>237735.09000000003</v>
      </c>
      <c r="C58" s="104">
        <v>248460.12299999999</v>
      </c>
      <c r="D58" s="105">
        <v>4.5</v>
      </c>
      <c r="E58" s="180">
        <v>0.49341273869868307</v>
      </c>
      <c r="F58" s="141"/>
      <c r="G58" s="180">
        <v>9945.7380000000012</v>
      </c>
      <c r="H58" s="104">
        <v>23773.414000000001</v>
      </c>
      <c r="I58" s="105">
        <v>139</v>
      </c>
      <c r="J58" s="180">
        <v>0.44079637356168772</v>
      </c>
      <c r="K58" s="104"/>
      <c r="L58" s="180">
        <v>0</v>
      </c>
      <c r="M58" s="180">
        <v>0</v>
      </c>
      <c r="N58" s="105"/>
      <c r="O58" s="180">
        <v>0</v>
      </c>
      <c r="P58" s="141"/>
      <c r="Q58" s="228">
        <v>0</v>
      </c>
      <c r="R58" s="226">
        <v>0</v>
      </c>
      <c r="S58" s="228">
        <v>0</v>
      </c>
      <c r="T58" s="226">
        <v>0</v>
      </c>
      <c r="U58" s="212"/>
      <c r="V58" s="212"/>
      <c r="W58" s="212"/>
      <c r="X58" s="187"/>
      <c r="Y58" s="141"/>
    </row>
    <row r="59" spans="1:25" ht="18.75" x14ac:dyDescent="0.3">
      <c r="A59" s="87" t="s">
        <v>76</v>
      </c>
      <c r="B59" s="106">
        <v>15954345.25193</v>
      </c>
      <c r="C59" s="106">
        <v>17940127.3292</v>
      </c>
      <c r="D59" s="107">
        <v>12.4</v>
      </c>
      <c r="E59" s="181">
        <v>35.626994188132407</v>
      </c>
      <c r="F59" s="182"/>
      <c r="G59" s="181">
        <v>5460</v>
      </c>
      <c r="H59" s="106">
        <v>5306</v>
      </c>
      <c r="I59" s="107">
        <v>-2.8</v>
      </c>
      <c r="J59" s="181">
        <v>9.8381560095588919E-2</v>
      </c>
      <c r="K59" s="106"/>
      <c r="L59" s="181">
        <v>386001737.98771</v>
      </c>
      <c r="M59" s="181">
        <v>410142519.00509995</v>
      </c>
      <c r="N59" s="105">
        <v>6.3</v>
      </c>
      <c r="O59" s="180">
        <v>36.077390530960081</v>
      </c>
      <c r="P59" s="141"/>
      <c r="Q59" s="228">
        <v>0</v>
      </c>
      <c r="R59" s="226">
        <v>0</v>
      </c>
      <c r="S59" s="228">
        <v>0</v>
      </c>
      <c r="T59" s="226">
        <v>0</v>
      </c>
      <c r="U59" s="215"/>
      <c r="V59" s="215"/>
      <c r="W59" s="215"/>
      <c r="X59" s="187"/>
      <c r="Y59" s="141"/>
    </row>
    <row r="60" spans="1:25" ht="18.75" x14ac:dyDescent="0.3">
      <c r="A60" s="87" t="s">
        <v>113</v>
      </c>
      <c r="B60" s="104">
        <v>162908</v>
      </c>
      <c r="C60" s="104">
        <v>183762</v>
      </c>
      <c r="D60" s="105">
        <v>12.8</v>
      </c>
      <c r="E60" s="180">
        <v>0.36492983499306808</v>
      </c>
      <c r="F60" s="141"/>
      <c r="G60" s="180">
        <v>26845</v>
      </c>
      <c r="H60" s="104">
        <v>24281</v>
      </c>
      <c r="I60" s="105">
        <v>-9.6</v>
      </c>
      <c r="J60" s="180">
        <v>0.45020781392404724</v>
      </c>
      <c r="K60" s="104"/>
      <c r="L60" s="180">
        <v>2347478</v>
      </c>
      <c r="M60" s="180">
        <v>2806142</v>
      </c>
      <c r="N60" s="105">
        <v>19.5</v>
      </c>
      <c r="O60" s="180">
        <v>0.24683683385206528</v>
      </c>
      <c r="P60" s="141"/>
      <c r="Q60" s="228">
        <v>0</v>
      </c>
      <c r="R60" s="226">
        <v>0</v>
      </c>
      <c r="S60" s="228">
        <v>0</v>
      </c>
      <c r="T60" s="226">
        <v>0</v>
      </c>
      <c r="U60" s="212"/>
      <c r="V60" s="212"/>
      <c r="W60" s="212"/>
      <c r="X60" s="187"/>
      <c r="Y60" s="141"/>
    </row>
    <row r="61" spans="1:25" ht="18.75" x14ac:dyDescent="0.3">
      <c r="A61" s="87" t="s">
        <v>114</v>
      </c>
      <c r="B61" s="104">
        <v>105293.125</v>
      </c>
      <c r="C61" s="104">
        <v>118032.765</v>
      </c>
      <c r="D61" s="105">
        <v>12.1</v>
      </c>
      <c r="E61" s="180">
        <v>0.2343992634778985</v>
      </c>
      <c r="F61" s="141"/>
      <c r="G61" s="180">
        <v>4728.8249999999998</v>
      </c>
      <c r="H61" s="104">
        <v>5791.6850000000004</v>
      </c>
      <c r="I61" s="105">
        <v>22.5</v>
      </c>
      <c r="J61" s="180">
        <v>0.10738692157599339</v>
      </c>
      <c r="K61" s="104"/>
      <c r="L61" s="180">
        <v>0</v>
      </c>
      <c r="M61" s="180">
        <v>0</v>
      </c>
      <c r="N61" s="105"/>
      <c r="O61" s="180">
        <v>0</v>
      </c>
      <c r="P61" s="141"/>
      <c r="Q61" s="228">
        <v>0</v>
      </c>
      <c r="R61" s="226">
        <v>0</v>
      </c>
      <c r="S61" s="228">
        <v>0</v>
      </c>
      <c r="T61" s="226">
        <v>0</v>
      </c>
      <c r="U61" s="212"/>
      <c r="V61" s="212"/>
      <c r="W61" s="212"/>
      <c r="X61" s="187"/>
      <c r="Y61" s="141"/>
    </row>
    <row r="62" spans="1:25" ht="18.75" x14ac:dyDescent="0.3">
      <c r="A62" s="87" t="s">
        <v>115</v>
      </c>
      <c r="B62" s="104">
        <v>40550</v>
      </c>
      <c r="C62" s="104">
        <v>17232</v>
      </c>
      <c r="D62" s="105">
        <v>-57.5</v>
      </c>
      <c r="E62" s="180">
        <v>3.4220736151111486E-2</v>
      </c>
      <c r="F62" s="141"/>
      <c r="G62" s="180">
        <v>1676</v>
      </c>
      <c r="H62" s="104">
        <v>2109</v>
      </c>
      <c r="I62" s="105">
        <v>25.8</v>
      </c>
      <c r="J62" s="180">
        <v>3.9104167026309276E-2</v>
      </c>
      <c r="K62" s="104"/>
      <c r="L62" s="180">
        <v>0</v>
      </c>
      <c r="M62" s="180">
        <v>0</v>
      </c>
      <c r="N62" s="105"/>
      <c r="O62" s="180">
        <v>0</v>
      </c>
      <c r="P62" s="141"/>
      <c r="Q62" s="228">
        <v>0</v>
      </c>
      <c r="R62" s="226">
        <v>0</v>
      </c>
      <c r="S62" s="228">
        <v>0</v>
      </c>
      <c r="T62" s="226">
        <v>0</v>
      </c>
      <c r="U62" s="212"/>
      <c r="V62" s="212"/>
      <c r="W62" s="212"/>
      <c r="X62" s="187"/>
      <c r="Y62" s="141"/>
    </row>
    <row r="63" spans="1:25" ht="18.75" x14ac:dyDescent="0.3">
      <c r="A63" s="87" t="s">
        <v>116</v>
      </c>
      <c r="B63" s="104">
        <v>2609</v>
      </c>
      <c r="C63" s="104">
        <v>1481</v>
      </c>
      <c r="D63" s="105">
        <v>-43.2</v>
      </c>
      <c r="E63" s="180">
        <v>2.9410927483632843E-3</v>
      </c>
      <c r="F63" s="141"/>
      <c r="G63" s="180">
        <v>0</v>
      </c>
      <c r="H63" s="104">
        <v>2</v>
      </c>
      <c r="I63" s="105"/>
      <c r="J63" s="180">
        <v>3.7083136108401402E-5</v>
      </c>
      <c r="K63" s="104"/>
      <c r="L63" s="180">
        <v>0</v>
      </c>
      <c r="M63" s="180">
        <v>0</v>
      </c>
      <c r="N63" s="105"/>
      <c r="O63" s="180">
        <v>0</v>
      </c>
      <c r="P63" s="141"/>
      <c r="Q63" s="228">
        <v>0</v>
      </c>
      <c r="R63" s="226">
        <v>0</v>
      </c>
      <c r="S63" s="228">
        <v>0</v>
      </c>
      <c r="T63" s="226">
        <v>0</v>
      </c>
      <c r="U63" s="212"/>
      <c r="V63" s="212"/>
      <c r="W63" s="212"/>
      <c r="X63" s="187"/>
      <c r="Y63" s="141"/>
    </row>
    <row r="64" spans="1:25" ht="18.75" x14ac:dyDescent="0.3">
      <c r="A64" s="108" t="s">
        <v>81</v>
      </c>
      <c r="B64" s="104">
        <v>6130702.6100000003</v>
      </c>
      <c r="C64" s="104">
        <v>5765894.3214232931</v>
      </c>
      <c r="D64" s="105">
        <v>-6</v>
      </c>
      <c r="E64" s="180">
        <v>11.450391611456507</v>
      </c>
      <c r="F64" s="141"/>
      <c r="G64" s="180">
        <v>3220112.34</v>
      </c>
      <c r="H64" s="104">
        <v>2991683.7316699997</v>
      </c>
      <c r="I64" s="105">
        <v>-7.1</v>
      </c>
      <c r="J64" s="180">
        <v>55.470507507404406</v>
      </c>
      <c r="K64" s="104"/>
      <c r="L64" s="180">
        <v>83846970.196033105</v>
      </c>
      <c r="M64" s="180">
        <v>90071346.121499866</v>
      </c>
      <c r="N64" s="105">
        <v>7.4</v>
      </c>
      <c r="O64" s="180">
        <v>7.9229511184482213</v>
      </c>
      <c r="P64" s="141"/>
      <c r="Q64" s="228">
        <v>0</v>
      </c>
      <c r="R64" s="226">
        <v>0</v>
      </c>
      <c r="S64" s="228">
        <v>0</v>
      </c>
      <c r="T64" s="226">
        <v>0</v>
      </c>
      <c r="U64" s="212"/>
      <c r="V64" s="212"/>
      <c r="W64" s="212"/>
      <c r="X64" s="187"/>
      <c r="Y64" s="141"/>
    </row>
    <row r="65" spans="1:245" ht="18.75" customHeight="1" x14ac:dyDescent="0.3">
      <c r="A65" s="108" t="s">
        <v>118</v>
      </c>
      <c r="B65" s="104">
        <v>1559758</v>
      </c>
      <c r="C65" s="104">
        <v>1315437</v>
      </c>
      <c r="D65" s="105">
        <v>-15.7</v>
      </c>
      <c r="E65" s="180">
        <v>2.6123039983988883</v>
      </c>
      <c r="F65" s="141"/>
      <c r="G65" s="180">
        <v>0</v>
      </c>
      <c r="H65" s="104">
        <v>0</v>
      </c>
      <c r="I65" s="105"/>
      <c r="J65" s="180">
        <v>0</v>
      </c>
      <c r="K65" s="104"/>
      <c r="L65" s="180">
        <v>58892941</v>
      </c>
      <c r="M65" s="180">
        <v>61571650</v>
      </c>
      <c r="N65" s="105">
        <v>4.5</v>
      </c>
      <c r="O65" s="180">
        <v>5.4160306716650535</v>
      </c>
      <c r="P65" s="141"/>
      <c r="Q65" s="228">
        <v>0</v>
      </c>
      <c r="R65" s="226">
        <v>0</v>
      </c>
      <c r="S65" s="228">
        <v>0</v>
      </c>
      <c r="T65" s="226">
        <v>0</v>
      </c>
      <c r="U65" s="212"/>
      <c r="V65" s="212"/>
      <c r="W65" s="212"/>
      <c r="X65" s="187"/>
      <c r="Y65" s="141"/>
    </row>
    <row r="66" spans="1:245" ht="18.75" customHeight="1" x14ac:dyDescent="0.3">
      <c r="A66" s="108" t="s">
        <v>87</v>
      </c>
      <c r="B66" s="104">
        <v>78919</v>
      </c>
      <c r="C66" s="104">
        <v>64356</v>
      </c>
      <c r="D66" s="105">
        <v>-18.5</v>
      </c>
      <c r="E66" s="180">
        <v>0.12780348745014689</v>
      </c>
      <c r="F66" s="141"/>
      <c r="G66" s="180">
        <v>76080</v>
      </c>
      <c r="H66" s="104">
        <v>64223</v>
      </c>
      <c r="I66" s="105">
        <v>-15.6</v>
      </c>
      <c r="J66" s="180">
        <v>1.1907951251449316</v>
      </c>
      <c r="K66" s="104"/>
      <c r="L66" s="180">
        <v>1562174</v>
      </c>
      <c r="M66" s="180">
        <v>1571024</v>
      </c>
      <c r="N66" s="105">
        <v>0.6</v>
      </c>
      <c r="O66" s="180">
        <v>0.13819207654694846</v>
      </c>
      <c r="P66" s="141"/>
      <c r="Q66" s="228">
        <v>0</v>
      </c>
      <c r="R66" s="226">
        <v>0</v>
      </c>
      <c r="S66" s="228">
        <v>0</v>
      </c>
      <c r="T66" s="226">
        <v>0</v>
      </c>
      <c r="U66" s="212"/>
      <c r="V66" s="212"/>
      <c r="W66" s="212"/>
      <c r="X66" s="187"/>
      <c r="Y66" s="141"/>
    </row>
    <row r="67" spans="1:245" ht="18.75" customHeight="1" x14ac:dyDescent="0.3">
      <c r="A67" s="108" t="s">
        <v>119</v>
      </c>
      <c r="B67" s="104">
        <v>15.4857</v>
      </c>
      <c r="C67" s="104">
        <v>-0.69540974</v>
      </c>
      <c r="D67" s="105">
        <v>-104.5</v>
      </c>
      <c r="E67" s="180">
        <v>-1.3810023926098561E-6</v>
      </c>
      <c r="F67" s="141"/>
      <c r="G67" s="180">
        <v>0</v>
      </c>
      <c r="H67" s="104">
        <v>0</v>
      </c>
      <c r="I67" s="105"/>
      <c r="J67" s="180">
        <v>0</v>
      </c>
      <c r="K67" s="104"/>
      <c r="L67" s="180">
        <v>9188268.5275800005</v>
      </c>
      <c r="M67" s="180">
        <v>9128571.2767900005</v>
      </c>
      <c r="N67" s="105">
        <v>-0.6</v>
      </c>
      <c r="O67" s="180">
        <v>0.8029770523215678</v>
      </c>
      <c r="P67" s="141"/>
      <c r="Q67" s="228">
        <v>0</v>
      </c>
      <c r="R67" s="226">
        <v>0</v>
      </c>
      <c r="S67" s="228">
        <v>0</v>
      </c>
      <c r="T67" s="226">
        <v>0</v>
      </c>
      <c r="U67" s="212"/>
      <c r="V67" s="212"/>
      <c r="W67" s="212"/>
      <c r="X67" s="187"/>
      <c r="Y67" s="141"/>
    </row>
    <row r="68" spans="1:245" ht="18.75" customHeight="1" x14ac:dyDescent="0.3">
      <c r="A68" s="87" t="s">
        <v>83</v>
      </c>
      <c r="B68" s="104">
        <v>2185076.58188</v>
      </c>
      <c r="C68" s="104">
        <v>2363755.2649699999</v>
      </c>
      <c r="D68" s="105">
        <v>8.1999999999999993</v>
      </c>
      <c r="E68" s="180">
        <v>4.6941414373455776</v>
      </c>
      <c r="F68" s="141"/>
      <c r="G68" s="180">
        <v>211398.77799999999</v>
      </c>
      <c r="H68" s="104">
        <v>320596</v>
      </c>
      <c r="I68" s="105">
        <v>51.7</v>
      </c>
      <c r="J68" s="180">
        <v>5.9443525519045277</v>
      </c>
      <c r="K68" s="104"/>
      <c r="L68" s="180">
        <v>31060160.444079999</v>
      </c>
      <c r="M68" s="180">
        <v>33768477.64249</v>
      </c>
      <c r="N68" s="105">
        <v>8.6999999999999993</v>
      </c>
      <c r="O68" s="180">
        <v>2.9703785857153648</v>
      </c>
      <c r="P68" s="141"/>
      <c r="Q68" s="228">
        <v>0</v>
      </c>
      <c r="R68" s="226">
        <v>0</v>
      </c>
      <c r="S68" s="228">
        <v>0</v>
      </c>
      <c r="T68" s="226">
        <v>0</v>
      </c>
      <c r="U68" s="212"/>
      <c r="V68" s="212"/>
      <c r="W68" s="212"/>
      <c r="X68" s="187"/>
      <c r="Y68" s="141"/>
    </row>
    <row r="69" spans="1:245" ht="18.75" customHeight="1" x14ac:dyDescent="0.3">
      <c r="A69" s="87" t="s">
        <v>120</v>
      </c>
      <c r="B69" s="104">
        <v>9091278.1290000007</v>
      </c>
      <c r="C69" s="104">
        <v>9282765.5789999999</v>
      </c>
      <c r="D69" s="105">
        <v>2.1</v>
      </c>
      <c r="E69" s="180">
        <v>18.434486515295884</v>
      </c>
      <c r="F69" s="141"/>
      <c r="G69" s="180">
        <v>1367029.034</v>
      </c>
      <c r="H69" s="104">
        <v>896100.22699999996</v>
      </c>
      <c r="I69" s="105">
        <v>-34.4</v>
      </c>
      <c r="J69" s="180">
        <v>16.615103342305197</v>
      </c>
      <c r="K69" s="104"/>
      <c r="L69" s="180">
        <v>220604093.56071997</v>
      </c>
      <c r="M69" s="180">
        <v>231992756.57300001</v>
      </c>
      <c r="N69" s="105">
        <v>5.2</v>
      </c>
      <c r="O69" s="180">
        <v>20.406792496278605</v>
      </c>
      <c r="P69" s="141"/>
      <c r="Q69" s="228">
        <v>0</v>
      </c>
      <c r="R69" s="226">
        <v>0</v>
      </c>
      <c r="S69" s="228">
        <v>0</v>
      </c>
      <c r="T69" s="226">
        <v>0</v>
      </c>
      <c r="U69" s="212"/>
      <c r="V69" s="212"/>
      <c r="W69" s="212"/>
      <c r="X69" s="187"/>
      <c r="Y69" s="141"/>
    </row>
    <row r="70" spans="1:245" ht="18.75" customHeight="1" x14ac:dyDescent="0.3">
      <c r="A70" s="87" t="s">
        <v>121</v>
      </c>
      <c r="B70" s="104">
        <v>24715</v>
      </c>
      <c r="C70" s="104">
        <v>25828</v>
      </c>
      <c r="D70" s="105">
        <v>4.5</v>
      </c>
      <c r="E70" s="180">
        <v>5.1291386566324718E-2</v>
      </c>
      <c r="F70" s="141"/>
      <c r="G70" s="180">
        <v>0</v>
      </c>
      <c r="H70" s="104">
        <v>0</v>
      </c>
      <c r="I70" s="105"/>
      <c r="J70" s="180">
        <v>0</v>
      </c>
      <c r="K70" s="104"/>
      <c r="L70" s="180">
        <v>0</v>
      </c>
      <c r="M70" s="180">
        <v>0</v>
      </c>
      <c r="N70" s="105"/>
      <c r="O70" s="180">
        <v>0</v>
      </c>
      <c r="P70" s="141"/>
      <c r="Q70" s="228">
        <v>0</v>
      </c>
      <c r="R70" s="226">
        <v>0</v>
      </c>
      <c r="S70" s="228">
        <v>0</v>
      </c>
      <c r="T70" s="226">
        <v>0</v>
      </c>
      <c r="U70" s="212"/>
      <c r="V70" s="212"/>
      <c r="W70" s="212"/>
      <c r="X70" s="187"/>
      <c r="Y70" s="141"/>
    </row>
    <row r="71" spans="1:245" ht="18.75" customHeight="1" x14ac:dyDescent="0.3">
      <c r="A71" s="87" t="s">
        <v>122</v>
      </c>
      <c r="B71" s="104">
        <v>511210.57287999999</v>
      </c>
      <c r="C71" s="104">
        <v>472129.78125</v>
      </c>
      <c r="D71" s="105">
        <v>-7.6</v>
      </c>
      <c r="E71" s="180">
        <v>0.9375945144636858</v>
      </c>
      <c r="F71" s="141"/>
      <c r="G71" s="180">
        <v>9405</v>
      </c>
      <c r="H71" s="104">
        <v>7378.2</v>
      </c>
      <c r="I71" s="105">
        <v>-21.6</v>
      </c>
      <c r="J71" s="180">
        <v>0.13680339741750361</v>
      </c>
      <c r="K71" s="104"/>
      <c r="L71" s="180">
        <v>0</v>
      </c>
      <c r="M71" s="180">
        <v>0</v>
      </c>
      <c r="N71" s="105"/>
      <c r="O71" s="180">
        <v>0</v>
      </c>
      <c r="P71" s="141"/>
      <c r="Q71" s="228">
        <v>0</v>
      </c>
      <c r="R71" s="226">
        <v>0</v>
      </c>
      <c r="S71" s="228">
        <v>0</v>
      </c>
      <c r="T71" s="226">
        <v>0</v>
      </c>
      <c r="U71" s="212"/>
      <c r="V71" s="212"/>
      <c r="W71" s="212"/>
      <c r="X71" s="187"/>
      <c r="Y71" s="141"/>
    </row>
    <row r="72" spans="1:245" s="112" customFormat="1" ht="18.75" customHeight="1" x14ac:dyDescent="0.3">
      <c r="A72" s="114" t="s">
        <v>2</v>
      </c>
      <c r="B72" s="115">
        <v>50046322.751199998</v>
      </c>
      <c r="C72" s="115">
        <v>50355433.39543356</v>
      </c>
      <c r="D72" s="116">
        <v>0.6</v>
      </c>
      <c r="E72" s="186">
        <v>99.999999999999986</v>
      </c>
      <c r="F72" s="184"/>
      <c r="G72" s="186">
        <v>7440054.7922200002</v>
      </c>
      <c r="H72" s="355">
        <v>5393287.1107599996</v>
      </c>
      <c r="I72" s="116">
        <v>-27.5</v>
      </c>
      <c r="J72" s="186">
        <v>100.00000000000003</v>
      </c>
      <c r="K72" s="110"/>
      <c r="L72" s="186">
        <v>1075610541.9511232</v>
      </c>
      <c r="M72" s="186">
        <v>1136840866.1738799</v>
      </c>
      <c r="N72" s="116">
        <v>5.7</v>
      </c>
      <c r="O72" s="186">
        <v>99.999999999999972</v>
      </c>
      <c r="P72" s="184"/>
      <c r="Q72" s="234">
        <v>0</v>
      </c>
      <c r="R72" s="235">
        <v>0</v>
      </c>
      <c r="S72" s="234">
        <v>0</v>
      </c>
      <c r="T72" s="235">
        <v>0</v>
      </c>
      <c r="U72" s="214"/>
      <c r="V72" s="214"/>
      <c r="W72" s="214"/>
      <c r="X72" s="140"/>
      <c r="Y72" s="184"/>
    </row>
    <row r="73" spans="1:245" ht="18.75" customHeight="1" x14ac:dyDescent="0.3">
      <c r="A73" s="113" t="s">
        <v>126</v>
      </c>
      <c r="B73" s="113"/>
      <c r="C73" s="113"/>
      <c r="D73" s="113"/>
      <c r="E73" s="113"/>
      <c r="F73" s="113"/>
      <c r="G73" s="113"/>
      <c r="H73" s="113"/>
      <c r="I73" s="113"/>
      <c r="J73" s="113"/>
      <c r="K73" s="113"/>
      <c r="L73" s="113"/>
      <c r="M73" s="113"/>
      <c r="N73" s="113"/>
      <c r="O73" s="113"/>
      <c r="P73" s="113"/>
      <c r="Q73" s="191"/>
      <c r="R73" s="191"/>
      <c r="S73" s="191"/>
      <c r="T73" s="191"/>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c r="GS73" s="113"/>
      <c r="GT73" s="113"/>
      <c r="GU73" s="113"/>
      <c r="GV73" s="113"/>
      <c r="GW73" s="113"/>
      <c r="GX73" s="113"/>
      <c r="GY73" s="113"/>
      <c r="GZ73" s="113"/>
      <c r="HA73" s="113"/>
      <c r="HB73" s="113"/>
      <c r="HC73" s="113"/>
      <c r="HD73" s="113"/>
      <c r="HE73" s="113"/>
      <c r="HF73" s="113"/>
      <c r="HG73" s="113"/>
      <c r="HH73" s="113"/>
      <c r="HI73" s="113"/>
      <c r="HJ73" s="113"/>
      <c r="HK73" s="113"/>
      <c r="HL73" s="113"/>
      <c r="HM73" s="113"/>
      <c r="HN73" s="113"/>
      <c r="HO73" s="113"/>
      <c r="HP73" s="113"/>
      <c r="HQ73" s="113"/>
      <c r="HR73" s="113"/>
      <c r="HS73" s="113"/>
      <c r="HT73" s="113"/>
      <c r="HU73" s="113"/>
      <c r="HV73" s="113"/>
      <c r="HW73" s="113"/>
      <c r="HX73" s="113"/>
      <c r="HY73" s="113"/>
      <c r="HZ73" s="113"/>
      <c r="IA73" s="113"/>
      <c r="IB73" s="113"/>
      <c r="IC73" s="113"/>
      <c r="ID73" s="113"/>
      <c r="IE73" s="113"/>
      <c r="IF73" s="113"/>
      <c r="IG73" s="113"/>
      <c r="IH73" s="113"/>
      <c r="II73" s="113"/>
      <c r="IJ73" s="113"/>
      <c r="IK73" s="113"/>
    </row>
    <row r="74" spans="1:245" ht="18.75" customHeight="1" x14ac:dyDescent="0.3">
      <c r="A74" s="75"/>
      <c r="B74" s="75"/>
      <c r="C74" s="75"/>
      <c r="D74" s="75"/>
      <c r="E74" s="75"/>
      <c r="F74" s="75"/>
      <c r="G74" s="75"/>
      <c r="H74" s="75"/>
      <c r="I74" s="75"/>
      <c r="J74" s="75"/>
      <c r="K74" s="75"/>
      <c r="L74" s="75"/>
      <c r="M74" s="75"/>
      <c r="N74" s="75"/>
      <c r="O74" s="75"/>
      <c r="P74" s="75"/>
    </row>
    <row r="75" spans="1:245" ht="18.75" customHeight="1" x14ac:dyDescent="0.3">
      <c r="A75" s="75"/>
      <c r="B75" s="75"/>
      <c r="C75" s="75"/>
      <c r="D75" s="75"/>
      <c r="E75" s="75"/>
      <c r="F75" s="75"/>
      <c r="G75" s="75"/>
      <c r="H75" s="75"/>
      <c r="I75" s="75"/>
      <c r="J75" s="75"/>
      <c r="K75" s="75"/>
      <c r="L75" s="75"/>
      <c r="M75" s="75"/>
      <c r="N75" s="75"/>
      <c r="O75" s="75"/>
      <c r="P75" s="75"/>
    </row>
    <row r="76" spans="1:245" ht="18.75" customHeight="1" x14ac:dyDescent="0.3">
      <c r="A76" s="75"/>
      <c r="B76" s="78"/>
      <c r="C76" s="78"/>
      <c r="D76" s="75"/>
      <c r="E76" s="75"/>
      <c r="F76" s="75"/>
      <c r="G76" s="78"/>
      <c r="H76" s="78"/>
      <c r="I76" s="75"/>
      <c r="J76" s="75"/>
      <c r="K76" s="75"/>
      <c r="L76" s="78"/>
      <c r="M76" s="78"/>
      <c r="N76" s="75"/>
      <c r="O76" s="75"/>
      <c r="P76" s="75"/>
    </row>
    <row r="77" spans="1:245" ht="18.75" customHeight="1" x14ac:dyDescent="0.3">
      <c r="A77" s="75"/>
      <c r="B77" s="75"/>
      <c r="C77" s="75"/>
      <c r="D77" s="75"/>
      <c r="E77" s="75"/>
      <c r="F77" s="75"/>
      <c r="G77" s="75"/>
      <c r="H77" s="75"/>
      <c r="I77" s="75"/>
      <c r="J77" s="75"/>
      <c r="K77" s="75"/>
      <c r="L77" s="75"/>
      <c r="M77" s="75"/>
      <c r="N77" s="75"/>
      <c r="O77" s="75"/>
      <c r="P77" s="75"/>
    </row>
    <row r="78" spans="1:245" ht="18.75" customHeight="1" x14ac:dyDescent="0.3">
      <c r="A78" s="75"/>
      <c r="B78" s="75"/>
      <c r="C78" s="75"/>
      <c r="D78" s="75"/>
      <c r="E78" s="75"/>
      <c r="F78" s="75"/>
      <c r="G78" s="75"/>
      <c r="H78" s="75"/>
      <c r="I78" s="75"/>
      <c r="J78" s="75"/>
      <c r="K78" s="75"/>
      <c r="L78" s="75"/>
      <c r="M78" s="75"/>
      <c r="N78" s="75"/>
      <c r="O78" s="75"/>
      <c r="P78" s="75"/>
    </row>
    <row r="79" spans="1:245" ht="18.75" customHeight="1" x14ac:dyDescent="0.3">
      <c r="A79" s="75"/>
      <c r="B79" s="75"/>
      <c r="C79" s="75"/>
      <c r="D79" s="75"/>
      <c r="E79" s="75"/>
      <c r="F79" s="75"/>
      <c r="G79" s="75"/>
      <c r="H79" s="75"/>
      <c r="I79" s="75"/>
      <c r="J79" s="75"/>
      <c r="K79" s="75"/>
      <c r="L79" s="75"/>
      <c r="M79" s="75"/>
      <c r="N79" s="75"/>
      <c r="O79" s="75"/>
      <c r="P79" s="75"/>
    </row>
    <row r="80" spans="1:245" ht="18.75" customHeight="1" x14ac:dyDescent="0.3">
      <c r="A80" s="75"/>
      <c r="B80" s="75"/>
      <c r="C80" s="75"/>
      <c r="D80" s="75"/>
      <c r="E80" s="75"/>
      <c r="F80" s="75"/>
      <c r="G80" s="75"/>
      <c r="H80" s="75"/>
      <c r="I80" s="75"/>
      <c r="J80" s="75"/>
      <c r="K80" s="75"/>
      <c r="L80" s="75"/>
      <c r="M80" s="75"/>
      <c r="N80" s="75"/>
      <c r="O80" s="75"/>
      <c r="P80" s="75"/>
    </row>
    <row r="81" spans="1:16" ht="18.75" x14ac:dyDescent="0.3">
      <c r="A81" s="75"/>
      <c r="B81" s="75"/>
      <c r="C81" s="75"/>
      <c r="D81" s="75"/>
      <c r="E81" s="75"/>
      <c r="F81" s="75"/>
      <c r="G81" s="75"/>
      <c r="H81" s="75"/>
      <c r="I81" s="75"/>
      <c r="J81" s="75"/>
      <c r="K81" s="75"/>
      <c r="L81" s="75"/>
      <c r="M81" s="75"/>
      <c r="N81" s="75"/>
      <c r="O81" s="75"/>
      <c r="P81" s="75"/>
    </row>
    <row r="82" spans="1:16" ht="18.75" x14ac:dyDescent="0.3">
      <c r="A82" s="75"/>
      <c r="B82" s="75"/>
      <c r="C82" s="75"/>
      <c r="D82" s="75"/>
      <c r="E82" s="75"/>
      <c r="F82" s="75"/>
      <c r="G82" s="75"/>
      <c r="H82" s="75"/>
      <c r="I82" s="75"/>
      <c r="J82" s="75"/>
      <c r="K82" s="75"/>
      <c r="L82" s="75"/>
      <c r="M82" s="75"/>
      <c r="N82" s="75"/>
      <c r="O82" s="75"/>
      <c r="P82" s="75"/>
    </row>
    <row r="83" spans="1:16" ht="18.75" x14ac:dyDescent="0.3">
      <c r="A83" s="75"/>
      <c r="B83" s="75"/>
      <c r="C83" s="75"/>
      <c r="D83" s="75"/>
      <c r="E83" s="75"/>
      <c r="F83" s="75"/>
      <c r="G83" s="75"/>
      <c r="H83" s="75"/>
      <c r="I83" s="75"/>
      <c r="J83" s="75"/>
      <c r="K83" s="75"/>
      <c r="L83" s="75"/>
      <c r="M83" s="75"/>
      <c r="N83" s="75"/>
      <c r="O83" s="75"/>
      <c r="P83" s="75"/>
    </row>
    <row r="84" spans="1:16" ht="18.75" x14ac:dyDescent="0.3">
      <c r="A84" s="75"/>
      <c r="B84" s="75"/>
      <c r="C84" s="75"/>
      <c r="D84" s="75"/>
      <c r="E84" s="75"/>
      <c r="F84" s="75"/>
      <c r="G84" s="75"/>
      <c r="H84" s="75"/>
      <c r="I84" s="75"/>
      <c r="J84" s="75"/>
      <c r="K84" s="75"/>
      <c r="L84" s="75"/>
      <c r="M84" s="75"/>
      <c r="N84" s="75"/>
      <c r="O84" s="75"/>
      <c r="P84" s="75"/>
    </row>
    <row r="85" spans="1:16" ht="18.75" x14ac:dyDescent="0.3">
      <c r="A85" s="75"/>
      <c r="B85" s="75"/>
      <c r="C85" s="75"/>
      <c r="D85" s="75"/>
      <c r="E85" s="75"/>
      <c r="F85" s="75"/>
      <c r="G85" s="75"/>
      <c r="H85" s="75"/>
      <c r="I85" s="75"/>
      <c r="J85" s="75"/>
      <c r="K85" s="75"/>
      <c r="L85" s="75"/>
      <c r="M85" s="75"/>
      <c r="N85" s="75"/>
      <c r="O85" s="75"/>
      <c r="P85" s="75"/>
    </row>
    <row r="86" spans="1:16" ht="18.75" x14ac:dyDescent="0.3">
      <c r="A86" s="75"/>
      <c r="B86" s="75"/>
      <c r="C86" s="75"/>
      <c r="D86" s="75"/>
      <c r="E86" s="75"/>
      <c r="F86" s="75"/>
      <c r="G86" s="75"/>
      <c r="H86" s="75"/>
      <c r="I86" s="75"/>
      <c r="J86" s="75"/>
      <c r="K86" s="75"/>
      <c r="L86" s="75"/>
      <c r="M86" s="75"/>
      <c r="N86" s="75"/>
      <c r="O86" s="75"/>
      <c r="P86" s="75"/>
    </row>
    <row r="87" spans="1:16" ht="18.75" x14ac:dyDescent="0.3">
      <c r="A87" s="75"/>
      <c r="B87" s="75"/>
      <c r="C87" s="75"/>
      <c r="D87" s="75"/>
      <c r="E87" s="75"/>
      <c r="F87" s="75"/>
      <c r="G87" s="75"/>
      <c r="H87" s="75"/>
      <c r="I87" s="75"/>
      <c r="J87" s="75"/>
      <c r="K87" s="75"/>
      <c r="L87" s="75"/>
      <c r="M87" s="75"/>
      <c r="N87" s="75"/>
      <c r="O87" s="75"/>
      <c r="P87" s="75"/>
    </row>
    <row r="88" spans="1:16" ht="18.75" x14ac:dyDescent="0.3">
      <c r="A88" s="75"/>
      <c r="B88" s="75"/>
      <c r="C88" s="75"/>
      <c r="D88" s="75"/>
      <c r="E88" s="75"/>
      <c r="F88" s="75"/>
      <c r="G88" s="75"/>
      <c r="H88" s="75"/>
      <c r="I88" s="75"/>
      <c r="J88" s="75"/>
      <c r="K88" s="75"/>
      <c r="L88" s="75"/>
      <c r="M88" s="75"/>
      <c r="N88" s="75"/>
      <c r="O88" s="75"/>
      <c r="P88" s="75"/>
    </row>
    <row r="89" spans="1:16" ht="18.75" x14ac:dyDescent="0.3">
      <c r="A89" s="75"/>
      <c r="B89" s="75"/>
      <c r="C89" s="75"/>
      <c r="D89" s="75"/>
      <c r="E89" s="75"/>
      <c r="F89" s="75"/>
      <c r="G89" s="75"/>
      <c r="H89" s="75"/>
      <c r="I89" s="75"/>
      <c r="J89" s="75"/>
      <c r="K89" s="75"/>
      <c r="L89" s="75"/>
      <c r="M89" s="75"/>
      <c r="N89" s="75"/>
      <c r="O89" s="75"/>
      <c r="P89" s="75"/>
    </row>
    <row r="90" spans="1:16" ht="18.75" x14ac:dyDescent="0.3">
      <c r="A90" s="75"/>
      <c r="B90" s="75"/>
      <c r="C90" s="75"/>
      <c r="D90" s="75"/>
      <c r="E90" s="75"/>
      <c r="F90" s="75"/>
      <c r="G90" s="75"/>
      <c r="H90" s="75"/>
      <c r="I90" s="75"/>
      <c r="J90" s="75"/>
      <c r="K90" s="75"/>
      <c r="L90" s="75"/>
      <c r="M90" s="75"/>
      <c r="N90" s="75"/>
      <c r="O90" s="75"/>
      <c r="P90" s="75"/>
    </row>
    <row r="91" spans="1:16" ht="18.75" x14ac:dyDescent="0.3">
      <c r="A91" s="75"/>
      <c r="B91" s="75"/>
      <c r="C91" s="75"/>
      <c r="D91" s="75"/>
      <c r="E91" s="75"/>
      <c r="F91" s="75"/>
      <c r="G91" s="75"/>
      <c r="H91" s="75"/>
      <c r="I91" s="75"/>
      <c r="J91" s="75"/>
      <c r="K91" s="75"/>
      <c r="L91" s="75"/>
      <c r="M91" s="75"/>
      <c r="N91" s="75"/>
      <c r="O91" s="75"/>
      <c r="P91" s="75"/>
    </row>
    <row r="92" spans="1:16" ht="18.75" x14ac:dyDescent="0.3">
      <c r="A92" s="75"/>
      <c r="B92" s="75"/>
      <c r="C92" s="75"/>
      <c r="D92" s="75"/>
      <c r="E92" s="75"/>
      <c r="F92" s="75"/>
      <c r="G92" s="75"/>
      <c r="H92" s="75"/>
      <c r="I92" s="75"/>
      <c r="J92" s="75"/>
      <c r="K92" s="75"/>
      <c r="L92" s="75"/>
      <c r="M92" s="75"/>
      <c r="N92" s="75"/>
      <c r="O92" s="75"/>
      <c r="P92" s="75"/>
    </row>
    <row r="93" spans="1:16" ht="18.75" x14ac:dyDescent="0.3">
      <c r="A93" s="75"/>
      <c r="B93" s="75"/>
      <c r="C93" s="75"/>
      <c r="D93" s="75"/>
      <c r="E93" s="75"/>
      <c r="F93" s="75"/>
      <c r="G93" s="75"/>
      <c r="H93" s="75"/>
      <c r="I93" s="75"/>
      <c r="J93" s="75"/>
      <c r="K93" s="75"/>
      <c r="L93" s="75"/>
      <c r="M93" s="75"/>
      <c r="N93" s="75"/>
      <c r="O93" s="75"/>
      <c r="P93" s="75"/>
    </row>
    <row r="94" spans="1:16" ht="18.75" x14ac:dyDescent="0.3">
      <c r="A94" s="75"/>
      <c r="B94" s="75"/>
      <c r="C94" s="75"/>
      <c r="D94" s="75"/>
      <c r="E94" s="75"/>
      <c r="F94" s="75"/>
      <c r="G94" s="75"/>
      <c r="H94" s="75"/>
      <c r="I94" s="75"/>
      <c r="J94" s="75"/>
      <c r="K94" s="75"/>
      <c r="L94" s="75"/>
      <c r="M94" s="75"/>
      <c r="N94" s="75"/>
      <c r="O94" s="75"/>
      <c r="P94" s="75"/>
    </row>
    <row r="95" spans="1:16" ht="18.75" x14ac:dyDescent="0.3">
      <c r="A95" s="75"/>
      <c r="B95" s="75"/>
      <c r="C95" s="75"/>
      <c r="D95" s="75"/>
      <c r="E95" s="75"/>
      <c r="F95" s="75"/>
      <c r="G95" s="75"/>
      <c r="H95" s="75"/>
      <c r="I95" s="75"/>
      <c r="J95" s="75"/>
      <c r="K95" s="75"/>
      <c r="L95" s="75"/>
      <c r="M95" s="75"/>
      <c r="N95" s="75"/>
      <c r="O95" s="75"/>
      <c r="P95" s="75"/>
    </row>
    <row r="96" spans="1:16" ht="18.75" x14ac:dyDescent="0.3">
      <c r="A96" s="75"/>
      <c r="B96" s="75"/>
      <c r="C96" s="75"/>
      <c r="D96" s="75"/>
      <c r="E96" s="75"/>
      <c r="F96" s="75"/>
      <c r="G96" s="75"/>
      <c r="H96" s="75"/>
      <c r="I96" s="75"/>
      <c r="J96" s="75"/>
      <c r="K96" s="75"/>
      <c r="L96" s="75"/>
      <c r="M96" s="75"/>
      <c r="N96" s="75"/>
      <c r="O96" s="75"/>
      <c r="P96" s="75"/>
    </row>
    <row r="97" spans="1:16" ht="18.75" x14ac:dyDescent="0.3">
      <c r="A97" s="75"/>
      <c r="B97" s="75"/>
      <c r="C97" s="75"/>
      <c r="D97" s="75"/>
      <c r="E97" s="75"/>
      <c r="F97" s="75"/>
      <c r="G97" s="75"/>
      <c r="H97" s="75"/>
      <c r="I97" s="75"/>
      <c r="J97" s="75"/>
      <c r="K97" s="75"/>
      <c r="L97" s="75"/>
      <c r="M97" s="75"/>
      <c r="N97" s="75"/>
      <c r="O97" s="75"/>
      <c r="P97" s="75"/>
    </row>
    <row r="98" spans="1:16" ht="18.75" x14ac:dyDescent="0.3">
      <c r="A98" s="113"/>
      <c r="B98" s="113"/>
      <c r="C98" s="113"/>
      <c r="D98" s="113"/>
      <c r="E98" s="113"/>
      <c r="F98" s="113"/>
      <c r="G98" s="113"/>
      <c r="H98" s="113"/>
      <c r="I98" s="113"/>
      <c r="J98" s="113"/>
      <c r="K98" s="113"/>
      <c r="L98" s="113"/>
      <c r="M98" s="113"/>
      <c r="N98" s="113"/>
      <c r="O98" s="113"/>
      <c r="P98" s="113"/>
    </row>
    <row r="99" spans="1:16" ht="18.75" x14ac:dyDescent="0.3">
      <c r="A99" s="117"/>
      <c r="B99" s="118"/>
      <c r="C99" s="118"/>
      <c r="D99" s="118"/>
      <c r="E99" s="75"/>
      <c r="F99" s="75"/>
      <c r="G99" s="75"/>
      <c r="H99" s="75"/>
      <c r="I99" s="75"/>
      <c r="J99" s="75"/>
      <c r="K99" s="75"/>
      <c r="L99" s="75"/>
      <c r="M99" s="75"/>
      <c r="N99" s="75"/>
      <c r="O99" s="76"/>
      <c r="P99" s="76"/>
    </row>
    <row r="100" spans="1:16" ht="18.75" x14ac:dyDescent="0.3">
      <c r="A100" s="75"/>
      <c r="B100" s="75"/>
      <c r="C100" s="75"/>
      <c r="D100" s="75"/>
      <c r="E100" s="75"/>
      <c r="F100" s="75"/>
      <c r="G100" s="75"/>
      <c r="H100" s="75"/>
      <c r="I100" s="75"/>
      <c r="J100" s="75"/>
      <c r="K100" s="75"/>
      <c r="L100" s="75"/>
      <c r="M100" s="75"/>
      <c r="N100" s="75"/>
      <c r="O100" s="75"/>
      <c r="P100" s="75"/>
    </row>
    <row r="101" spans="1:16" ht="18.75" x14ac:dyDescent="0.3">
      <c r="A101" s="75"/>
      <c r="B101" s="75"/>
      <c r="C101" s="75"/>
      <c r="D101" s="75"/>
      <c r="E101" s="75"/>
      <c r="F101" s="75"/>
      <c r="G101" s="75"/>
      <c r="H101" s="75"/>
      <c r="I101" s="75"/>
      <c r="J101" s="75"/>
      <c r="K101" s="75"/>
      <c r="L101" s="75"/>
      <c r="M101" s="75"/>
      <c r="N101" s="75"/>
      <c r="O101" s="75"/>
      <c r="P101" s="75"/>
    </row>
    <row r="102" spans="1:16" ht="18.75" x14ac:dyDescent="0.3">
      <c r="A102" s="75"/>
      <c r="B102" s="75"/>
      <c r="C102" s="75"/>
      <c r="D102" s="75"/>
      <c r="E102" s="75"/>
      <c r="F102" s="75"/>
      <c r="G102" s="75"/>
      <c r="H102" s="75"/>
      <c r="I102" s="75"/>
      <c r="J102" s="75"/>
      <c r="K102" s="75"/>
      <c r="L102" s="75"/>
      <c r="M102" s="75"/>
      <c r="N102" s="75"/>
      <c r="O102" s="75"/>
      <c r="P102" s="75"/>
    </row>
    <row r="103" spans="1:16" ht="18.75" x14ac:dyDescent="0.3">
      <c r="A103" s="75"/>
      <c r="B103" s="75"/>
      <c r="C103" s="75"/>
      <c r="D103" s="75"/>
      <c r="E103" s="75"/>
      <c r="F103" s="75"/>
      <c r="G103" s="75"/>
      <c r="H103" s="75"/>
      <c r="I103" s="75"/>
      <c r="J103" s="75"/>
      <c r="K103" s="75"/>
      <c r="L103" s="75"/>
      <c r="M103" s="75"/>
      <c r="N103" s="75"/>
      <c r="O103" s="75"/>
      <c r="P103" s="75"/>
    </row>
    <row r="104" spans="1:16" ht="18.75" x14ac:dyDescent="0.3">
      <c r="A104" s="75"/>
      <c r="B104" s="75"/>
      <c r="C104" s="75"/>
      <c r="D104" s="75"/>
      <c r="E104" s="75"/>
      <c r="F104" s="75"/>
      <c r="G104" s="75"/>
      <c r="H104" s="75"/>
      <c r="I104" s="75"/>
      <c r="J104" s="75"/>
      <c r="K104" s="75"/>
      <c r="L104" s="75"/>
      <c r="M104" s="75"/>
      <c r="N104" s="75"/>
      <c r="O104" s="75"/>
      <c r="P104" s="75"/>
    </row>
    <row r="105" spans="1:16" ht="18.75" x14ac:dyDescent="0.3">
      <c r="A105" s="75"/>
      <c r="B105" s="75"/>
      <c r="C105" s="75"/>
      <c r="D105" s="75"/>
      <c r="E105" s="75"/>
      <c r="F105" s="75"/>
      <c r="G105" s="75"/>
      <c r="H105" s="75"/>
      <c r="I105" s="75"/>
      <c r="J105" s="75"/>
      <c r="K105" s="75"/>
      <c r="L105" s="75"/>
      <c r="M105" s="75"/>
      <c r="N105" s="75"/>
      <c r="O105" s="75"/>
      <c r="P105" s="75"/>
    </row>
    <row r="106" spans="1:16" ht="18.75" x14ac:dyDescent="0.3">
      <c r="A106" s="75"/>
      <c r="B106" s="75"/>
      <c r="C106" s="75"/>
      <c r="D106" s="75"/>
      <c r="E106" s="75"/>
      <c r="F106" s="75"/>
      <c r="G106" s="75"/>
      <c r="H106" s="75"/>
      <c r="I106" s="75"/>
      <c r="J106" s="75"/>
      <c r="K106" s="75"/>
      <c r="L106" s="75"/>
      <c r="M106" s="75"/>
      <c r="N106" s="75"/>
      <c r="O106" s="75"/>
      <c r="P106" s="75"/>
    </row>
    <row r="107" spans="1:16" ht="18.75" x14ac:dyDescent="0.3">
      <c r="A107" s="75"/>
      <c r="B107" s="75"/>
      <c r="C107" s="75"/>
      <c r="D107" s="75"/>
      <c r="E107" s="75"/>
      <c r="F107" s="75"/>
      <c r="G107" s="75"/>
      <c r="H107" s="75"/>
      <c r="I107" s="75"/>
      <c r="J107" s="75"/>
      <c r="K107" s="75"/>
      <c r="L107" s="75"/>
      <c r="M107" s="75"/>
      <c r="N107" s="75"/>
      <c r="O107" s="75"/>
      <c r="P107" s="75"/>
    </row>
    <row r="108" spans="1:16" ht="18.75" x14ac:dyDescent="0.3">
      <c r="A108" s="75"/>
      <c r="B108" s="75"/>
      <c r="C108" s="75"/>
      <c r="D108" s="75"/>
      <c r="E108" s="75"/>
      <c r="F108" s="75"/>
      <c r="G108" s="75"/>
      <c r="H108" s="75"/>
      <c r="I108" s="75"/>
      <c r="J108" s="75"/>
      <c r="K108" s="75"/>
      <c r="L108" s="75"/>
      <c r="M108" s="75"/>
      <c r="N108" s="75"/>
      <c r="O108" s="75"/>
      <c r="P108" s="75"/>
    </row>
    <row r="109" spans="1:16" ht="18.75" x14ac:dyDescent="0.3">
      <c r="A109" s="75"/>
      <c r="B109" s="75"/>
      <c r="C109" s="75"/>
      <c r="D109" s="75"/>
      <c r="E109" s="75"/>
      <c r="F109" s="75"/>
      <c r="G109" s="75"/>
      <c r="H109" s="75"/>
      <c r="I109" s="75"/>
      <c r="J109" s="75"/>
      <c r="K109" s="75"/>
      <c r="L109" s="75"/>
      <c r="M109" s="75"/>
      <c r="N109" s="75"/>
      <c r="O109" s="75"/>
      <c r="P109" s="75"/>
    </row>
    <row r="110" spans="1:16" ht="18.75" x14ac:dyDescent="0.3">
      <c r="A110" s="75"/>
      <c r="B110" s="75"/>
      <c r="C110" s="75"/>
      <c r="D110" s="75"/>
      <c r="E110" s="75"/>
      <c r="F110" s="75"/>
      <c r="G110" s="75"/>
      <c r="H110" s="75"/>
      <c r="I110" s="75"/>
      <c r="J110" s="75"/>
      <c r="K110" s="75"/>
      <c r="L110" s="75"/>
      <c r="M110" s="75"/>
      <c r="N110" s="75"/>
      <c r="O110" s="75"/>
      <c r="P110" s="75"/>
    </row>
    <row r="111" spans="1:16" ht="18.75" x14ac:dyDescent="0.3">
      <c r="A111" s="75"/>
      <c r="B111" s="75"/>
      <c r="C111" s="75"/>
      <c r="D111" s="75"/>
      <c r="E111" s="75"/>
      <c r="F111" s="75"/>
      <c r="G111" s="75"/>
      <c r="H111" s="75"/>
      <c r="I111" s="75"/>
      <c r="J111" s="75"/>
      <c r="K111" s="75"/>
      <c r="L111" s="75"/>
      <c r="M111" s="75"/>
      <c r="N111" s="75"/>
      <c r="O111" s="75"/>
      <c r="P111" s="75"/>
    </row>
  </sheetData>
  <mergeCells count="6">
    <mergeCell ref="S5:T5"/>
    <mergeCell ref="A3:B3"/>
    <mergeCell ref="B5:E5"/>
    <mergeCell ref="G5:J5"/>
    <mergeCell ref="L5:O5"/>
    <mergeCell ref="Q5:R5"/>
  </mergeCells>
  <hyperlinks>
    <hyperlink ref="B1" location="Innhold!A1" display="Tilbake"/>
  </hyperlinks>
  <pageMargins left="0.70866141732283472" right="0.70866141732283472" top="0.78740157480314965" bottom="0.78740157480314965" header="0.31496062992125984" footer="0.31496062992125984"/>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W126"/>
  <sheetViews>
    <sheetView showGridLines="0" showZeros="0" zoomScale="70" zoomScaleNormal="70" workbookViewId="0">
      <selection activeCell="A4" sqref="A4"/>
    </sheetView>
  </sheetViews>
  <sheetFormatPr baseColWidth="10" defaultColWidth="11.42578125" defaultRowHeight="18" x14ac:dyDescent="0.25"/>
  <cols>
    <col min="1" max="1" width="51" style="82" customWidth="1"/>
    <col min="2" max="3" width="16.7109375" style="82" customWidth="1"/>
    <col min="4" max="4" width="9.28515625" style="82" bestFit="1" customWidth="1"/>
    <col min="5" max="5" width="4.7109375" style="82" customWidth="1"/>
    <col min="6" max="7" width="16.7109375" style="82" customWidth="1"/>
    <col min="8" max="8" width="9.28515625" style="82" bestFit="1" customWidth="1"/>
    <col min="9" max="9" width="4.7109375" style="82" customWidth="1"/>
    <col min="10" max="10" width="18.85546875" style="82" customWidth="1"/>
    <col min="11" max="11" width="18" style="82" bestFit="1" customWidth="1"/>
    <col min="12" max="12" width="9.28515625" style="82" bestFit="1" customWidth="1"/>
    <col min="13" max="13" width="11.42578125" style="82"/>
    <col min="14" max="15" width="17.140625" style="82" bestFit="1" customWidth="1"/>
    <col min="16" max="16384" width="11.42578125" style="82"/>
  </cols>
  <sheetData>
    <row r="1" spans="1:13" ht="20.25" x14ac:dyDescent="0.3">
      <c r="A1" s="81" t="s">
        <v>94</v>
      </c>
      <c r="B1" s="74" t="s">
        <v>64</v>
      </c>
      <c r="C1" s="75"/>
      <c r="D1" s="75"/>
      <c r="E1" s="75"/>
      <c r="F1" s="75"/>
      <c r="G1" s="75"/>
      <c r="H1" s="75"/>
      <c r="I1" s="75"/>
      <c r="J1" s="75"/>
      <c r="K1" s="75"/>
      <c r="L1" s="75"/>
      <c r="M1" s="75"/>
    </row>
    <row r="2" spans="1:13" ht="20.25" x14ac:dyDescent="0.3">
      <c r="A2" s="81" t="s">
        <v>127</v>
      </c>
      <c r="B2" s="74"/>
      <c r="C2" s="75"/>
      <c r="D2" s="75"/>
      <c r="E2" s="75"/>
      <c r="F2" s="75"/>
      <c r="G2" s="75"/>
      <c r="H2" s="75"/>
      <c r="I2" s="75"/>
      <c r="J2" s="75"/>
      <c r="K2" s="75"/>
      <c r="L2" s="75"/>
      <c r="M2" s="75"/>
    </row>
    <row r="3" spans="1:13" ht="18.75" x14ac:dyDescent="0.3">
      <c r="A3" s="76" t="s">
        <v>128</v>
      </c>
      <c r="B3" s="75"/>
      <c r="C3" s="75"/>
      <c r="D3" s="75"/>
      <c r="E3" s="75"/>
      <c r="F3" s="75"/>
      <c r="G3" s="75"/>
      <c r="H3" s="75"/>
      <c r="I3" s="75"/>
      <c r="J3" s="75"/>
      <c r="K3" s="75"/>
      <c r="L3" s="75"/>
      <c r="M3" s="75"/>
    </row>
    <row r="4" spans="1:13" ht="18.75" x14ac:dyDescent="0.3">
      <c r="A4" s="83" t="s">
        <v>442</v>
      </c>
      <c r="B4" s="103"/>
      <c r="C4" s="119"/>
      <c r="D4" s="120"/>
      <c r="E4" s="113"/>
      <c r="F4" s="84"/>
      <c r="G4" s="85"/>
      <c r="H4" s="86"/>
      <c r="I4" s="113"/>
      <c r="J4" s="84"/>
      <c r="K4" s="85"/>
      <c r="L4" s="86"/>
      <c r="M4" s="75"/>
    </row>
    <row r="5" spans="1:13" ht="18.75" x14ac:dyDescent="0.3">
      <c r="A5" s="121"/>
      <c r="B5" s="755" t="s">
        <v>0</v>
      </c>
      <c r="C5" s="756"/>
      <c r="D5" s="757"/>
      <c r="E5" s="90"/>
      <c r="F5" s="755" t="s">
        <v>1</v>
      </c>
      <c r="G5" s="756"/>
      <c r="H5" s="757"/>
      <c r="I5" s="122"/>
      <c r="J5" s="755" t="s">
        <v>129</v>
      </c>
      <c r="K5" s="756"/>
      <c r="L5" s="757"/>
      <c r="M5" s="75"/>
    </row>
    <row r="6" spans="1:13" ht="18.75" x14ac:dyDescent="0.3">
      <c r="A6" s="123"/>
      <c r="B6" s="124"/>
      <c r="C6" s="125"/>
      <c r="D6" s="95" t="s">
        <v>130</v>
      </c>
      <c r="E6" s="101"/>
      <c r="F6" s="124"/>
      <c r="G6" s="125"/>
      <c r="H6" s="95" t="s">
        <v>130</v>
      </c>
      <c r="I6" s="126"/>
      <c r="J6" s="124"/>
      <c r="K6" s="125"/>
      <c r="L6" s="95" t="s">
        <v>130</v>
      </c>
      <c r="M6" s="75"/>
    </row>
    <row r="7" spans="1:13" ht="18.75" x14ac:dyDescent="0.3">
      <c r="A7" s="127" t="s">
        <v>131</v>
      </c>
      <c r="B7" s="128">
        <v>2015</v>
      </c>
      <c r="C7" s="190">
        <v>2016</v>
      </c>
      <c r="D7" s="100" t="s">
        <v>102</v>
      </c>
      <c r="E7" s="101"/>
      <c r="F7" s="98">
        <v>2015</v>
      </c>
      <c r="G7" s="128">
        <v>2016</v>
      </c>
      <c r="H7" s="100" t="s">
        <v>102</v>
      </c>
      <c r="I7" s="129"/>
      <c r="J7" s="189">
        <v>2015</v>
      </c>
      <c r="K7" s="190">
        <v>2016</v>
      </c>
      <c r="L7" s="100" t="s">
        <v>102</v>
      </c>
      <c r="M7" s="75"/>
    </row>
    <row r="8" spans="1:13" ht="22.5" x14ac:dyDescent="0.3">
      <c r="A8" s="196" t="s">
        <v>132</v>
      </c>
      <c r="B8" s="237"/>
      <c r="C8" s="205"/>
      <c r="D8" s="205"/>
      <c r="E8" s="187"/>
      <c r="F8" s="205"/>
      <c r="G8" s="205"/>
      <c r="H8" s="205"/>
      <c r="I8" s="206"/>
      <c r="J8" s="205"/>
      <c r="K8" s="205"/>
      <c r="L8" s="205"/>
      <c r="M8" s="75"/>
    </row>
    <row r="9" spans="1:13" ht="18.75" x14ac:dyDescent="0.3">
      <c r="A9" s="197" t="s">
        <v>133</v>
      </c>
      <c r="B9" s="105">
        <v>4754327.2086499995</v>
      </c>
      <c r="C9" s="105">
        <v>2957021.6381328409</v>
      </c>
      <c r="D9" s="238">
        <v>-37.799999999999997</v>
      </c>
      <c r="E9" s="187"/>
      <c r="F9" s="200">
        <v>4148272.18346</v>
      </c>
      <c r="G9" s="200">
        <v>4917957.6875900002</v>
      </c>
      <c r="H9" s="238">
        <v>18.600000000000001</v>
      </c>
      <c r="I9" s="187"/>
      <c r="J9" s="200">
        <v>8902599.3921099994</v>
      </c>
      <c r="K9" s="200">
        <v>7874979.3257228415</v>
      </c>
      <c r="L9" s="236">
        <v>-11.5</v>
      </c>
      <c r="M9" s="75"/>
    </row>
    <row r="10" spans="1:13" ht="18.75" x14ac:dyDescent="0.3">
      <c r="A10" s="197" t="s">
        <v>134</v>
      </c>
      <c r="B10" s="105">
        <v>706134.30909</v>
      </c>
      <c r="C10" s="105">
        <v>736746.84198045172</v>
      </c>
      <c r="D10" s="238">
        <v>4.3</v>
      </c>
      <c r="E10" s="187"/>
      <c r="F10" s="200">
        <v>206432.06420999998</v>
      </c>
      <c r="G10" s="200">
        <v>221188.05156026001</v>
      </c>
      <c r="H10" s="238">
        <v>7.1</v>
      </c>
      <c r="I10" s="187"/>
      <c r="J10" s="200">
        <v>912566.37329999998</v>
      </c>
      <c r="K10" s="200">
        <v>957934.89354071172</v>
      </c>
      <c r="L10" s="236">
        <v>5</v>
      </c>
      <c r="M10" s="75"/>
    </row>
    <row r="11" spans="1:13" ht="18.75" x14ac:dyDescent="0.3">
      <c r="A11" s="197" t="s">
        <v>135</v>
      </c>
      <c r="B11" s="105">
        <v>2843274.0125199999</v>
      </c>
      <c r="C11" s="105">
        <v>2682270.9502600003</v>
      </c>
      <c r="D11" s="238">
        <v>-5.7</v>
      </c>
      <c r="E11" s="187"/>
      <c r="F11" s="200"/>
      <c r="G11" s="200"/>
      <c r="H11" s="238"/>
      <c r="I11" s="187"/>
      <c r="J11" s="200">
        <v>2843274.0125199999</v>
      </c>
      <c r="K11" s="200">
        <v>2682270.9502600003</v>
      </c>
      <c r="L11" s="236">
        <v>-5.7</v>
      </c>
      <c r="M11" s="75"/>
    </row>
    <row r="12" spans="1:13" ht="18.75" x14ac:dyDescent="0.3">
      <c r="A12" s="197" t="s">
        <v>136</v>
      </c>
      <c r="B12" s="105">
        <v>10543960.193870001</v>
      </c>
      <c r="C12" s="105">
        <v>8244721.4609099999</v>
      </c>
      <c r="D12" s="238">
        <v>-21.8</v>
      </c>
      <c r="E12" s="187"/>
      <c r="F12" s="200">
        <v>9629775.0984699987</v>
      </c>
      <c r="G12" s="200">
        <v>11203988.1823</v>
      </c>
      <c r="H12" s="238">
        <v>16.3</v>
      </c>
      <c r="I12" s="187"/>
      <c r="J12" s="200">
        <v>20173735.292339999</v>
      </c>
      <c r="K12" s="200">
        <v>19448709.643210001</v>
      </c>
      <c r="L12" s="236">
        <v>-3.6</v>
      </c>
      <c r="M12" s="75"/>
    </row>
    <row r="13" spans="1:13" ht="18.75" x14ac:dyDescent="0.3">
      <c r="A13" s="197" t="s">
        <v>137</v>
      </c>
      <c r="B13" s="105">
        <v>117920.07187</v>
      </c>
      <c r="C13" s="105">
        <v>120147.6707</v>
      </c>
      <c r="D13" s="238">
        <v>1.9</v>
      </c>
      <c r="E13" s="187"/>
      <c r="F13" s="200">
        <v>9629775.0984699987</v>
      </c>
      <c r="G13" s="200">
        <v>11122093.612299999</v>
      </c>
      <c r="H13" s="238">
        <v>15.5</v>
      </c>
      <c r="I13" s="187"/>
      <c r="J13" s="200">
        <v>9747695.1703399979</v>
      </c>
      <c r="K13" s="200">
        <v>11242241.283</v>
      </c>
      <c r="L13" s="236">
        <v>15.3</v>
      </c>
      <c r="M13" s="75"/>
    </row>
    <row r="14" spans="1:13" s="135" customFormat="1" ht="18.75" x14ac:dyDescent="0.3">
      <c r="A14" s="198" t="s">
        <v>138</v>
      </c>
      <c r="B14" s="133">
        <v>22644.364999999998</v>
      </c>
      <c r="C14" s="133">
        <v>108552.5184</v>
      </c>
      <c r="D14" s="238">
        <v>379.4</v>
      </c>
      <c r="E14" s="188"/>
      <c r="F14" s="201">
        <v>0</v>
      </c>
      <c r="G14" s="201">
        <v>81894.570000000007</v>
      </c>
      <c r="H14" s="238"/>
      <c r="I14" s="188"/>
      <c r="J14" s="200">
        <v>22644.364999999998</v>
      </c>
      <c r="K14" s="200">
        <v>190447.08840000001</v>
      </c>
      <c r="L14" s="236">
        <v>741</v>
      </c>
      <c r="M14" s="134"/>
    </row>
    <row r="15" spans="1:13" ht="22.5" x14ac:dyDescent="0.3">
      <c r="A15" s="197" t="s">
        <v>139</v>
      </c>
      <c r="B15" s="105">
        <v>17143163.480930001</v>
      </c>
      <c r="C15" s="105">
        <v>19312251.3917</v>
      </c>
      <c r="D15" s="238">
        <v>12.7</v>
      </c>
      <c r="E15" s="187"/>
      <c r="F15" s="200">
        <v>67949.659</v>
      </c>
      <c r="G15" s="200">
        <v>76382.539000000004</v>
      </c>
      <c r="H15" s="238">
        <v>12.4</v>
      </c>
      <c r="I15" s="187"/>
      <c r="J15" s="200">
        <v>17211113.139930002</v>
      </c>
      <c r="K15" s="200">
        <v>19388633.9307</v>
      </c>
      <c r="L15" s="236">
        <v>12.7</v>
      </c>
      <c r="M15" s="75"/>
    </row>
    <row r="16" spans="1:13" ht="18.75" x14ac:dyDescent="0.3">
      <c r="A16" s="197" t="s">
        <v>140</v>
      </c>
      <c r="B16" s="105">
        <v>3034.5410000000002</v>
      </c>
      <c r="C16" s="105">
        <v>2904.652</v>
      </c>
      <c r="D16" s="238">
        <v>-4.3</v>
      </c>
      <c r="E16" s="187"/>
      <c r="F16" s="200">
        <v>0</v>
      </c>
      <c r="G16" s="200">
        <v>0</v>
      </c>
      <c r="H16" s="238"/>
      <c r="I16" s="187"/>
      <c r="J16" s="200">
        <v>3034.5410000000002</v>
      </c>
      <c r="K16" s="200">
        <v>2904.652</v>
      </c>
      <c r="L16" s="236">
        <v>-4.3</v>
      </c>
      <c r="M16" s="75"/>
    </row>
    <row r="17" spans="1:23" s="137" customFormat="1" ht="18.75" customHeight="1" x14ac:dyDescent="0.3">
      <c r="A17" s="139" t="s">
        <v>141</v>
      </c>
      <c r="B17" s="111">
        <v>35993893.746059999</v>
      </c>
      <c r="C17" s="202">
        <v>33935916.934983298</v>
      </c>
      <c r="D17" s="238">
        <v>-5.7</v>
      </c>
      <c r="E17" s="140"/>
      <c r="F17" s="202">
        <v>14052429.005140001</v>
      </c>
      <c r="G17" s="202">
        <v>16419516.460450262</v>
      </c>
      <c r="H17" s="238">
        <v>16.8</v>
      </c>
      <c r="I17" s="140"/>
      <c r="J17" s="202">
        <v>50046322.751199998</v>
      </c>
      <c r="K17" s="202">
        <v>50355433.39543356</v>
      </c>
      <c r="L17" s="236">
        <v>0.6</v>
      </c>
      <c r="M17" s="76"/>
      <c r="N17" s="136"/>
      <c r="O17" s="136"/>
      <c r="Q17" s="138"/>
      <c r="R17" s="138"/>
      <c r="S17" s="138"/>
      <c r="T17" s="138"/>
      <c r="U17" s="138"/>
      <c r="V17" s="138"/>
      <c r="W17" s="138"/>
    </row>
    <row r="18" spans="1:23" ht="18.75" customHeight="1" x14ac:dyDescent="0.3">
      <c r="A18" s="139"/>
      <c r="B18" s="105"/>
      <c r="C18" s="200"/>
      <c r="D18" s="200"/>
      <c r="E18" s="187"/>
      <c r="F18" s="200"/>
      <c r="G18" s="200"/>
      <c r="H18" s="238"/>
      <c r="I18" s="187"/>
      <c r="J18" s="200"/>
      <c r="K18" s="200"/>
      <c r="L18" s="236"/>
      <c r="M18" s="75"/>
    </row>
    <row r="19" spans="1:23" ht="18.75" customHeight="1" x14ac:dyDescent="0.3">
      <c r="A19" s="196" t="s">
        <v>142</v>
      </c>
      <c r="B19" s="204"/>
      <c r="C19" s="207"/>
      <c r="D19" s="200"/>
      <c r="E19" s="187"/>
      <c r="F19" s="207"/>
      <c r="G19" s="207"/>
      <c r="H19" s="238"/>
      <c r="I19" s="187"/>
      <c r="J19" s="200"/>
      <c r="K19" s="200"/>
      <c r="L19" s="236"/>
      <c r="M19" s="75"/>
    </row>
    <row r="20" spans="1:23" ht="18.75" customHeight="1" x14ac:dyDescent="0.3">
      <c r="A20" s="197" t="s">
        <v>133</v>
      </c>
      <c r="B20" s="105">
        <v>1956619.8749100002</v>
      </c>
      <c r="C20" s="105">
        <v>204891.82709000004</v>
      </c>
      <c r="D20" s="238">
        <v>-89.5</v>
      </c>
      <c r="E20" s="187"/>
      <c r="F20" s="200">
        <v>3870088.2760000001</v>
      </c>
      <c r="G20" s="200">
        <v>4302469.023</v>
      </c>
      <c r="H20" s="238">
        <v>11.2</v>
      </c>
      <c r="I20" s="187"/>
      <c r="J20" s="200">
        <v>5826708.1509100003</v>
      </c>
      <c r="K20" s="200">
        <v>4507360.8500899998</v>
      </c>
      <c r="L20" s="236">
        <v>-22.6</v>
      </c>
      <c r="M20" s="75"/>
    </row>
    <row r="21" spans="1:23" ht="18.75" customHeight="1" x14ac:dyDescent="0.3">
      <c r="A21" s="197" t="s">
        <v>134</v>
      </c>
      <c r="B21" s="105">
        <v>129333.658</v>
      </c>
      <c r="C21" s="105">
        <v>122045.564</v>
      </c>
      <c r="D21" s="238">
        <v>-5.6</v>
      </c>
      <c r="E21" s="187"/>
      <c r="F21" s="200">
        <v>15845.759</v>
      </c>
      <c r="G21" s="200">
        <v>8895.6936700000006</v>
      </c>
      <c r="H21" s="238">
        <v>-43.9</v>
      </c>
      <c r="I21" s="187"/>
      <c r="J21" s="200">
        <v>145179.41699999999</v>
      </c>
      <c r="K21" s="200">
        <v>130941.25766999999</v>
      </c>
      <c r="L21" s="236">
        <v>-9.8000000000000007</v>
      </c>
      <c r="M21" s="75"/>
    </row>
    <row r="22" spans="1:23" ht="18.75" customHeight="1" x14ac:dyDescent="0.3">
      <c r="A22" s="197" t="s">
        <v>135</v>
      </c>
      <c r="B22" s="105">
        <v>48592.144889999996</v>
      </c>
      <c r="C22" s="105">
        <v>60955.595000000001</v>
      </c>
      <c r="D22" s="238">
        <v>25.4</v>
      </c>
      <c r="E22" s="187"/>
      <c r="F22" s="200"/>
      <c r="G22" s="200"/>
      <c r="H22" s="238"/>
      <c r="I22" s="187"/>
      <c r="J22" s="200">
        <v>48592.144889999996</v>
      </c>
      <c r="K22" s="200">
        <v>60955.595000000001</v>
      </c>
      <c r="L22" s="236">
        <v>25.4</v>
      </c>
      <c r="M22" s="75"/>
    </row>
    <row r="23" spans="1:23" ht="18.75" customHeight="1" x14ac:dyDescent="0.3">
      <c r="A23" s="197" t="s">
        <v>136</v>
      </c>
      <c r="B23" s="105">
        <v>86771.94442</v>
      </c>
      <c r="C23" s="105">
        <v>196278.41100000002</v>
      </c>
      <c r="D23" s="238">
        <v>126.2</v>
      </c>
      <c r="E23" s="187"/>
      <c r="F23" s="200">
        <v>1327318.0460000001</v>
      </c>
      <c r="G23" s="200">
        <v>492444.99700000003</v>
      </c>
      <c r="H23" s="238">
        <v>-62.9</v>
      </c>
      <c r="I23" s="187"/>
      <c r="J23" s="200">
        <v>1414089.9904200002</v>
      </c>
      <c r="K23" s="200">
        <v>688723.40800000005</v>
      </c>
      <c r="L23" s="236">
        <v>-51.3</v>
      </c>
      <c r="M23" s="75"/>
    </row>
    <row r="24" spans="1:23" ht="18.75" customHeight="1" x14ac:dyDescent="0.3">
      <c r="A24" s="197" t="s">
        <v>137</v>
      </c>
      <c r="B24" s="105">
        <v>3581</v>
      </c>
      <c r="C24" s="105">
        <v>4269</v>
      </c>
      <c r="D24" s="238">
        <v>19.2</v>
      </c>
      <c r="E24" s="187"/>
      <c r="F24" s="200">
        <v>1327318.0460000001</v>
      </c>
      <c r="G24" s="200">
        <v>363369.99700000003</v>
      </c>
      <c r="H24" s="238">
        <v>-72.599999999999994</v>
      </c>
      <c r="I24" s="187"/>
      <c r="J24" s="200">
        <v>1330899.0460000001</v>
      </c>
      <c r="K24" s="200">
        <v>367638.99700000003</v>
      </c>
      <c r="L24" s="236">
        <v>-72.400000000000006</v>
      </c>
      <c r="M24" s="75"/>
    </row>
    <row r="25" spans="1:23" ht="18.75" customHeight="1" x14ac:dyDescent="0.3">
      <c r="A25" s="198" t="s">
        <v>138</v>
      </c>
      <c r="B25" s="105">
        <v>25125.502</v>
      </c>
      <c r="C25" s="105">
        <v>25203.032999999999</v>
      </c>
      <c r="D25" s="238">
        <v>0.3</v>
      </c>
      <c r="E25" s="187"/>
      <c r="F25" s="200">
        <v>0</v>
      </c>
      <c r="G25" s="200">
        <v>129075</v>
      </c>
      <c r="H25" s="238"/>
      <c r="I25" s="187"/>
      <c r="J25" s="200">
        <v>25125.502</v>
      </c>
      <c r="K25" s="200">
        <v>154278.033</v>
      </c>
      <c r="L25" s="236">
        <v>514</v>
      </c>
      <c r="M25" s="75"/>
    </row>
    <row r="26" spans="1:23" ht="18.75" customHeight="1" x14ac:dyDescent="0.3">
      <c r="A26" s="197" t="s">
        <v>139</v>
      </c>
      <c r="B26" s="105">
        <v>5485.0889999999999</v>
      </c>
      <c r="C26" s="105">
        <v>5306</v>
      </c>
      <c r="D26" s="238">
        <v>-3.3</v>
      </c>
      <c r="E26" s="187"/>
      <c r="F26" s="200">
        <v>0</v>
      </c>
      <c r="G26" s="200">
        <v>0</v>
      </c>
      <c r="H26" s="238"/>
      <c r="I26" s="187"/>
      <c r="J26" s="200">
        <v>5485.0889999999999</v>
      </c>
      <c r="K26" s="200">
        <v>5306</v>
      </c>
      <c r="L26" s="236">
        <v>-3.3</v>
      </c>
      <c r="M26" s="75"/>
    </row>
    <row r="27" spans="1:23" ht="18.75" customHeight="1" x14ac:dyDescent="0.3">
      <c r="A27" s="197" t="s">
        <v>140</v>
      </c>
      <c r="B27" s="105">
        <v>0</v>
      </c>
      <c r="C27" s="105">
        <v>0</v>
      </c>
      <c r="D27" s="238"/>
      <c r="E27" s="187"/>
      <c r="F27" s="200">
        <v>0</v>
      </c>
      <c r="G27" s="200">
        <v>0</v>
      </c>
      <c r="H27" s="238"/>
      <c r="I27" s="187"/>
      <c r="J27" s="200">
        <v>0</v>
      </c>
      <c r="K27" s="200">
        <v>0</v>
      </c>
      <c r="L27" s="236"/>
      <c r="M27" s="75"/>
    </row>
    <row r="28" spans="1:23" s="137" customFormat="1" ht="18.75" customHeight="1" x14ac:dyDescent="0.3">
      <c r="A28" s="139" t="s">
        <v>143</v>
      </c>
      <c r="B28" s="111">
        <v>2226802.7112200004</v>
      </c>
      <c r="C28" s="202">
        <v>589477.39708999987</v>
      </c>
      <c r="D28" s="238">
        <v>-73.5</v>
      </c>
      <c r="E28" s="140"/>
      <c r="F28" s="202">
        <v>5213252.0810000002</v>
      </c>
      <c r="G28" s="202">
        <v>4803809.7136699995</v>
      </c>
      <c r="H28" s="238">
        <v>-7.9</v>
      </c>
      <c r="I28" s="140"/>
      <c r="J28" s="202">
        <v>7440054.7922200002</v>
      </c>
      <c r="K28" s="202">
        <v>5393287.1107599996</v>
      </c>
      <c r="L28" s="236">
        <v>-27.5</v>
      </c>
      <c r="M28" s="76"/>
      <c r="N28" s="136"/>
      <c r="O28" s="136"/>
    </row>
    <row r="29" spans="1:23" ht="18.75" customHeight="1" x14ac:dyDescent="0.3">
      <c r="A29" s="139"/>
      <c r="B29" s="105"/>
      <c r="C29" s="200"/>
      <c r="D29" s="200"/>
      <c r="E29" s="187"/>
      <c r="F29" s="200"/>
      <c r="G29" s="200"/>
      <c r="H29" s="238"/>
      <c r="I29" s="187"/>
      <c r="J29" s="200"/>
      <c r="K29" s="200"/>
      <c r="L29" s="236"/>
      <c r="M29" s="75"/>
    </row>
    <row r="30" spans="1:23" ht="18.75" customHeight="1" x14ac:dyDescent="0.3">
      <c r="A30" s="196" t="s">
        <v>144</v>
      </c>
      <c r="B30" s="204"/>
      <c r="C30" s="207"/>
      <c r="D30" s="200"/>
      <c r="E30" s="187"/>
      <c r="F30" s="207"/>
      <c r="G30" s="207"/>
      <c r="H30" s="238"/>
      <c r="I30" s="187"/>
      <c r="J30" s="200"/>
      <c r="K30" s="200"/>
      <c r="L30" s="236"/>
      <c r="M30" s="75"/>
    </row>
    <row r="31" spans="1:23" ht="18.75" customHeight="1" x14ac:dyDescent="0.3">
      <c r="A31" s="197" t="s">
        <v>133</v>
      </c>
      <c r="B31" s="105">
        <v>25739710.455109999</v>
      </c>
      <c r="C31" s="105">
        <v>24948389.256353438</v>
      </c>
      <c r="D31" s="238">
        <v>-3.1</v>
      </c>
      <c r="E31" s="187"/>
      <c r="F31" s="200">
        <v>23499699.4440125</v>
      </c>
      <c r="G31" s="200">
        <v>29055196.927181602</v>
      </c>
      <c r="H31" s="238">
        <v>23.6</v>
      </c>
      <c r="I31" s="187"/>
      <c r="J31" s="200">
        <v>49239409.899122499</v>
      </c>
      <c r="K31" s="200">
        <v>54003586.183535039</v>
      </c>
      <c r="L31" s="236">
        <v>9.6999999999999993</v>
      </c>
      <c r="M31" s="75"/>
    </row>
    <row r="32" spans="1:23" ht="18.75" customHeight="1" x14ac:dyDescent="0.3">
      <c r="A32" s="197" t="s">
        <v>134</v>
      </c>
      <c r="B32" s="105">
        <v>53546169.085979998</v>
      </c>
      <c r="C32" s="105">
        <v>52034387.016380668</v>
      </c>
      <c r="D32" s="238">
        <v>-2.8</v>
      </c>
      <c r="E32" s="187"/>
      <c r="F32" s="200">
        <v>19871926.75508</v>
      </c>
      <c r="G32" s="200">
        <v>18713535.354049999</v>
      </c>
      <c r="H32" s="238">
        <v>-5.8</v>
      </c>
      <c r="I32" s="187"/>
      <c r="J32" s="200">
        <v>73418095.841059998</v>
      </c>
      <c r="K32" s="200">
        <v>70747922.370430663</v>
      </c>
      <c r="L32" s="236">
        <v>-3.6</v>
      </c>
      <c r="M32" s="75"/>
    </row>
    <row r="33" spans="1:15" ht="18.75" x14ac:dyDescent="0.3">
      <c r="A33" s="197" t="s">
        <v>136</v>
      </c>
      <c r="B33" s="105">
        <v>360828991.48521996</v>
      </c>
      <c r="C33" s="105">
        <v>374786691.41905582</v>
      </c>
      <c r="D33" s="238">
        <v>3.9</v>
      </c>
      <c r="E33" s="187"/>
      <c r="F33" s="200">
        <v>135643468.1860106</v>
      </c>
      <c r="G33" s="200">
        <v>156542547.97675839</v>
      </c>
      <c r="H33" s="238">
        <v>15.4</v>
      </c>
      <c r="I33" s="187"/>
      <c r="J33" s="200">
        <v>496472459.67123055</v>
      </c>
      <c r="K33" s="200">
        <v>531329239.39581418</v>
      </c>
      <c r="L33" s="236">
        <v>7</v>
      </c>
      <c r="M33" s="75"/>
    </row>
    <row r="34" spans="1:15" ht="22.5" x14ac:dyDescent="0.3">
      <c r="A34" s="197" t="s">
        <v>145</v>
      </c>
      <c r="B34" s="105">
        <v>1532444.94056</v>
      </c>
      <c r="C34" s="105">
        <v>2226220.8276904603</v>
      </c>
      <c r="D34" s="238">
        <v>45.3</v>
      </c>
      <c r="E34" s="187"/>
      <c r="F34" s="200">
        <v>135643468.1860106</v>
      </c>
      <c r="G34" s="200">
        <v>156479466.57245839</v>
      </c>
      <c r="H34" s="238">
        <v>15.4</v>
      </c>
      <c r="I34" s="187"/>
      <c r="J34" s="200">
        <v>137175913.12657061</v>
      </c>
      <c r="K34" s="200">
        <v>158705687.40014884</v>
      </c>
      <c r="L34" s="236">
        <v>15.7</v>
      </c>
      <c r="M34" s="75"/>
    </row>
    <row r="35" spans="1:15" ht="18.75" x14ac:dyDescent="0.3">
      <c r="A35" s="198" t="s">
        <v>138</v>
      </c>
      <c r="B35" s="105">
        <v>20895.398999999998</v>
      </c>
      <c r="C35" s="105">
        <v>96134.063999999998</v>
      </c>
      <c r="D35" s="238">
        <v>360.1</v>
      </c>
      <c r="E35" s="187"/>
      <c r="F35" s="200">
        <v>0</v>
      </c>
      <c r="G35" s="200">
        <v>63081.404300000002</v>
      </c>
      <c r="H35" s="238"/>
      <c r="I35" s="187"/>
      <c r="J35" s="200">
        <v>20895.398999999998</v>
      </c>
      <c r="K35" s="200">
        <v>159215.46830000001</v>
      </c>
      <c r="L35" s="236">
        <v>662</v>
      </c>
      <c r="M35" s="75"/>
    </row>
    <row r="36" spans="1:15" ht="22.5" x14ac:dyDescent="0.3">
      <c r="A36" s="197" t="s">
        <v>139</v>
      </c>
      <c r="B36" s="105">
        <v>450169034.34756005</v>
      </c>
      <c r="C36" s="105">
        <v>474446576.40594995</v>
      </c>
      <c r="D36" s="238">
        <v>5.4</v>
      </c>
      <c r="E36" s="187"/>
      <c r="F36" s="200">
        <v>2029624.7911499999</v>
      </c>
      <c r="G36" s="200">
        <v>2120218.96215</v>
      </c>
      <c r="H36" s="238">
        <v>4.5</v>
      </c>
      <c r="I36" s="187"/>
      <c r="J36" s="200">
        <v>452198659.13871002</v>
      </c>
      <c r="K36" s="200">
        <v>476566795.36809993</v>
      </c>
      <c r="L36" s="236">
        <v>5.4</v>
      </c>
      <c r="M36" s="75"/>
    </row>
    <row r="37" spans="1:15" ht="18.75" x14ac:dyDescent="0.3">
      <c r="A37" s="197" t="s">
        <v>140</v>
      </c>
      <c r="B37" s="105">
        <v>4281917.4009999996</v>
      </c>
      <c r="C37" s="105">
        <v>4193322.8560000001</v>
      </c>
      <c r="D37" s="238">
        <v>-2.1</v>
      </c>
      <c r="E37" s="187"/>
      <c r="F37" s="200">
        <v>0</v>
      </c>
      <c r="G37" s="200">
        <v>0</v>
      </c>
      <c r="H37" s="238"/>
      <c r="I37" s="187"/>
      <c r="J37" s="200">
        <v>4281917.4009999996</v>
      </c>
      <c r="K37" s="200">
        <v>4193322.8560000001</v>
      </c>
      <c r="L37" s="236">
        <v>-2.1</v>
      </c>
      <c r="M37" s="75"/>
    </row>
    <row r="38" spans="1:15" s="137" customFormat="1" ht="18.75" x14ac:dyDescent="0.3">
      <c r="A38" s="139" t="s">
        <v>146</v>
      </c>
      <c r="B38" s="111">
        <v>894565822.77487004</v>
      </c>
      <c r="C38" s="202">
        <v>930409366.95373988</v>
      </c>
      <c r="D38" s="238">
        <v>4</v>
      </c>
      <c r="E38" s="140"/>
      <c r="F38" s="202">
        <v>181044719.17625311</v>
      </c>
      <c r="G38" s="202">
        <v>206431499.22013998</v>
      </c>
      <c r="H38" s="238">
        <v>14</v>
      </c>
      <c r="I38" s="140"/>
      <c r="J38" s="202">
        <v>1075610541.9511232</v>
      </c>
      <c r="K38" s="202">
        <v>1136840866.1738799</v>
      </c>
      <c r="L38" s="236">
        <v>5.7</v>
      </c>
      <c r="M38" s="76"/>
      <c r="N38" s="136"/>
      <c r="O38" s="136"/>
    </row>
    <row r="39" spans="1:15" ht="18.75" x14ac:dyDescent="0.3">
      <c r="A39" s="139"/>
      <c r="B39" s="105"/>
      <c r="C39" s="200"/>
      <c r="D39" s="238"/>
      <c r="E39" s="187"/>
      <c r="F39" s="200"/>
      <c r="G39" s="200"/>
      <c r="H39" s="238"/>
      <c r="I39" s="187"/>
      <c r="J39" s="200">
        <v>0</v>
      </c>
      <c r="K39" s="200">
        <v>0</v>
      </c>
      <c r="L39" s="236"/>
      <c r="M39" s="75"/>
    </row>
    <row r="40" spans="1:15" ht="22.5" x14ac:dyDescent="0.3">
      <c r="A40" s="196" t="s">
        <v>147</v>
      </c>
      <c r="B40" s="204"/>
      <c r="C40" s="207"/>
      <c r="D40" s="200"/>
      <c r="E40" s="187"/>
      <c r="F40" s="200"/>
      <c r="G40" s="200"/>
      <c r="H40" s="238"/>
      <c r="I40" s="187"/>
      <c r="J40" s="200"/>
      <c r="K40" s="200"/>
      <c r="L40" s="236"/>
      <c r="M40" s="75"/>
    </row>
    <row r="41" spans="1:15" ht="18.75" x14ac:dyDescent="0.3">
      <c r="A41" s="197" t="s">
        <v>133</v>
      </c>
      <c r="B41" s="105">
        <v>63029</v>
      </c>
      <c r="C41" s="105">
        <v>55105</v>
      </c>
      <c r="D41" s="238">
        <v>-12.6</v>
      </c>
      <c r="E41" s="187"/>
      <c r="F41" s="200">
        <v>112789.08930999998</v>
      </c>
      <c r="G41" s="200">
        <v>239573.11532000001</v>
      </c>
      <c r="H41" s="238">
        <v>112.4</v>
      </c>
      <c r="I41" s="187"/>
      <c r="J41" s="200">
        <v>175818.08930999998</v>
      </c>
      <c r="K41" s="200">
        <v>294678.11531999998</v>
      </c>
      <c r="L41" s="236">
        <v>67.599999999999994</v>
      </c>
      <c r="M41" s="75"/>
    </row>
    <row r="42" spans="1:15" ht="18.75" x14ac:dyDescent="0.3">
      <c r="A42" s="197" t="s">
        <v>134</v>
      </c>
      <c r="B42" s="105">
        <v>28434.960999999999</v>
      </c>
      <c r="C42" s="105">
        <v>27549.156279999999</v>
      </c>
      <c r="D42" s="238">
        <v>-3.1</v>
      </c>
      <c r="E42" s="187"/>
      <c r="F42" s="200">
        <v>91564.01569</v>
      </c>
      <c r="G42" s="200">
        <v>-2656.7276399999992</v>
      </c>
      <c r="H42" s="238">
        <v>-102.9</v>
      </c>
      <c r="I42" s="187"/>
      <c r="J42" s="200">
        <v>119998.97669</v>
      </c>
      <c r="K42" s="200">
        <v>24892.428639999998</v>
      </c>
      <c r="L42" s="236">
        <v>-79.3</v>
      </c>
      <c r="M42" s="75"/>
    </row>
    <row r="43" spans="1:15" ht="18.75" x14ac:dyDescent="0.3">
      <c r="A43" s="197" t="s">
        <v>136</v>
      </c>
      <c r="B43" s="105">
        <v>742851.4000299999</v>
      </c>
      <c r="C43" s="105">
        <v>543703.61654000008</v>
      </c>
      <c r="D43" s="238">
        <v>-26.8</v>
      </c>
      <c r="E43" s="187"/>
      <c r="F43" s="200">
        <v>2263230.4334100001</v>
      </c>
      <c r="G43" s="200">
        <v>3032397.5708900001</v>
      </c>
      <c r="H43" s="238">
        <v>34</v>
      </c>
      <c r="I43" s="187"/>
      <c r="J43" s="200">
        <v>3006081.8334400002</v>
      </c>
      <c r="K43" s="200">
        <v>3576101.1874299999</v>
      </c>
      <c r="L43" s="236">
        <v>19</v>
      </c>
      <c r="M43" s="75"/>
    </row>
    <row r="44" spans="1:15" ht="22.5" x14ac:dyDescent="0.3">
      <c r="A44" s="197" t="s">
        <v>139</v>
      </c>
      <c r="B44" s="105">
        <v>9613934.8554700017</v>
      </c>
      <c r="C44" s="105">
        <v>1738468.5430000001</v>
      </c>
      <c r="D44" s="238">
        <v>-81.900000000000006</v>
      </c>
      <c r="E44" s="187"/>
      <c r="F44" s="200">
        <v>210.54499999999999</v>
      </c>
      <c r="G44" s="200">
        <v>0</v>
      </c>
      <c r="H44" s="238">
        <v>-100</v>
      </c>
      <c r="I44" s="187"/>
      <c r="J44" s="200">
        <v>9614145.4004700016</v>
      </c>
      <c r="K44" s="200">
        <v>1738468.5430000001</v>
      </c>
      <c r="L44" s="236">
        <v>-81.900000000000006</v>
      </c>
      <c r="M44" s="75"/>
    </row>
    <row r="45" spans="1:15" ht="18.75" x14ac:dyDescent="0.3">
      <c r="A45" s="197" t="s">
        <v>140</v>
      </c>
      <c r="B45" s="105">
        <v>0</v>
      </c>
      <c r="C45" s="105">
        <v>0</v>
      </c>
      <c r="D45" s="238"/>
      <c r="E45" s="187"/>
      <c r="F45" s="200">
        <v>0</v>
      </c>
      <c r="G45" s="200">
        <v>0</v>
      </c>
      <c r="H45" s="238"/>
      <c r="I45" s="187"/>
      <c r="J45" s="200">
        <v>0</v>
      </c>
      <c r="K45" s="200">
        <v>0</v>
      </c>
      <c r="L45" s="236"/>
      <c r="M45" s="75"/>
    </row>
    <row r="46" spans="1:15" s="137" customFormat="1" ht="18.75" x14ac:dyDescent="0.3">
      <c r="A46" s="139" t="s">
        <v>148</v>
      </c>
      <c r="B46" s="111">
        <v>10448250.216500001</v>
      </c>
      <c r="C46" s="202">
        <v>2364826.3158200001</v>
      </c>
      <c r="D46" s="238">
        <v>-77.400000000000006</v>
      </c>
      <c r="E46" s="140"/>
      <c r="F46" s="202">
        <v>2467794.08341</v>
      </c>
      <c r="G46" s="202">
        <v>3269313.9585700002</v>
      </c>
      <c r="H46" s="238">
        <v>32.5</v>
      </c>
      <c r="I46" s="140"/>
      <c r="J46" s="202">
        <v>12916044.299910001</v>
      </c>
      <c r="K46" s="202">
        <v>5634140.2743900008</v>
      </c>
      <c r="L46" s="236">
        <v>-56.4</v>
      </c>
      <c r="M46" s="76"/>
    </row>
    <row r="47" spans="1:15" ht="18.75" x14ac:dyDescent="0.3">
      <c r="A47" s="139"/>
      <c r="B47" s="111"/>
      <c r="C47" s="202"/>
      <c r="D47" s="238"/>
      <c r="E47" s="140"/>
      <c r="F47" s="202"/>
      <c r="G47" s="202"/>
      <c r="H47" s="238"/>
      <c r="I47" s="140"/>
      <c r="J47" s="200"/>
      <c r="K47" s="200"/>
      <c r="L47" s="236"/>
      <c r="M47" s="75"/>
    </row>
    <row r="48" spans="1:15" ht="22.5" x14ac:dyDescent="0.3">
      <c r="A48" s="139" t="s">
        <v>149</v>
      </c>
      <c r="B48" s="111"/>
      <c r="C48" s="202"/>
      <c r="D48" s="200"/>
      <c r="E48" s="140"/>
      <c r="F48" s="202"/>
      <c r="G48" s="202"/>
      <c r="H48" s="238"/>
      <c r="I48" s="140"/>
      <c r="J48" s="200"/>
      <c r="K48" s="200"/>
      <c r="L48" s="236"/>
      <c r="M48" s="75"/>
    </row>
    <row r="49" spans="1:15" s="137" customFormat="1" ht="18.75" x14ac:dyDescent="0.3">
      <c r="A49" s="139" t="s">
        <v>135</v>
      </c>
      <c r="B49" s="111">
        <v>218793.913</v>
      </c>
      <c r="C49" s="111">
        <v>142588.90299999999</v>
      </c>
      <c r="D49" s="238">
        <v>-34.799999999999997</v>
      </c>
      <c r="E49" s="140"/>
      <c r="F49" s="202"/>
      <c r="G49" s="202"/>
      <c r="H49" s="238"/>
      <c r="I49" s="140"/>
      <c r="J49" s="202">
        <v>218793.913</v>
      </c>
      <c r="K49" s="202">
        <v>142588.90299999999</v>
      </c>
      <c r="L49" s="236">
        <v>-34.799999999999997</v>
      </c>
      <c r="M49" s="76"/>
    </row>
    <row r="50" spans="1:15" ht="18.75" x14ac:dyDescent="0.3">
      <c r="A50" s="139"/>
      <c r="B50" s="111"/>
      <c r="C50" s="202"/>
      <c r="D50" s="200"/>
      <c r="E50" s="140"/>
      <c r="F50" s="202"/>
      <c r="G50" s="202"/>
      <c r="H50" s="238"/>
      <c r="I50" s="140"/>
      <c r="J50" s="200"/>
      <c r="K50" s="200"/>
      <c r="L50" s="236"/>
      <c r="M50" s="75"/>
    </row>
    <row r="51" spans="1:15" ht="22.5" x14ac:dyDescent="0.3">
      <c r="A51" s="196" t="s">
        <v>150</v>
      </c>
      <c r="B51" s="204"/>
      <c r="C51" s="207"/>
      <c r="D51" s="200"/>
      <c r="E51" s="187"/>
      <c r="F51" s="200"/>
      <c r="G51" s="200"/>
      <c r="H51" s="238"/>
      <c r="I51" s="187"/>
      <c r="J51" s="200"/>
      <c r="K51" s="200"/>
      <c r="L51" s="236"/>
      <c r="M51" s="75"/>
    </row>
    <row r="52" spans="1:15" ht="18.75" x14ac:dyDescent="0.3">
      <c r="A52" s="197" t="s">
        <v>133</v>
      </c>
      <c r="B52" s="105">
        <v>39120</v>
      </c>
      <c r="C52" s="105">
        <v>26669.740440000001</v>
      </c>
      <c r="D52" s="238">
        <v>-31.8</v>
      </c>
      <c r="E52" s="187"/>
      <c r="F52" s="200">
        <v>68365.765839999993</v>
      </c>
      <c r="G52" s="200">
        <v>77556.113299999997</v>
      </c>
      <c r="H52" s="238">
        <v>13.4</v>
      </c>
      <c r="I52" s="187"/>
      <c r="J52" s="200">
        <v>107485.76583999999</v>
      </c>
      <c r="K52" s="200">
        <v>104225.85373999999</v>
      </c>
      <c r="L52" s="236">
        <v>-3</v>
      </c>
      <c r="M52" s="75"/>
    </row>
    <row r="53" spans="1:15" ht="18.75" x14ac:dyDescent="0.3">
      <c r="A53" s="197" t="s">
        <v>134</v>
      </c>
      <c r="B53" s="105">
        <v>-38059.5147</v>
      </c>
      <c r="C53" s="105">
        <v>-49803.512549999999</v>
      </c>
      <c r="D53" s="238">
        <v>30.9</v>
      </c>
      <c r="E53" s="187"/>
      <c r="F53" s="200">
        <v>70760.788110000009</v>
      </c>
      <c r="G53" s="200">
        <v>51565.633950000003</v>
      </c>
      <c r="H53" s="238">
        <v>-27.1</v>
      </c>
      <c r="I53" s="187"/>
      <c r="J53" s="200">
        <v>32701.273410000009</v>
      </c>
      <c r="K53" s="200">
        <v>1762.1214000000036</v>
      </c>
      <c r="L53" s="236">
        <v>-94.6</v>
      </c>
      <c r="M53" s="75"/>
    </row>
    <row r="54" spans="1:15" ht="18.75" x14ac:dyDescent="0.3">
      <c r="A54" s="197" t="s">
        <v>136</v>
      </c>
      <c r="B54" s="105">
        <v>438533.51329999999</v>
      </c>
      <c r="C54" s="105">
        <v>574390.6490199999</v>
      </c>
      <c r="D54" s="238">
        <v>31</v>
      </c>
      <c r="E54" s="187"/>
      <c r="F54" s="200">
        <v>2189108.1205799999</v>
      </c>
      <c r="G54" s="200">
        <v>2923270.8830299997</v>
      </c>
      <c r="H54" s="238">
        <v>33.5</v>
      </c>
      <c r="I54" s="187"/>
      <c r="J54" s="200">
        <v>2627641.6338799996</v>
      </c>
      <c r="K54" s="200">
        <v>3497661.5320499996</v>
      </c>
      <c r="L54" s="236">
        <v>33.1</v>
      </c>
      <c r="M54" s="75"/>
    </row>
    <row r="55" spans="1:15" ht="22.5" x14ac:dyDescent="0.3">
      <c r="A55" s="197" t="s">
        <v>139</v>
      </c>
      <c r="B55" s="105">
        <v>16393916.672</v>
      </c>
      <c r="C55" s="105">
        <v>1924172.7790000001</v>
      </c>
      <c r="D55" s="238">
        <v>-88.3</v>
      </c>
      <c r="E55" s="187"/>
      <c r="F55" s="200">
        <v>0</v>
      </c>
      <c r="G55" s="200">
        <v>0</v>
      </c>
      <c r="H55" s="238"/>
      <c r="I55" s="187"/>
      <c r="J55" s="200">
        <v>16393916.672</v>
      </c>
      <c r="K55" s="200">
        <v>1924172.7790000001</v>
      </c>
      <c r="L55" s="236">
        <v>-88.3</v>
      </c>
      <c r="M55" s="75"/>
    </row>
    <row r="56" spans="1:15" ht="18.75" x14ac:dyDescent="0.3">
      <c r="A56" s="197" t="s">
        <v>140</v>
      </c>
      <c r="B56" s="105">
        <v>3</v>
      </c>
      <c r="C56" s="105">
        <v>9</v>
      </c>
      <c r="D56" s="238">
        <v>200</v>
      </c>
      <c r="E56" s="187"/>
      <c r="F56" s="200"/>
      <c r="G56" s="200"/>
      <c r="H56" s="238"/>
      <c r="I56" s="187"/>
      <c r="J56" s="200">
        <v>3</v>
      </c>
      <c r="K56" s="200">
        <v>9</v>
      </c>
      <c r="L56" s="236">
        <v>200</v>
      </c>
      <c r="M56" s="75"/>
    </row>
    <row r="57" spans="1:15" s="137" customFormat="1" ht="18.75" x14ac:dyDescent="0.3">
      <c r="A57" s="139" t="s">
        <v>151</v>
      </c>
      <c r="B57" s="111">
        <v>16833513.670600001</v>
      </c>
      <c r="C57" s="202">
        <v>2475438.6559100002</v>
      </c>
      <c r="D57" s="238">
        <v>-85.3</v>
      </c>
      <c r="E57" s="140"/>
      <c r="F57" s="202">
        <v>2328234.67453</v>
      </c>
      <c r="G57" s="285">
        <v>3052392.6302799997</v>
      </c>
      <c r="H57" s="238">
        <v>31.1</v>
      </c>
      <c r="I57" s="140"/>
      <c r="J57" s="202">
        <v>19161748.34513</v>
      </c>
      <c r="K57" s="202">
        <v>5527831.2861899994</v>
      </c>
      <c r="L57" s="236">
        <v>-71.2</v>
      </c>
      <c r="M57" s="76"/>
      <c r="N57" s="136"/>
      <c r="O57" s="136"/>
    </row>
    <row r="58" spans="1:15" ht="18.75" x14ac:dyDescent="0.3">
      <c r="A58" s="139"/>
      <c r="B58" s="111"/>
      <c r="C58" s="202"/>
      <c r="D58" s="200"/>
      <c r="E58" s="140"/>
      <c r="F58" s="202"/>
      <c r="G58" s="202"/>
      <c r="H58" s="238"/>
      <c r="I58" s="140"/>
      <c r="J58" s="200"/>
      <c r="K58" s="200"/>
      <c r="L58" s="236"/>
      <c r="M58" s="75"/>
    </row>
    <row r="59" spans="1:15" ht="22.5" x14ac:dyDescent="0.3">
      <c r="A59" s="139" t="s">
        <v>152</v>
      </c>
      <c r="B59" s="111"/>
      <c r="C59" s="202"/>
      <c r="D59" s="200"/>
      <c r="E59" s="140"/>
      <c r="F59" s="202"/>
      <c r="G59" s="202"/>
      <c r="H59" s="238"/>
      <c r="I59" s="140"/>
      <c r="J59" s="200"/>
      <c r="K59" s="200"/>
      <c r="L59" s="236"/>
      <c r="M59" s="75"/>
    </row>
    <row r="60" spans="1:15" s="137" customFormat="1" ht="18.75" x14ac:dyDescent="0.3">
      <c r="A60" s="139" t="s">
        <v>135</v>
      </c>
      <c r="B60" s="111">
        <v>275224.217</v>
      </c>
      <c r="C60" s="111">
        <v>131957.84700000001</v>
      </c>
      <c r="D60" s="238">
        <v>-52.1</v>
      </c>
      <c r="E60" s="140"/>
      <c r="F60" s="202"/>
      <c r="G60" s="202"/>
      <c r="H60" s="238"/>
      <c r="I60" s="140"/>
      <c r="J60" s="202">
        <v>275224.217</v>
      </c>
      <c r="K60" s="202">
        <v>131957.84700000001</v>
      </c>
      <c r="L60" s="236">
        <v>-52.1</v>
      </c>
      <c r="M60" s="76"/>
    </row>
    <row r="61" spans="1:15" ht="18.75" x14ac:dyDescent="0.3">
      <c r="A61" s="139"/>
      <c r="B61" s="105"/>
      <c r="C61" s="200"/>
      <c r="D61" s="200"/>
      <c r="E61" s="187"/>
      <c r="F61" s="200"/>
      <c r="G61" s="200"/>
      <c r="H61" s="238"/>
      <c r="I61" s="187"/>
      <c r="J61" s="200"/>
      <c r="K61" s="200"/>
      <c r="L61" s="236"/>
      <c r="M61" s="75"/>
    </row>
    <row r="62" spans="1:15" ht="21.75" x14ac:dyDescent="0.3">
      <c r="A62" s="196" t="s">
        <v>153</v>
      </c>
      <c r="B62" s="105"/>
      <c r="C62" s="200"/>
      <c r="D62" s="200"/>
      <c r="E62" s="187"/>
      <c r="F62" s="200"/>
      <c r="G62" s="200"/>
      <c r="H62" s="238"/>
      <c r="I62" s="187"/>
      <c r="J62" s="200"/>
      <c r="K62" s="200"/>
      <c r="L62" s="236"/>
      <c r="M62" s="75"/>
    </row>
    <row r="63" spans="1:15" ht="18.75" x14ac:dyDescent="0.3">
      <c r="A63" s="197" t="s">
        <v>133</v>
      </c>
      <c r="B63" s="105">
        <v>23909</v>
      </c>
      <c r="C63" s="200">
        <v>28435.259559999999</v>
      </c>
      <c r="D63" s="238">
        <v>18.899999999999999</v>
      </c>
      <c r="E63" s="187"/>
      <c r="F63" s="200">
        <v>44423.323469999988</v>
      </c>
      <c r="G63" s="200">
        <v>162017.00202000001</v>
      </c>
      <c r="H63" s="238">
        <v>264.7</v>
      </c>
      <c r="I63" s="187"/>
      <c r="J63" s="200">
        <v>68332.323469999988</v>
      </c>
      <c r="K63" s="200">
        <v>190452.26158000002</v>
      </c>
      <c r="L63" s="236">
        <v>178.7</v>
      </c>
      <c r="M63" s="75"/>
    </row>
    <row r="64" spans="1:15" ht="18.75" x14ac:dyDescent="0.3">
      <c r="A64" s="197" t="s">
        <v>134</v>
      </c>
      <c r="B64" s="105">
        <v>66494.475699999995</v>
      </c>
      <c r="C64" s="200">
        <v>77352.668829999995</v>
      </c>
      <c r="D64" s="238">
        <v>16.3</v>
      </c>
      <c r="E64" s="187"/>
      <c r="F64" s="200">
        <v>20803.227579999992</v>
      </c>
      <c r="G64" s="200">
        <v>-54222.36159</v>
      </c>
      <c r="H64" s="238">
        <v>-360.6</v>
      </c>
      <c r="I64" s="187"/>
      <c r="J64" s="200">
        <v>87297.703279999987</v>
      </c>
      <c r="K64" s="200">
        <v>23130.307239999995</v>
      </c>
      <c r="L64" s="236">
        <v>-73.5</v>
      </c>
      <c r="M64" s="75"/>
    </row>
    <row r="65" spans="1:15" ht="18.75" x14ac:dyDescent="0.3">
      <c r="A65" s="197" t="s">
        <v>136</v>
      </c>
      <c r="B65" s="105">
        <v>304317.88672999991</v>
      </c>
      <c r="C65" s="200">
        <v>-30687.03247999982</v>
      </c>
      <c r="D65" s="238">
        <v>-110.1</v>
      </c>
      <c r="E65" s="187"/>
      <c r="F65" s="200">
        <v>74122.312830000184</v>
      </c>
      <c r="G65" s="200">
        <v>109126.68786000041</v>
      </c>
      <c r="H65" s="238">
        <v>47.2</v>
      </c>
      <c r="I65" s="187"/>
      <c r="J65" s="200">
        <v>378440.1995600001</v>
      </c>
      <c r="K65" s="200">
        <v>78439.655380000593</v>
      </c>
      <c r="L65" s="236">
        <v>-79.3</v>
      </c>
      <c r="M65" s="75"/>
    </row>
    <row r="66" spans="1:15" ht="22.5" x14ac:dyDescent="0.3">
      <c r="A66" s="197" t="s">
        <v>139</v>
      </c>
      <c r="B66" s="105">
        <v>-6779981.8165299986</v>
      </c>
      <c r="C66" s="200">
        <v>-185704.23600000003</v>
      </c>
      <c r="D66" s="238">
        <v>-97.3</v>
      </c>
      <c r="E66" s="187"/>
      <c r="F66" s="200">
        <v>210.54499999999999</v>
      </c>
      <c r="G66" s="200">
        <v>0</v>
      </c>
      <c r="H66" s="238">
        <v>-100</v>
      </c>
      <c r="I66" s="187"/>
      <c r="J66" s="200">
        <v>-6779771.2715299986</v>
      </c>
      <c r="K66" s="200">
        <v>-185704.23600000003</v>
      </c>
      <c r="L66" s="236">
        <v>-97.3</v>
      </c>
      <c r="M66" s="75"/>
    </row>
    <row r="67" spans="1:15" ht="18.75" x14ac:dyDescent="0.3">
      <c r="A67" s="197" t="s">
        <v>140</v>
      </c>
      <c r="B67" s="105">
        <v>-3</v>
      </c>
      <c r="C67" s="200">
        <v>-9</v>
      </c>
      <c r="D67" s="238">
        <v>200</v>
      </c>
      <c r="E67" s="187"/>
      <c r="F67" s="200">
        <v>0</v>
      </c>
      <c r="G67" s="200">
        <v>0</v>
      </c>
      <c r="H67" s="238"/>
      <c r="I67" s="187"/>
      <c r="J67" s="200">
        <v>-3</v>
      </c>
      <c r="K67" s="200">
        <v>-9</v>
      </c>
      <c r="L67" s="236">
        <v>200</v>
      </c>
      <c r="M67" s="75"/>
    </row>
    <row r="68" spans="1:15" s="137" customFormat="1" ht="18.75" x14ac:dyDescent="0.3">
      <c r="A68" s="139" t="s">
        <v>154</v>
      </c>
      <c r="B68" s="111">
        <v>-6385263.4540999988</v>
      </c>
      <c r="C68" s="202">
        <v>-110612.34008999987</v>
      </c>
      <c r="D68" s="238">
        <v>-98.3</v>
      </c>
      <c r="E68" s="140"/>
      <c r="F68" s="202">
        <v>139559.40888000018</v>
      </c>
      <c r="G68" s="285">
        <v>216921.32829000044</v>
      </c>
      <c r="H68" s="238">
        <v>55.4</v>
      </c>
      <c r="I68" s="140"/>
      <c r="J68" s="202">
        <v>-6245704.0452199988</v>
      </c>
      <c r="K68" s="200">
        <v>106308.98820000057</v>
      </c>
      <c r="L68" s="236">
        <v>-101.7</v>
      </c>
      <c r="M68" s="76"/>
      <c r="N68" s="136"/>
      <c r="O68" s="136"/>
    </row>
    <row r="69" spans="1:15" ht="18.75" x14ac:dyDescent="0.3">
      <c r="A69" s="139"/>
      <c r="B69" s="111"/>
      <c r="C69" s="202"/>
      <c r="D69" s="238"/>
      <c r="E69" s="140"/>
      <c r="F69" s="202"/>
      <c r="G69" s="202"/>
      <c r="H69" s="238"/>
      <c r="I69" s="140"/>
      <c r="J69" s="202"/>
      <c r="K69" s="200"/>
      <c r="L69" s="236"/>
      <c r="M69" s="75"/>
    </row>
    <row r="70" spans="1:15" ht="22.5" x14ac:dyDescent="0.3">
      <c r="A70" s="139" t="s">
        <v>155</v>
      </c>
      <c r="B70" s="111"/>
      <c r="C70" s="202"/>
      <c r="D70" s="238"/>
      <c r="E70" s="140"/>
      <c r="F70" s="202"/>
      <c r="G70" s="202"/>
      <c r="H70" s="238"/>
      <c r="I70" s="140"/>
      <c r="J70" s="202"/>
      <c r="K70" s="200"/>
      <c r="L70" s="236"/>
      <c r="M70" s="75"/>
    </row>
    <row r="71" spans="1:15" s="137" customFormat="1" ht="18.75" x14ac:dyDescent="0.3">
      <c r="A71" s="139" t="s">
        <v>135</v>
      </c>
      <c r="B71" s="111">
        <v>-56430.304000000004</v>
      </c>
      <c r="C71" s="202">
        <v>10631.055999999982</v>
      </c>
      <c r="D71" s="238">
        <v>-118.8</v>
      </c>
      <c r="E71" s="140"/>
      <c r="F71" s="202">
        <v>0</v>
      </c>
      <c r="G71" s="202">
        <v>0</v>
      </c>
      <c r="H71" s="238"/>
      <c r="I71" s="140"/>
      <c r="J71" s="202">
        <v>-56430.304000000004</v>
      </c>
      <c r="K71" s="200">
        <v>10631.055999999982</v>
      </c>
      <c r="L71" s="236">
        <v>-118.8</v>
      </c>
      <c r="M71" s="76"/>
    </row>
    <row r="72" spans="1:15" s="137" customFormat="1" ht="18.75" x14ac:dyDescent="0.3">
      <c r="A72" s="199"/>
      <c r="B72" s="116"/>
      <c r="C72" s="203"/>
      <c r="D72" s="208"/>
      <c r="E72" s="140"/>
      <c r="F72" s="203"/>
      <c r="G72" s="203"/>
      <c r="H72" s="208"/>
      <c r="I72" s="140"/>
      <c r="J72" s="208"/>
      <c r="K72" s="208"/>
      <c r="L72" s="208"/>
      <c r="M72" s="76"/>
    </row>
    <row r="73" spans="1:15" ht="18.75" x14ac:dyDescent="0.3">
      <c r="A73" s="113" t="s">
        <v>156</v>
      </c>
      <c r="C73" s="141"/>
      <c r="D73" s="141"/>
      <c r="E73" s="141"/>
      <c r="F73" s="141"/>
      <c r="G73" s="113"/>
      <c r="H73" s="75"/>
      <c r="I73" s="113"/>
      <c r="J73" s="113"/>
      <c r="K73" s="113"/>
      <c r="L73" s="75"/>
      <c r="M73" s="75"/>
    </row>
    <row r="74" spans="1:15" ht="18.75" x14ac:dyDescent="0.3">
      <c r="A74" s="113" t="s">
        <v>157</v>
      </c>
      <c r="C74" s="141"/>
      <c r="D74" s="141"/>
      <c r="E74" s="141"/>
      <c r="F74" s="141"/>
      <c r="G74" s="75"/>
      <c r="H74" s="75"/>
      <c r="I74" s="75"/>
      <c r="J74" s="75"/>
      <c r="K74" s="75"/>
      <c r="L74" s="75"/>
      <c r="M74" s="75"/>
    </row>
    <row r="75" spans="1:15" ht="18.75" x14ac:dyDescent="0.3">
      <c r="A75" s="113" t="s">
        <v>126</v>
      </c>
      <c r="B75" s="75"/>
      <c r="C75" s="75"/>
      <c r="D75" s="75"/>
      <c r="E75" s="75"/>
      <c r="F75" s="75"/>
      <c r="G75" s="75"/>
      <c r="H75" s="75"/>
      <c r="I75" s="75"/>
      <c r="J75" s="75"/>
      <c r="K75" s="75"/>
      <c r="L75" s="75"/>
      <c r="M75" s="75"/>
    </row>
    <row r="76" spans="1:15" ht="18.75" x14ac:dyDescent="0.3">
      <c r="A76" s="75"/>
      <c r="C76" s="75"/>
      <c r="D76" s="75"/>
      <c r="E76" s="75"/>
      <c r="F76" s="75"/>
      <c r="G76" s="75"/>
      <c r="H76" s="75"/>
      <c r="I76" s="75"/>
      <c r="J76" s="75"/>
      <c r="K76" s="75"/>
      <c r="L76" s="75"/>
      <c r="M76" s="75"/>
    </row>
    <row r="77" spans="1:15" ht="18.75" x14ac:dyDescent="0.3">
      <c r="A77" s="75"/>
      <c r="B77" s="75"/>
      <c r="C77" s="75"/>
      <c r="D77" s="75"/>
      <c r="E77" s="75"/>
      <c r="F77" s="75"/>
      <c r="G77" s="75"/>
      <c r="H77" s="75"/>
      <c r="I77" s="75"/>
      <c r="J77" s="75"/>
      <c r="K77" s="75"/>
      <c r="L77" s="75"/>
      <c r="M77" s="75"/>
    </row>
    <row r="78" spans="1:15" ht="18.75" x14ac:dyDescent="0.3">
      <c r="A78" s="75"/>
      <c r="B78" s="75"/>
      <c r="C78" s="75"/>
      <c r="D78" s="75"/>
      <c r="E78" s="75"/>
      <c r="F78" s="75"/>
      <c r="G78" s="75"/>
      <c r="H78" s="75"/>
      <c r="I78" s="75"/>
      <c r="J78" s="75"/>
      <c r="K78" s="75"/>
      <c r="L78" s="75"/>
      <c r="M78" s="75"/>
    </row>
    <row r="79" spans="1:15" ht="18.75" x14ac:dyDescent="0.3">
      <c r="A79" s="75"/>
      <c r="B79" s="75"/>
      <c r="C79" s="75"/>
      <c r="D79" s="75"/>
      <c r="E79" s="75"/>
      <c r="F79" s="75"/>
      <c r="G79" s="75"/>
      <c r="H79" s="75"/>
      <c r="I79" s="75"/>
      <c r="J79" s="75"/>
      <c r="K79" s="75"/>
      <c r="L79" s="75"/>
      <c r="M79" s="75"/>
    </row>
    <row r="80" spans="1:15" ht="18.75" x14ac:dyDescent="0.3">
      <c r="A80" s="75"/>
      <c r="B80" s="75"/>
      <c r="C80" s="75"/>
      <c r="D80" s="75"/>
      <c r="E80" s="75"/>
      <c r="F80" s="75"/>
      <c r="G80" s="75"/>
      <c r="H80" s="75"/>
      <c r="I80" s="75"/>
      <c r="J80" s="75"/>
      <c r="K80" s="75"/>
      <c r="L80" s="75"/>
      <c r="M80" s="75"/>
    </row>
    <row r="81" spans="1:13" ht="18.75" x14ac:dyDescent="0.3">
      <c r="A81" s="75"/>
      <c r="B81" s="75"/>
      <c r="C81" s="75"/>
      <c r="D81" s="75"/>
      <c r="E81" s="75"/>
      <c r="F81" s="75"/>
      <c r="G81" s="75"/>
      <c r="H81" s="75"/>
      <c r="I81" s="75"/>
      <c r="J81" s="75"/>
      <c r="K81" s="75"/>
      <c r="L81" s="75"/>
      <c r="M81" s="75"/>
    </row>
    <row r="82" spans="1:13" ht="18.75" x14ac:dyDescent="0.3">
      <c r="A82" s="75"/>
      <c r="B82" s="75"/>
      <c r="C82" s="75"/>
      <c r="D82" s="75"/>
      <c r="E82" s="75"/>
      <c r="F82" s="75"/>
      <c r="G82" s="75"/>
      <c r="H82" s="75"/>
      <c r="I82" s="75"/>
      <c r="J82" s="75"/>
      <c r="K82" s="75"/>
      <c r="L82" s="75"/>
      <c r="M82" s="75"/>
    </row>
    <row r="83" spans="1:13" ht="18.75" x14ac:dyDescent="0.3">
      <c r="A83" s="75"/>
      <c r="B83" s="75"/>
      <c r="C83" s="75"/>
      <c r="D83" s="75"/>
      <c r="E83" s="75"/>
      <c r="F83" s="75"/>
      <c r="G83" s="75"/>
      <c r="H83" s="75"/>
      <c r="I83" s="75"/>
      <c r="J83" s="75"/>
      <c r="K83" s="75"/>
      <c r="L83" s="75"/>
      <c r="M83" s="75"/>
    </row>
    <row r="84" spans="1:13" ht="18.75" x14ac:dyDescent="0.3">
      <c r="A84" s="75"/>
      <c r="B84" s="75"/>
      <c r="C84" s="75"/>
      <c r="D84" s="75"/>
      <c r="E84" s="75"/>
      <c r="F84" s="75"/>
      <c r="G84" s="75"/>
      <c r="H84" s="75"/>
      <c r="I84" s="75"/>
      <c r="J84" s="75"/>
      <c r="K84" s="75"/>
      <c r="L84" s="75"/>
      <c r="M84" s="75"/>
    </row>
    <row r="85" spans="1:13" ht="18.75" x14ac:dyDescent="0.3">
      <c r="A85" s="75"/>
      <c r="B85" s="75"/>
      <c r="C85" s="75"/>
      <c r="D85" s="75"/>
      <c r="E85" s="75"/>
      <c r="F85" s="75"/>
      <c r="G85" s="75"/>
      <c r="H85" s="75"/>
      <c r="I85" s="75"/>
      <c r="J85" s="75"/>
      <c r="K85" s="75"/>
      <c r="L85" s="75"/>
      <c r="M85" s="75"/>
    </row>
    <row r="86" spans="1:13" ht="18.75" x14ac:dyDescent="0.3">
      <c r="A86" s="75"/>
      <c r="B86" s="75"/>
      <c r="C86" s="75"/>
      <c r="D86" s="75"/>
      <c r="E86" s="75"/>
      <c r="F86" s="75"/>
      <c r="G86" s="75"/>
      <c r="H86" s="75"/>
      <c r="I86" s="75"/>
      <c r="J86" s="75"/>
      <c r="K86" s="75"/>
      <c r="L86" s="75"/>
      <c r="M86" s="75"/>
    </row>
    <row r="87" spans="1:13" ht="18.75" x14ac:dyDescent="0.3">
      <c r="A87" s="75"/>
      <c r="B87" s="75"/>
      <c r="C87" s="75"/>
      <c r="D87" s="75"/>
      <c r="E87" s="75"/>
      <c r="F87" s="75"/>
      <c r="G87" s="75"/>
      <c r="H87" s="75"/>
      <c r="I87" s="75"/>
      <c r="J87" s="75"/>
      <c r="K87" s="75"/>
      <c r="L87" s="75"/>
      <c r="M87" s="75"/>
    </row>
    <row r="88" spans="1:13" ht="18.75" x14ac:dyDescent="0.3">
      <c r="A88" s="75"/>
      <c r="B88" s="75"/>
      <c r="C88" s="75"/>
      <c r="D88" s="75"/>
      <c r="E88" s="75"/>
      <c r="F88" s="75"/>
      <c r="G88" s="75"/>
      <c r="H88" s="75"/>
      <c r="I88" s="75"/>
      <c r="J88" s="75"/>
      <c r="K88" s="75"/>
      <c r="L88" s="75"/>
      <c r="M88" s="75"/>
    </row>
    <row r="89" spans="1:13" ht="18.75" x14ac:dyDescent="0.3">
      <c r="A89" s="75"/>
      <c r="B89" s="75"/>
      <c r="C89" s="75"/>
      <c r="D89" s="75"/>
      <c r="E89" s="75"/>
      <c r="F89" s="75"/>
      <c r="G89" s="75"/>
      <c r="H89" s="75"/>
      <c r="I89" s="75"/>
      <c r="J89" s="75"/>
      <c r="K89" s="75"/>
      <c r="L89" s="75"/>
      <c r="M89" s="75"/>
    </row>
    <row r="90" spans="1:13" ht="18.75" x14ac:dyDescent="0.3">
      <c r="A90" s="75"/>
      <c r="B90" s="75"/>
      <c r="C90" s="75"/>
      <c r="D90" s="75"/>
      <c r="E90" s="75"/>
      <c r="F90" s="75"/>
      <c r="G90" s="75"/>
      <c r="H90" s="75"/>
      <c r="I90" s="75"/>
      <c r="J90" s="75"/>
      <c r="K90" s="75"/>
      <c r="L90" s="75"/>
      <c r="M90" s="75"/>
    </row>
    <row r="91" spans="1:13" ht="18.75" x14ac:dyDescent="0.3">
      <c r="A91" s="75"/>
      <c r="B91" s="75"/>
      <c r="C91" s="75"/>
      <c r="D91" s="75"/>
      <c r="E91" s="75"/>
      <c r="F91" s="75"/>
      <c r="G91" s="75"/>
      <c r="H91" s="75"/>
      <c r="I91" s="75"/>
      <c r="J91" s="75"/>
      <c r="K91" s="75"/>
      <c r="L91" s="75"/>
      <c r="M91" s="75"/>
    </row>
    <row r="92" spans="1:13" ht="18.75" x14ac:dyDescent="0.3">
      <c r="A92" s="75"/>
      <c r="B92" s="75"/>
      <c r="C92" s="75"/>
      <c r="D92" s="75"/>
      <c r="E92" s="75"/>
      <c r="F92" s="75"/>
      <c r="G92" s="75"/>
      <c r="H92" s="75"/>
      <c r="I92" s="75"/>
      <c r="J92" s="75"/>
      <c r="K92" s="75"/>
      <c r="L92" s="75"/>
      <c r="M92" s="75"/>
    </row>
    <row r="93" spans="1:13" ht="18.75" x14ac:dyDescent="0.3">
      <c r="A93" s="75"/>
      <c r="B93" s="75"/>
      <c r="C93" s="75"/>
      <c r="D93" s="75"/>
      <c r="E93" s="75"/>
      <c r="F93" s="75"/>
      <c r="G93" s="75"/>
      <c r="H93" s="75"/>
      <c r="I93" s="75"/>
      <c r="J93" s="75"/>
      <c r="K93" s="75"/>
      <c r="L93" s="75"/>
      <c r="M93" s="75"/>
    </row>
    <row r="94" spans="1:13" ht="18.75" x14ac:dyDescent="0.3">
      <c r="A94" s="75"/>
      <c r="B94" s="75"/>
      <c r="C94" s="75"/>
      <c r="D94" s="75"/>
      <c r="E94" s="75"/>
      <c r="F94" s="75"/>
      <c r="G94" s="75"/>
      <c r="H94" s="75"/>
      <c r="I94" s="75"/>
      <c r="J94" s="75"/>
      <c r="K94" s="75"/>
      <c r="L94" s="75"/>
      <c r="M94" s="75"/>
    </row>
    <row r="95" spans="1:13" ht="18.75" x14ac:dyDescent="0.3">
      <c r="A95" s="75"/>
      <c r="B95" s="75"/>
      <c r="C95" s="75"/>
      <c r="D95" s="75"/>
      <c r="E95" s="75"/>
      <c r="F95" s="75"/>
      <c r="G95" s="75"/>
      <c r="H95" s="75"/>
      <c r="I95" s="75"/>
      <c r="J95" s="75"/>
      <c r="K95" s="75"/>
      <c r="L95" s="75"/>
      <c r="M95" s="75"/>
    </row>
    <row r="96" spans="1:13" ht="18.75" x14ac:dyDescent="0.3">
      <c r="A96" s="75"/>
      <c r="B96" s="75"/>
      <c r="C96" s="75"/>
      <c r="D96" s="75"/>
      <c r="E96" s="75"/>
      <c r="F96" s="75"/>
      <c r="G96" s="75"/>
      <c r="H96" s="75"/>
      <c r="I96" s="75"/>
      <c r="J96" s="75"/>
      <c r="K96" s="75"/>
      <c r="L96" s="75"/>
      <c r="M96" s="75"/>
    </row>
    <row r="97" spans="1:13" ht="18.75" x14ac:dyDescent="0.3">
      <c r="A97" s="75"/>
      <c r="B97" s="75"/>
      <c r="C97" s="75"/>
      <c r="D97" s="75"/>
      <c r="E97" s="75"/>
      <c r="F97" s="75"/>
      <c r="G97" s="75"/>
      <c r="H97" s="75"/>
      <c r="I97" s="75"/>
      <c r="J97" s="75"/>
      <c r="K97" s="75"/>
      <c r="L97" s="75"/>
      <c r="M97" s="75"/>
    </row>
    <row r="98" spans="1:13" ht="18.75" x14ac:dyDescent="0.3">
      <c r="A98" s="75"/>
      <c r="B98" s="75"/>
      <c r="C98" s="75"/>
      <c r="D98" s="75"/>
      <c r="E98" s="75"/>
      <c r="F98" s="75"/>
      <c r="G98" s="75"/>
      <c r="H98" s="75"/>
      <c r="I98" s="75"/>
      <c r="J98" s="75"/>
      <c r="K98" s="75"/>
      <c r="L98" s="75"/>
      <c r="M98" s="75"/>
    </row>
    <row r="99" spans="1:13" ht="18.75" x14ac:dyDescent="0.3">
      <c r="A99" s="75"/>
      <c r="B99" s="75"/>
      <c r="C99" s="75"/>
      <c r="D99" s="75"/>
      <c r="E99" s="75"/>
      <c r="F99" s="75"/>
      <c r="G99" s="75"/>
      <c r="H99" s="75"/>
      <c r="I99" s="75"/>
      <c r="J99" s="75"/>
      <c r="K99" s="75"/>
      <c r="L99" s="75"/>
      <c r="M99" s="75"/>
    </row>
    <row r="100" spans="1:13" ht="18.75" x14ac:dyDescent="0.3">
      <c r="A100" s="75"/>
      <c r="B100" s="75"/>
      <c r="C100" s="75"/>
      <c r="D100" s="75"/>
      <c r="E100" s="75"/>
      <c r="F100" s="75"/>
      <c r="G100" s="75"/>
      <c r="H100" s="75"/>
      <c r="I100" s="75"/>
      <c r="J100" s="75"/>
      <c r="K100" s="75"/>
      <c r="L100" s="75"/>
      <c r="M100" s="75"/>
    </row>
    <row r="101" spans="1:13" ht="18.75" x14ac:dyDescent="0.3">
      <c r="A101" s="75"/>
      <c r="B101" s="75"/>
      <c r="C101" s="75"/>
      <c r="D101" s="75"/>
      <c r="E101" s="75"/>
      <c r="F101" s="75"/>
      <c r="G101" s="75"/>
      <c r="H101" s="75"/>
      <c r="I101" s="75"/>
      <c r="J101" s="75"/>
      <c r="K101" s="75"/>
      <c r="L101" s="75"/>
      <c r="M101" s="75"/>
    </row>
    <row r="102" spans="1:13" ht="18.75" x14ac:dyDescent="0.3">
      <c r="A102" s="75"/>
      <c r="B102" s="75"/>
      <c r="C102" s="75"/>
      <c r="D102" s="75"/>
      <c r="E102" s="75"/>
      <c r="F102" s="75"/>
      <c r="G102" s="75"/>
      <c r="H102" s="75"/>
      <c r="I102" s="75"/>
      <c r="J102" s="75"/>
      <c r="K102" s="75"/>
      <c r="L102" s="75"/>
      <c r="M102" s="75"/>
    </row>
    <row r="103" spans="1:13" ht="18.75" x14ac:dyDescent="0.3">
      <c r="A103" s="75"/>
      <c r="B103" s="75"/>
      <c r="C103" s="75"/>
      <c r="D103" s="75"/>
      <c r="E103" s="75"/>
      <c r="F103" s="75"/>
      <c r="G103" s="75"/>
      <c r="H103" s="75"/>
      <c r="I103" s="75"/>
      <c r="J103" s="75"/>
      <c r="K103" s="75"/>
      <c r="L103" s="75"/>
      <c r="M103" s="75"/>
    </row>
    <row r="104" spans="1:13" ht="18.75" x14ac:dyDescent="0.3">
      <c r="A104" s="75"/>
      <c r="B104" s="75"/>
      <c r="C104" s="75"/>
      <c r="D104" s="75"/>
      <c r="E104" s="75"/>
      <c r="F104" s="75"/>
      <c r="G104" s="75"/>
      <c r="H104" s="75"/>
      <c r="I104" s="75"/>
      <c r="J104" s="75"/>
      <c r="K104" s="75"/>
      <c r="L104" s="75"/>
      <c r="M104" s="75"/>
    </row>
    <row r="105" spans="1:13" ht="18.75" x14ac:dyDescent="0.3">
      <c r="A105" s="75"/>
      <c r="B105" s="75"/>
      <c r="C105" s="75"/>
      <c r="D105" s="75"/>
      <c r="E105" s="75"/>
      <c r="F105" s="75"/>
      <c r="G105" s="75"/>
      <c r="H105" s="75"/>
      <c r="I105" s="75"/>
      <c r="J105" s="75"/>
      <c r="K105" s="75"/>
      <c r="L105" s="75"/>
      <c r="M105" s="75"/>
    </row>
    <row r="106" spans="1:13" ht="18.75" x14ac:dyDescent="0.3">
      <c r="A106" s="75"/>
      <c r="B106" s="75"/>
      <c r="C106" s="75"/>
      <c r="D106" s="75"/>
      <c r="E106" s="75"/>
      <c r="F106" s="75"/>
      <c r="G106" s="75"/>
      <c r="H106" s="75"/>
      <c r="I106" s="75"/>
      <c r="J106" s="75"/>
      <c r="K106" s="75"/>
      <c r="L106" s="75"/>
      <c r="M106" s="75"/>
    </row>
    <row r="107" spans="1:13" ht="18.75" x14ac:dyDescent="0.3">
      <c r="A107" s="75"/>
      <c r="B107" s="75"/>
      <c r="C107" s="75"/>
      <c r="D107" s="75"/>
      <c r="E107" s="75"/>
      <c r="F107" s="75"/>
      <c r="G107" s="75"/>
      <c r="H107" s="75"/>
      <c r="I107" s="75"/>
      <c r="J107" s="75"/>
      <c r="K107" s="75"/>
      <c r="L107" s="75"/>
      <c r="M107" s="75"/>
    </row>
    <row r="108" spans="1:13" ht="18.75" x14ac:dyDescent="0.3">
      <c r="A108" s="75"/>
      <c r="B108" s="75"/>
      <c r="C108" s="75"/>
      <c r="D108" s="75"/>
      <c r="E108" s="75"/>
      <c r="F108" s="75"/>
      <c r="G108" s="75"/>
      <c r="H108" s="75"/>
      <c r="I108" s="75"/>
      <c r="J108" s="75"/>
      <c r="K108" s="75"/>
      <c r="L108" s="75"/>
      <c r="M108" s="75"/>
    </row>
    <row r="109" spans="1:13" ht="18.75" x14ac:dyDescent="0.3">
      <c r="A109" s="75"/>
      <c r="B109" s="75"/>
      <c r="C109" s="75"/>
      <c r="D109" s="75"/>
      <c r="E109" s="75"/>
      <c r="F109" s="75"/>
      <c r="G109" s="75"/>
      <c r="H109" s="75"/>
      <c r="I109" s="75"/>
      <c r="J109" s="75"/>
      <c r="K109" s="75"/>
      <c r="L109" s="75"/>
      <c r="M109" s="75"/>
    </row>
    <row r="110" spans="1:13" ht="18.75" x14ac:dyDescent="0.3">
      <c r="A110" s="75"/>
      <c r="B110" s="75"/>
      <c r="C110" s="75"/>
      <c r="D110" s="75"/>
      <c r="E110" s="75"/>
      <c r="F110" s="75"/>
      <c r="G110" s="75"/>
      <c r="H110" s="75"/>
      <c r="I110" s="75"/>
      <c r="J110" s="75"/>
      <c r="K110" s="75"/>
      <c r="L110" s="75"/>
      <c r="M110" s="75"/>
    </row>
    <row r="111" spans="1:13" ht="18.75" x14ac:dyDescent="0.3">
      <c r="A111" s="75"/>
      <c r="B111" s="75"/>
      <c r="C111" s="75"/>
      <c r="D111" s="75"/>
      <c r="E111" s="75"/>
      <c r="F111" s="75"/>
      <c r="G111" s="75"/>
      <c r="H111" s="75"/>
      <c r="I111" s="75"/>
      <c r="J111" s="75"/>
      <c r="K111" s="75"/>
      <c r="L111" s="75"/>
      <c r="M111" s="75"/>
    </row>
    <row r="112" spans="1:13" ht="18.75" x14ac:dyDescent="0.3">
      <c r="A112" s="75"/>
      <c r="B112" s="75"/>
      <c r="C112" s="75"/>
      <c r="D112" s="75"/>
      <c r="E112" s="75"/>
      <c r="F112" s="75"/>
      <c r="G112" s="75"/>
      <c r="H112" s="75"/>
      <c r="I112" s="75"/>
      <c r="J112" s="75"/>
      <c r="K112" s="75"/>
      <c r="L112" s="75"/>
      <c r="M112" s="75"/>
    </row>
    <row r="113" spans="1:13" ht="18.75" x14ac:dyDescent="0.3">
      <c r="A113" s="75"/>
      <c r="B113" s="75"/>
      <c r="C113" s="75"/>
      <c r="D113" s="75"/>
      <c r="E113" s="75"/>
      <c r="F113" s="75"/>
      <c r="G113" s="75"/>
      <c r="H113" s="75"/>
      <c r="I113" s="75"/>
      <c r="J113" s="75"/>
      <c r="K113" s="75"/>
      <c r="L113" s="75"/>
      <c r="M113" s="75"/>
    </row>
    <row r="114" spans="1:13" ht="18.75" x14ac:dyDescent="0.3">
      <c r="A114" s="75"/>
      <c r="B114" s="75"/>
      <c r="C114" s="75"/>
      <c r="D114" s="75"/>
      <c r="E114" s="75"/>
      <c r="F114" s="75"/>
      <c r="G114" s="75"/>
      <c r="H114" s="75"/>
      <c r="I114" s="75"/>
      <c r="J114" s="75"/>
      <c r="K114" s="75"/>
      <c r="L114" s="75"/>
      <c r="M114" s="75"/>
    </row>
    <row r="115" spans="1:13" ht="18.75" x14ac:dyDescent="0.3">
      <c r="A115" s="75"/>
      <c r="B115" s="75"/>
      <c r="C115" s="75"/>
      <c r="D115" s="75"/>
      <c r="E115" s="75"/>
      <c r="F115" s="75"/>
      <c r="G115" s="75"/>
      <c r="H115" s="75"/>
      <c r="I115" s="75"/>
      <c r="J115" s="75"/>
      <c r="K115" s="75"/>
      <c r="L115" s="75"/>
      <c r="M115" s="75"/>
    </row>
    <row r="116" spans="1:13" ht="18.75" x14ac:dyDescent="0.3">
      <c r="A116" s="75"/>
      <c r="B116" s="75"/>
      <c r="C116" s="75"/>
      <c r="D116" s="75"/>
      <c r="E116" s="75"/>
      <c r="F116" s="75"/>
      <c r="G116" s="75"/>
      <c r="H116" s="75"/>
      <c r="I116" s="75"/>
      <c r="J116" s="75"/>
      <c r="K116" s="75"/>
      <c r="L116" s="75"/>
      <c r="M116" s="75"/>
    </row>
    <row r="117" spans="1:13" ht="18.75" x14ac:dyDescent="0.3">
      <c r="A117" s="75"/>
      <c r="B117" s="75"/>
      <c r="C117" s="75"/>
      <c r="D117" s="75"/>
      <c r="E117" s="75"/>
      <c r="F117" s="75"/>
      <c r="G117" s="75"/>
      <c r="H117" s="75"/>
      <c r="I117" s="75"/>
      <c r="J117" s="75"/>
      <c r="K117" s="75"/>
      <c r="L117" s="75"/>
      <c r="M117" s="75"/>
    </row>
    <row r="118" spans="1:13" ht="18.75" x14ac:dyDescent="0.3">
      <c r="A118" s="75"/>
      <c r="B118" s="75"/>
      <c r="C118" s="75"/>
      <c r="D118" s="75"/>
      <c r="E118" s="75"/>
      <c r="F118" s="75"/>
      <c r="G118" s="75"/>
      <c r="H118" s="75"/>
      <c r="I118" s="75"/>
      <c r="J118" s="75"/>
      <c r="K118" s="75"/>
      <c r="L118" s="75"/>
      <c r="M118" s="75"/>
    </row>
    <row r="119" spans="1:13" ht="18.75" x14ac:dyDescent="0.3">
      <c r="A119" s="75"/>
      <c r="B119" s="75"/>
      <c r="C119" s="75"/>
      <c r="D119" s="75"/>
      <c r="E119" s="75"/>
      <c r="F119" s="75"/>
      <c r="G119" s="75"/>
      <c r="H119" s="75"/>
      <c r="I119" s="75"/>
      <c r="J119" s="75"/>
      <c r="K119" s="75"/>
      <c r="L119" s="75"/>
      <c r="M119" s="75"/>
    </row>
    <row r="120" spans="1:13" ht="18.75" x14ac:dyDescent="0.3">
      <c r="A120" s="75"/>
      <c r="B120" s="75"/>
      <c r="C120" s="75"/>
      <c r="D120" s="75"/>
      <c r="E120" s="75"/>
      <c r="F120" s="75"/>
      <c r="G120" s="75"/>
      <c r="H120" s="75"/>
      <c r="I120" s="75"/>
      <c r="J120" s="75"/>
      <c r="K120" s="75"/>
      <c r="L120" s="75"/>
      <c r="M120" s="75"/>
    </row>
    <row r="121" spans="1:13" ht="18.75" x14ac:dyDescent="0.3">
      <c r="A121" s="75"/>
      <c r="B121" s="75"/>
      <c r="C121" s="75"/>
      <c r="D121" s="75"/>
      <c r="E121" s="75"/>
      <c r="F121" s="75"/>
      <c r="G121" s="75"/>
      <c r="H121" s="75"/>
      <c r="I121" s="75"/>
      <c r="J121" s="75"/>
      <c r="K121" s="75"/>
      <c r="L121" s="75"/>
      <c r="M121" s="75"/>
    </row>
    <row r="122" spans="1:13" ht="18.75" x14ac:dyDescent="0.3">
      <c r="A122" s="75"/>
      <c r="B122" s="75"/>
      <c r="C122" s="75"/>
      <c r="D122" s="75"/>
      <c r="E122" s="75"/>
      <c r="F122" s="75"/>
      <c r="G122" s="75"/>
      <c r="H122" s="75"/>
      <c r="I122" s="75"/>
      <c r="J122" s="75"/>
      <c r="K122" s="75"/>
      <c r="L122" s="75"/>
      <c r="M122" s="75"/>
    </row>
    <row r="123" spans="1:13" ht="18.75" x14ac:dyDescent="0.3">
      <c r="A123" s="75"/>
      <c r="B123" s="75"/>
      <c r="C123" s="75"/>
      <c r="D123" s="75"/>
      <c r="E123" s="75"/>
      <c r="F123" s="75"/>
      <c r="G123" s="75"/>
      <c r="H123" s="75"/>
      <c r="I123" s="75"/>
      <c r="J123" s="75"/>
      <c r="K123" s="75"/>
      <c r="L123" s="75"/>
      <c r="M123" s="75"/>
    </row>
    <row r="124" spans="1:13" ht="18.75" x14ac:dyDescent="0.3">
      <c r="A124" s="75"/>
      <c r="B124" s="75"/>
      <c r="C124" s="75"/>
      <c r="D124" s="75"/>
      <c r="E124" s="75"/>
      <c r="F124" s="75"/>
      <c r="G124" s="75"/>
      <c r="H124" s="75"/>
      <c r="I124" s="75"/>
      <c r="J124" s="75"/>
      <c r="K124" s="75"/>
      <c r="L124" s="75"/>
      <c r="M124" s="75"/>
    </row>
    <row r="125" spans="1:13" ht="18.75" x14ac:dyDescent="0.3">
      <c r="A125" s="75"/>
      <c r="B125" s="75"/>
      <c r="C125" s="75"/>
      <c r="D125" s="75"/>
      <c r="E125" s="75"/>
      <c r="F125" s="75"/>
      <c r="G125" s="75"/>
      <c r="H125" s="75"/>
      <c r="I125" s="75"/>
      <c r="J125" s="75"/>
      <c r="K125" s="75"/>
      <c r="L125" s="75"/>
      <c r="M125" s="75"/>
    </row>
    <row r="126" spans="1:13" ht="18.75" x14ac:dyDescent="0.3">
      <c r="A126" s="75"/>
      <c r="B126" s="75"/>
      <c r="C126" s="75"/>
      <c r="D126" s="75"/>
      <c r="E126" s="75"/>
      <c r="F126" s="75"/>
      <c r="G126" s="75"/>
      <c r="H126" s="75"/>
      <c r="I126" s="75"/>
      <c r="J126" s="75"/>
      <c r="K126" s="75"/>
      <c r="L126" s="75"/>
      <c r="M126" s="75"/>
    </row>
  </sheetData>
  <mergeCells count="3">
    <mergeCell ref="B5:D5"/>
    <mergeCell ref="F5:H5"/>
    <mergeCell ref="J5:L5"/>
  </mergeCells>
  <hyperlinks>
    <hyperlink ref="B1" location="Innhold!A1" display="Tilbake"/>
  </hyperlinks>
  <pageMargins left="0.7" right="0.7" top="0.78740157499999996" bottom="0.78740157499999996"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92"/>
  <sheetViews>
    <sheetView zoomScale="90" zoomScaleNormal="90" workbookViewId="0">
      <selection activeCell="A5" sqref="A5"/>
    </sheetView>
  </sheetViews>
  <sheetFormatPr baseColWidth="10" defaultColWidth="11.42578125" defaultRowHeight="18" x14ac:dyDescent="0.25"/>
  <cols>
    <col min="1" max="1" width="35.85546875" style="82" customWidth="1"/>
    <col min="2" max="2" width="18.140625" style="82" customWidth="1"/>
    <col min="3" max="3" width="17.85546875" style="82" customWidth="1"/>
    <col min="4" max="4" width="11.7109375" style="82" customWidth="1"/>
    <col min="5" max="5" width="4.7109375" style="82" customWidth="1"/>
    <col min="6" max="7" width="13" style="82" customWidth="1"/>
    <col min="8" max="8" width="11.7109375" style="82" customWidth="1"/>
    <col min="9" max="9" width="12.42578125" style="82" customWidth="1"/>
    <col min="10" max="10" width="11.42578125" style="82"/>
    <col min="11" max="12" width="17.140625" style="82" bestFit="1" customWidth="1"/>
    <col min="13" max="16384" width="11.42578125" style="82"/>
  </cols>
  <sheetData>
    <row r="1" spans="1:10" ht="18.75" customHeight="1" x14ac:dyDescent="0.3">
      <c r="A1" s="81" t="s">
        <v>94</v>
      </c>
      <c r="B1" s="74" t="s">
        <v>64</v>
      </c>
      <c r="C1" s="81"/>
      <c r="D1" s="81"/>
      <c r="E1" s="81"/>
      <c r="F1" s="75"/>
      <c r="G1" s="75"/>
      <c r="H1" s="75"/>
      <c r="I1" s="75"/>
      <c r="J1" s="75"/>
    </row>
    <row r="2" spans="1:10" ht="20.100000000000001" customHeight="1" x14ac:dyDescent="0.3">
      <c r="A2" s="81" t="s">
        <v>193</v>
      </c>
      <c r="B2" s="81"/>
      <c r="C2" s="81"/>
      <c r="D2" s="81"/>
      <c r="E2" s="81"/>
      <c r="F2" s="75"/>
      <c r="G2" s="75"/>
      <c r="H2" s="75"/>
      <c r="I2" s="75"/>
      <c r="J2" s="75"/>
    </row>
    <row r="3" spans="1:10" ht="20.100000000000001" customHeight="1" x14ac:dyDescent="0.3">
      <c r="A3" s="76"/>
      <c r="B3" s="76"/>
      <c r="C3" s="76"/>
      <c r="D3" s="76"/>
      <c r="E3" s="269"/>
      <c r="F3" s="75"/>
      <c r="G3" s="75"/>
      <c r="H3" s="75"/>
      <c r="I3" s="75"/>
      <c r="J3" s="75"/>
    </row>
    <row r="4" spans="1:10" ht="20.100000000000001" customHeight="1" x14ac:dyDescent="0.3">
      <c r="A4" s="270"/>
      <c r="B4" s="759" t="s">
        <v>194</v>
      </c>
      <c r="C4" s="759"/>
      <c r="D4" s="760"/>
      <c r="E4" s="90"/>
      <c r="F4" s="761" t="s">
        <v>194</v>
      </c>
      <c r="G4" s="759"/>
      <c r="H4" s="760"/>
      <c r="I4" s="75"/>
      <c r="J4" s="75"/>
    </row>
    <row r="5" spans="1:10" ht="18.75" customHeight="1" x14ac:dyDescent="0.3">
      <c r="A5" s="271" t="s">
        <v>442</v>
      </c>
      <c r="B5" s="762" t="s">
        <v>195</v>
      </c>
      <c r="C5" s="763"/>
      <c r="D5" s="764"/>
      <c r="E5" s="272"/>
      <c r="F5" s="765" t="s">
        <v>196</v>
      </c>
      <c r="G5" s="766"/>
      <c r="H5" s="767"/>
      <c r="I5" s="113"/>
      <c r="J5" s="75"/>
    </row>
    <row r="6" spans="1:10" ht="18.75" customHeight="1" x14ac:dyDescent="0.3">
      <c r="A6" s="123"/>
      <c r="B6" s="121"/>
      <c r="C6" s="196"/>
      <c r="D6" s="273" t="s">
        <v>100</v>
      </c>
      <c r="E6" s="273"/>
      <c r="F6" s="124"/>
      <c r="G6" s="125"/>
      <c r="H6" s="95" t="s">
        <v>100</v>
      </c>
      <c r="I6" s="101"/>
      <c r="J6" s="75"/>
    </row>
    <row r="7" spans="1:10" ht="18.75" customHeight="1" x14ac:dyDescent="0.3">
      <c r="A7" s="127"/>
      <c r="B7" s="98">
        <v>2015</v>
      </c>
      <c r="C7" s="98">
        <v>2016</v>
      </c>
      <c r="D7" s="274" t="s">
        <v>102</v>
      </c>
      <c r="E7" s="273"/>
      <c r="F7" s="98">
        <v>2015</v>
      </c>
      <c r="G7" s="128">
        <v>2016</v>
      </c>
      <c r="H7" s="275" t="s">
        <v>102</v>
      </c>
      <c r="I7" s="101"/>
      <c r="J7" s="75"/>
    </row>
    <row r="8" spans="1:10" ht="18.75" customHeight="1" x14ac:dyDescent="0.3">
      <c r="A8" s="102" t="s">
        <v>197</v>
      </c>
      <c r="B8" s="110">
        <f>SUM(B9:B14)</f>
        <v>101105.59133202001</v>
      </c>
      <c r="C8" s="110">
        <f>SUM(C9:C14)</f>
        <v>123568.89139964999</v>
      </c>
      <c r="D8" s="276">
        <f t="shared" ref="D8:D38" si="0">IF(B8=0, "    ---- ", IF(ABS(ROUND(100/B8*C8-100,1))&lt;999,ROUND(100/B8*C8-100,1),IF(ROUND(100/B8*C8-100,1)&gt;999,999,-999)))</f>
        <v>22.2</v>
      </c>
      <c r="E8" s="277"/>
      <c r="F8" s="276">
        <f>SUM(F9:F14)</f>
        <v>100.00000000000001</v>
      </c>
      <c r="G8" s="276">
        <f>SUM(G9:G14)</f>
        <v>100</v>
      </c>
      <c r="H8" s="277">
        <f t="shared" ref="H8:H38" si="1">IF(F8=0, "    ---- ", IF(ABS(ROUND(100/F8*G8-100,1))&lt;999,ROUND(100/F8*G8-100,1),IF(ROUND(100/F8*G8-100,1)&gt;999,999,-999)))</f>
        <v>0</v>
      </c>
      <c r="I8" s="105"/>
      <c r="J8" s="75"/>
    </row>
    <row r="9" spans="1:10" ht="18.75" customHeight="1" x14ac:dyDescent="0.3">
      <c r="A9" s="87" t="s">
        <v>198</v>
      </c>
      <c r="B9" s="107">
        <v>1738.57605225</v>
      </c>
      <c r="C9" s="106">
        <v>2312.2151240799999</v>
      </c>
      <c r="D9" s="278">
        <f t="shared" si="0"/>
        <v>33</v>
      </c>
      <c r="E9" s="278"/>
      <c r="F9" s="278">
        <v>1.7195646940441713</v>
      </c>
      <c r="G9" s="278">
        <v>1.8711951672381428</v>
      </c>
      <c r="H9" s="279">
        <f t="shared" si="1"/>
        <v>8.8000000000000007</v>
      </c>
      <c r="I9" s="105"/>
      <c r="J9" s="78"/>
    </row>
    <row r="10" spans="1:10" ht="18.75" customHeight="1" x14ac:dyDescent="0.3">
      <c r="A10" s="87" t="s">
        <v>199</v>
      </c>
      <c r="B10" s="106">
        <v>51729.67494597</v>
      </c>
      <c r="C10" s="106">
        <v>65160.327764410002</v>
      </c>
      <c r="D10" s="278">
        <f t="shared" si="0"/>
        <v>26</v>
      </c>
      <c r="E10" s="278"/>
      <c r="F10" s="278">
        <v>51.164010085352508</v>
      </c>
      <c r="G10" s="278">
        <v>52.731983775484913</v>
      </c>
      <c r="H10" s="279">
        <f t="shared" si="1"/>
        <v>3.1</v>
      </c>
      <c r="I10" s="105"/>
      <c r="J10" s="75"/>
    </row>
    <row r="11" spans="1:10" ht="18.75" customHeight="1" x14ac:dyDescent="0.3">
      <c r="A11" s="87" t="s">
        <v>200</v>
      </c>
      <c r="B11" s="106">
        <v>881.14598575000002</v>
      </c>
      <c r="C11" s="106">
        <v>872.93385275000003</v>
      </c>
      <c r="D11" s="278">
        <f t="shared" si="0"/>
        <v>-0.9</v>
      </c>
      <c r="E11" s="278"/>
      <c r="F11" s="278">
        <v>0.87151063966028375</v>
      </c>
      <c r="G11" s="278">
        <v>0.70643496341383594</v>
      </c>
      <c r="H11" s="279">
        <f t="shared" si="1"/>
        <v>-18.899999999999999</v>
      </c>
      <c r="I11" s="105"/>
      <c r="J11" s="75"/>
    </row>
    <row r="12" spans="1:10" ht="18.75" customHeight="1" x14ac:dyDescent="0.3">
      <c r="A12" s="109" t="s">
        <v>201</v>
      </c>
      <c r="B12" s="106">
        <v>23691.225342580001</v>
      </c>
      <c r="C12" s="106">
        <v>21091.233103580002</v>
      </c>
      <c r="D12" s="280">
        <f t="shared" si="0"/>
        <v>-11</v>
      </c>
      <c r="E12" s="280"/>
      <c r="F12" s="278">
        <v>23.432161397266881</v>
      </c>
      <c r="G12" s="278">
        <v>17.068400359250731</v>
      </c>
      <c r="H12" s="279">
        <f t="shared" si="1"/>
        <v>-27.2</v>
      </c>
      <c r="I12" s="105"/>
      <c r="J12" s="75"/>
    </row>
    <row r="13" spans="1:10" ht="18.75" customHeight="1" x14ac:dyDescent="0.3">
      <c r="A13" s="87" t="s">
        <v>202</v>
      </c>
      <c r="B13" s="106">
        <v>12104.8108158</v>
      </c>
      <c r="C13" s="106">
        <v>16675.512389259999</v>
      </c>
      <c r="D13" s="278">
        <f t="shared" si="0"/>
        <v>37.799999999999997</v>
      </c>
      <c r="E13" s="278"/>
      <c r="F13" s="278">
        <v>11.972444507098611</v>
      </c>
      <c r="G13" s="278">
        <v>13.494911381318122</v>
      </c>
      <c r="H13" s="279">
        <f t="shared" si="1"/>
        <v>12.7</v>
      </c>
      <c r="I13" s="105"/>
      <c r="J13" s="75"/>
    </row>
    <row r="14" spans="1:10" ht="18.75" customHeight="1" x14ac:dyDescent="0.3">
      <c r="A14" s="87" t="s">
        <v>203</v>
      </c>
      <c r="B14" s="180">
        <v>10960.158189670001</v>
      </c>
      <c r="C14" s="104">
        <v>17456.669165570001</v>
      </c>
      <c r="D14" s="278">
        <f t="shared" si="0"/>
        <v>59.3</v>
      </c>
      <c r="E14" s="278"/>
      <c r="F14" s="278">
        <v>10.840308676577546</v>
      </c>
      <c r="G14" s="279">
        <v>14.127074353294269</v>
      </c>
      <c r="H14" s="279">
        <f t="shared" si="1"/>
        <v>30.3</v>
      </c>
      <c r="I14" s="105"/>
      <c r="J14" s="75"/>
    </row>
    <row r="15" spans="1:10" ht="18.75" customHeight="1" x14ac:dyDescent="0.3">
      <c r="A15" s="197"/>
      <c r="B15" s="104"/>
      <c r="C15" s="180"/>
      <c r="D15" s="279"/>
      <c r="E15" s="279"/>
      <c r="F15" s="279"/>
      <c r="G15" s="278"/>
      <c r="H15" s="279"/>
      <c r="I15" s="105"/>
      <c r="J15" s="75"/>
    </row>
    <row r="16" spans="1:10" s="137" customFormat="1" ht="18.75" customHeight="1" x14ac:dyDescent="0.3">
      <c r="A16" s="102" t="s">
        <v>204</v>
      </c>
      <c r="B16" s="110">
        <f>SUM(B17:B22)</f>
        <v>951104.08926870988</v>
      </c>
      <c r="C16" s="110">
        <f>SUM(C17:C22)</f>
        <v>983415.78249237011</v>
      </c>
      <c r="D16" s="276">
        <f t="shared" si="0"/>
        <v>3.4</v>
      </c>
      <c r="E16" s="276"/>
      <c r="F16" s="276">
        <f>SUM(F17:F22)</f>
        <v>99.999999999999986</v>
      </c>
      <c r="G16" s="276">
        <f>SUM(G17:G22)</f>
        <v>100.00000000000003</v>
      </c>
      <c r="H16" s="277">
        <f t="shared" si="1"/>
        <v>0</v>
      </c>
      <c r="I16" s="111"/>
      <c r="J16" s="76"/>
    </row>
    <row r="17" spans="1:10" ht="18.75" customHeight="1" x14ac:dyDescent="0.3">
      <c r="A17" s="87" t="s">
        <v>198</v>
      </c>
      <c r="B17" s="104">
        <v>140003.49278322002</v>
      </c>
      <c r="C17" s="104">
        <v>131064.4888716</v>
      </c>
      <c r="D17" s="278">
        <f t="shared" si="0"/>
        <v>-6.4</v>
      </c>
      <c r="E17" s="278"/>
      <c r="F17" s="278">
        <v>14.720102075353985</v>
      </c>
      <c r="G17" s="278">
        <v>13.327474625171263</v>
      </c>
      <c r="H17" s="279">
        <f t="shared" si="1"/>
        <v>-9.5</v>
      </c>
      <c r="I17" s="105"/>
      <c r="J17" s="75"/>
    </row>
    <row r="18" spans="1:10" ht="18.75" customHeight="1" x14ac:dyDescent="0.3">
      <c r="A18" s="87" t="s">
        <v>199</v>
      </c>
      <c r="B18" s="104">
        <v>474805.15491315001</v>
      </c>
      <c r="C18" s="104">
        <v>459226.23603728006</v>
      </c>
      <c r="D18" s="278">
        <f t="shared" si="0"/>
        <v>-3.3</v>
      </c>
      <c r="E18" s="278"/>
      <c r="F18" s="278">
        <v>49.921471295346933</v>
      </c>
      <c r="G18" s="278">
        <v>46.697057766697284</v>
      </c>
      <c r="H18" s="279">
        <f t="shared" si="1"/>
        <v>-6.5</v>
      </c>
      <c r="I18" s="105"/>
      <c r="J18" s="75"/>
    </row>
    <row r="19" spans="1:10" ht="18.75" customHeight="1" x14ac:dyDescent="0.3">
      <c r="A19" s="87" t="s">
        <v>200</v>
      </c>
      <c r="B19" s="104">
        <v>125.771</v>
      </c>
      <c r="C19" s="104">
        <v>16.342001969999998</v>
      </c>
      <c r="D19" s="278">
        <f t="shared" si="0"/>
        <v>-87</v>
      </c>
      <c r="E19" s="278"/>
      <c r="F19" s="278">
        <v>1.3223684076124986E-2</v>
      </c>
      <c r="G19" s="278">
        <v>1.6617591725630856E-3</v>
      </c>
      <c r="H19" s="279">
        <f t="shared" si="1"/>
        <v>-87.4</v>
      </c>
      <c r="I19" s="105"/>
      <c r="J19" s="75"/>
    </row>
    <row r="20" spans="1:10" ht="18.75" customHeight="1" x14ac:dyDescent="0.3">
      <c r="A20" s="109" t="s">
        <v>201</v>
      </c>
      <c r="B20" s="106">
        <v>119474.31368046999</v>
      </c>
      <c r="C20" s="106">
        <v>121604.70036147001</v>
      </c>
      <c r="D20" s="280">
        <f t="shared" si="0"/>
        <v>1.8</v>
      </c>
      <c r="E20" s="280"/>
      <c r="F20" s="278">
        <v>12.561644411846871</v>
      </c>
      <c r="G20" s="278">
        <v>12.36554288901841</v>
      </c>
      <c r="H20" s="279">
        <f t="shared" si="1"/>
        <v>-1.6</v>
      </c>
      <c r="I20" s="105"/>
      <c r="J20" s="75"/>
    </row>
    <row r="21" spans="1:10" ht="18.75" customHeight="1" x14ac:dyDescent="0.3">
      <c r="A21" s="87" t="s">
        <v>202</v>
      </c>
      <c r="B21" s="104">
        <v>247709.37502521</v>
      </c>
      <c r="C21" s="104">
        <v>303321.85101589008</v>
      </c>
      <c r="D21" s="278">
        <f t="shared" si="0"/>
        <v>22.5</v>
      </c>
      <c r="E21" s="278"/>
      <c r="F21" s="278">
        <v>26.04440227101432</v>
      </c>
      <c r="G21" s="279">
        <v>30.843703794050459</v>
      </c>
      <c r="H21" s="279">
        <f t="shared" si="1"/>
        <v>18.399999999999999</v>
      </c>
      <c r="I21" s="105"/>
      <c r="J21" s="75"/>
    </row>
    <row r="22" spans="1:10" ht="18.75" customHeight="1" x14ac:dyDescent="0.3">
      <c r="A22" s="197" t="s">
        <v>203</v>
      </c>
      <c r="B22" s="104">
        <v>-31014.01813334</v>
      </c>
      <c r="C22" s="104">
        <v>-31817.835795840016</v>
      </c>
      <c r="D22" s="278">
        <f t="shared" si="0"/>
        <v>2.6</v>
      </c>
      <c r="E22" s="278"/>
      <c r="F22" s="279">
        <v>-3.2608437376382451</v>
      </c>
      <c r="G22" s="278">
        <v>-3.2354408341099492</v>
      </c>
      <c r="H22" s="279">
        <f t="shared" si="1"/>
        <v>-0.8</v>
      </c>
      <c r="I22" s="105"/>
      <c r="J22" s="75"/>
    </row>
    <row r="23" spans="1:10" ht="18.75" customHeight="1" x14ac:dyDescent="0.3">
      <c r="A23" s="87"/>
      <c r="B23" s="180"/>
      <c r="C23" s="180"/>
      <c r="D23" s="279"/>
      <c r="E23" s="278"/>
      <c r="F23" s="278"/>
      <c r="G23" s="279"/>
      <c r="H23" s="279"/>
      <c r="I23" s="187"/>
      <c r="J23" s="75"/>
    </row>
    <row r="24" spans="1:10" ht="18.75" customHeight="1" x14ac:dyDescent="0.3">
      <c r="A24" s="139" t="s">
        <v>205</v>
      </c>
      <c r="B24" s="110">
        <f>SUM(B25:B30)</f>
        <v>174444.77058510997</v>
      </c>
      <c r="C24" s="110">
        <f>SUM(C25:C30)</f>
        <v>197625.69709024002</v>
      </c>
      <c r="D24" s="276">
        <f t="shared" si="0"/>
        <v>13.3</v>
      </c>
      <c r="E24" s="276"/>
      <c r="F24" s="277">
        <f>SUM(F25:F30)</f>
        <v>100</v>
      </c>
      <c r="G24" s="277">
        <f>SUM(G25:G30)</f>
        <v>100</v>
      </c>
      <c r="H24" s="279">
        <f t="shared" si="1"/>
        <v>0</v>
      </c>
      <c r="I24" s="187"/>
      <c r="J24" s="75"/>
    </row>
    <row r="25" spans="1:10" ht="18.75" customHeight="1" x14ac:dyDescent="0.3">
      <c r="A25" s="197" t="s">
        <v>198</v>
      </c>
      <c r="B25" s="104">
        <v>117370.18584069998</v>
      </c>
      <c r="C25" s="104">
        <v>131809.99092531</v>
      </c>
      <c r="D25" s="278">
        <f t="shared" si="0"/>
        <v>12.3</v>
      </c>
      <c r="E25" s="278"/>
      <c r="F25" s="278">
        <v>67.282146347537633</v>
      </c>
      <c r="G25" s="278">
        <v>66.696787343967131</v>
      </c>
      <c r="H25" s="279">
        <f t="shared" si="1"/>
        <v>-0.9</v>
      </c>
      <c r="I25" s="187"/>
      <c r="J25" s="75"/>
    </row>
    <row r="26" spans="1:10" ht="18.75" customHeight="1" x14ac:dyDescent="0.3">
      <c r="A26" s="197" t="s">
        <v>199</v>
      </c>
      <c r="B26" s="104">
        <v>51178.710333260002</v>
      </c>
      <c r="C26" s="104">
        <v>58372.331613989998</v>
      </c>
      <c r="D26" s="278">
        <f t="shared" si="0"/>
        <v>14.1</v>
      </c>
      <c r="E26" s="278"/>
      <c r="F26" s="278">
        <v>29.33805935345616</v>
      </c>
      <c r="G26" s="278">
        <v>29.536812506389786</v>
      </c>
      <c r="H26" s="279">
        <f t="shared" si="1"/>
        <v>0.7</v>
      </c>
      <c r="I26" s="187"/>
      <c r="J26" s="75"/>
    </row>
    <row r="27" spans="1:10" ht="18.75" customHeight="1" x14ac:dyDescent="0.3">
      <c r="A27" s="197" t="s">
        <v>200</v>
      </c>
      <c r="B27" s="104">
        <v>0</v>
      </c>
      <c r="C27" s="104">
        <v>0</v>
      </c>
      <c r="D27" s="278" t="str">
        <f t="shared" si="0"/>
        <v xml:space="preserve">    ---- </v>
      </c>
      <c r="E27" s="278"/>
      <c r="F27" s="278">
        <v>0</v>
      </c>
      <c r="G27" s="278">
        <v>0</v>
      </c>
      <c r="H27" s="279" t="str">
        <f t="shared" si="1"/>
        <v xml:space="preserve">    ---- </v>
      </c>
      <c r="I27" s="187"/>
      <c r="J27" s="75"/>
    </row>
    <row r="28" spans="1:10" ht="18.75" customHeight="1" x14ac:dyDescent="0.3">
      <c r="A28" s="109" t="s">
        <v>201</v>
      </c>
      <c r="B28" s="106">
        <v>2115.0335166899999</v>
      </c>
      <c r="C28" s="106">
        <v>2968.90801702</v>
      </c>
      <c r="D28" s="280">
        <f t="shared" si="0"/>
        <v>40.4</v>
      </c>
      <c r="E28" s="280"/>
      <c r="F28" s="278">
        <v>1.2124373287865884</v>
      </c>
      <c r="G28" s="278">
        <v>1.5022884476730447</v>
      </c>
      <c r="H28" s="279">
        <f t="shared" si="1"/>
        <v>23.9</v>
      </c>
      <c r="I28" s="187"/>
      <c r="J28" s="75"/>
    </row>
    <row r="29" spans="1:10" ht="18.75" customHeight="1" x14ac:dyDescent="0.3">
      <c r="A29" s="197" t="s">
        <v>202</v>
      </c>
      <c r="B29" s="104">
        <v>2130.8418554700002</v>
      </c>
      <c r="C29" s="104">
        <v>2295.2530177199997</v>
      </c>
      <c r="D29" s="278">
        <f t="shared" si="0"/>
        <v>7.7</v>
      </c>
      <c r="E29" s="278"/>
      <c r="F29" s="278">
        <v>1.2214994168772644</v>
      </c>
      <c r="G29" s="278">
        <v>1.1614142550864424</v>
      </c>
      <c r="H29" s="279">
        <f t="shared" si="1"/>
        <v>-4.9000000000000004</v>
      </c>
      <c r="I29" s="187"/>
      <c r="J29" s="75"/>
    </row>
    <row r="30" spans="1:10" ht="18.75" customHeight="1" x14ac:dyDescent="0.3">
      <c r="A30" s="87" t="s">
        <v>203</v>
      </c>
      <c r="B30" s="104">
        <v>1649.9990389899999</v>
      </c>
      <c r="C30" s="104">
        <v>2179.2135162</v>
      </c>
      <c r="D30" s="279">
        <f t="shared" si="0"/>
        <v>32.1</v>
      </c>
      <c r="E30" s="279"/>
      <c r="F30" s="279">
        <v>0.94585755334235178</v>
      </c>
      <c r="G30" s="278">
        <v>1.1026974468836033</v>
      </c>
      <c r="H30" s="279">
        <f t="shared" si="1"/>
        <v>16.600000000000001</v>
      </c>
      <c r="I30" s="187"/>
      <c r="J30" s="75"/>
    </row>
    <row r="31" spans="1:10" ht="18.75" customHeight="1" x14ac:dyDescent="0.3">
      <c r="A31" s="197"/>
      <c r="B31" s="180"/>
      <c r="C31" s="180"/>
      <c r="D31" s="278"/>
      <c r="E31" s="278"/>
      <c r="F31" s="278"/>
      <c r="G31" s="279"/>
      <c r="H31" s="279"/>
      <c r="I31" s="187"/>
      <c r="J31" s="75"/>
    </row>
    <row r="32" spans="1:10" ht="18.75" customHeight="1" x14ac:dyDescent="0.3">
      <c r="A32" s="139" t="s">
        <v>2</v>
      </c>
      <c r="B32" s="110">
        <f>SUM(B33:B38)</f>
        <v>1226654.4511858399</v>
      </c>
      <c r="C32" s="110">
        <f>SUM(C33:C38)</f>
        <v>1304610.3709822602</v>
      </c>
      <c r="D32" s="276">
        <f t="shared" si="0"/>
        <v>6.4</v>
      </c>
      <c r="E32" s="276"/>
      <c r="F32" s="276">
        <f>SUM(F33:F38)</f>
        <v>100.00000000000001</v>
      </c>
      <c r="G32" s="276">
        <f>SUM(G33:G38)</f>
        <v>99.999999999999986</v>
      </c>
      <c r="H32" s="277">
        <f t="shared" si="1"/>
        <v>0</v>
      </c>
      <c r="I32" s="187"/>
      <c r="J32" s="75"/>
    </row>
    <row r="33" spans="1:10" ht="18.75" customHeight="1" x14ac:dyDescent="0.3">
      <c r="A33" s="197" t="s">
        <v>198</v>
      </c>
      <c r="B33" s="104">
        <f t="shared" ref="B33:C38" si="2">B9+B17+B25</f>
        <v>259112.25467617001</v>
      </c>
      <c r="C33" s="104">
        <f t="shared" si="2"/>
        <v>265186.69492099003</v>
      </c>
      <c r="D33" s="278">
        <f t="shared" si="0"/>
        <v>2.2999999999999998</v>
      </c>
      <c r="E33" s="278"/>
      <c r="F33" s="278">
        <f>B33/B32*100</f>
        <v>21.123491984697012</v>
      </c>
      <c r="G33" s="278">
        <f>C33/C32*100</f>
        <v>20.326888457994325</v>
      </c>
      <c r="H33" s="279">
        <f t="shared" si="1"/>
        <v>-3.8</v>
      </c>
      <c r="I33" s="187"/>
      <c r="J33" s="75"/>
    </row>
    <row r="34" spans="1:10" ht="18.75" customHeight="1" x14ac:dyDescent="0.3">
      <c r="A34" s="197" t="s">
        <v>199</v>
      </c>
      <c r="B34" s="104">
        <f t="shared" si="2"/>
        <v>577713.54019237997</v>
      </c>
      <c r="C34" s="104">
        <f t="shared" si="2"/>
        <v>582758.89541568002</v>
      </c>
      <c r="D34" s="278">
        <f t="shared" si="0"/>
        <v>0.9</v>
      </c>
      <c r="E34" s="278"/>
      <c r="F34" s="278">
        <f>B34/B32*100</f>
        <v>47.096681517267456</v>
      </c>
      <c r="G34" s="278">
        <f>C34/C32*100</f>
        <v>44.669190769724779</v>
      </c>
      <c r="H34" s="279">
        <f t="shared" si="1"/>
        <v>-5.2</v>
      </c>
      <c r="I34" s="187"/>
      <c r="J34" s="75"/>
    </row>
    <row r="35" spans="1:10" ht="18.75" customHeight="1" x14ac:dyDescent="0.3">
      <c r="A35" s="197" t="s">
        <v>200</v>
      </c>
      <c r="B35" s="104">
        <f t="shared" si="2"/>
        <v>1006.91698575</v>
      </c>
      <c r="C35" s="104">
        <f t="shared" si="2"/>
        <v>889.27585471999998</v>
      </c>
      <c r="D35" s="278">
        <f t="shared" si="0"/>
        <v>-11.7</v>
      </c>
      <c r="E35" s="278"/>
      <c r="F35" s="278">
        <f>B35/B32*100</f>
        <v>8.2086441277458871E-2</v>
      </c>
      <c r="G35" s="278">
        <f>C35/C32*100</f>
        <v>6.81640951581928E-2</v>
      </c>
      <c r="H35" s="279">
        <f t="shared" si="1"/>
        <v>-17</v>
      </c>
      <c r="I35" s="187"/>
      <c r="J35" s="75"/>
    </row>
    <row r="36" spans="1:10" ht="18.75" customHeight="1" x14ac:dyDescent="0.3">
      <c r="A36" s="109" t="s">
        <v>201</v>
      </c>
      <c r="B36" s="106">
        <f t="shared" si="2"/>
        <v>145280.57253973998</v>
      </c>
      <c r="C36" s="106">
        <f t="shared" si="2"/>
        <v>145664.84148207001</v>
      </c>
      <c r="D36" s="280">
        <f t="shared" si="0"/>
        <v>0.3</v>
      </c>
      <c r="E36" s="280"/>
      <c r="F36" s="278">
        <f>B36/B32*100</f>
        <v>11.843642877527028</v>
      </c>
      <c r="G36" s="278">
        <f>C36/C32*100</f>
        <v>11.165390427825345</v>
      </c>
      <c r="H36" s="279">
        <f t="shared" si="1"/>
        <v>-5.7</v>
      </c>
      <c r="I36" s="187"/>
      <c r="J36" s="75"/>
    </row>
    <row r="37" spans="1:10" ht="18.75" customHeight="1" x14ac:dyDescent="0.3">
      <c r="A37" s="197" t="s">
        <v>202</v>
      </c>
      <c r="B37" s="104">
        <f t="shared" si="2"/>
        <v>261945.02769648001</v>
      </c>
      <c r="C37" s="104">
        <f t="shared" si="2"/>
        <v>322292.61642287008</v>
      </c>
      <c r="D37" s="278">
        <f t="shared" si="0"/>
        <v>23</v>
      </c>
      <c r="E37" s="278"/>
      <c r="F37" s="278">
        <f>B37/B32*100</f>
        <v>21.35442686758693</v>
      </c>
      <c r="G37" s="278">
        <f>C37/C32*100</f>
        <v>24.704128036343239</v>
      </c>
      <c r="H37" s="279">
        <f t="shared" si="1"/>
        <v>15.7</v>
      </c>
      <c r="I37" s="187"/>
      <c r="J37" s="75"/>
    </row>
    <row r="38" spans="1:10" ht="18.75" customHeight="1" x14ac:dyDescent="0.3">
      <c r="A38" s="281" t="s">
        <v>203</v>
      </c>
      <c r="B38" s="282">
        <f t="shared" si="2"/>
        <v>-18403.860904679997</v>
      </c>
      <c r="C38" s="282">
        <f t="shared" si="2"/>
        <v>-12181.953114070015</v>
      </c>
      <c r="D38" s="283">
        <f t="shared" si="0"/>
        <v>-33.799999999999997</v>
      </c>
      <c r="E38" s="278"/>
      <c r="F38" s="283">
        <f>B38/B32*100</f>
        <v>-1.5003296883558763</v>
      </c>
      <c r="G38" s="283">
        <f>C38/C32*100</f>
        <v>-0.93376178704589352</v>
      </c>
      <c r="H38" s="284">
        <f t="shared" si="1"/>
        <v>-37.799999999999997</v>
      </c>
      <c r="I38" s="187"/>
      <c r="J38" s="75"/>
    </row>
    <row r="39" spans="1:10" ht="18.75" customHeight="1" x14ac:dyDescent="0.3">
      <c r="A39" s="113"/>
      <c r="B39" s="113"/>
      <c r="C39" s="113"/>
      <c r="D39" s="113"/>
      <c r="E39" s="113"/>
      <c r="F39" s="187"/>
      <c r="G39" s="187"/>
      <c r="H39" s="187"/>
      <c r="I39" s="187"/>
      <c r="J39" s="75"/>
    </row>
    <row r="40" spans="1:10" ht="18.75" customHeight="1" x14ac:dyDescent="0.3">
      <c r="A40" s="113" t="s">
        <v>206</v>
      </c>
      <c r="B40" s="113"/>
      <c r="C40" s="113"/>
      <c r="D40" s="113"/>
      <c r="E40" s="113"/>
      <c r="F40" s="187"/>
      <c r="G40" s="187"/>
      <c r="H40" s="187"/>
      <c r="I40" s="187"/>
      <c r="J40" s="75"/>
    </row>
    <row r="41" spans="1:10" ht="18.75" x14ac:dyDescent="0.3">
      <c r="A41" s="113" t="s">
        <v>126</v>
      </c>
      <c r="B41" s="113"/>
      <c r="C41" s="113"/>
      <c r="D41" s="113"/>
      <c r="E41" s="113"/>
      <c r="F41" s="75"/>
      <c r="G41" s="75"/>
      <c r="H41" s="75"/>
      <c r="I41" s="75"/>
      <c r="J41" s="75"/>
    </row>
    <row r="42" spans="1:10" ht="18.75" x14ac:dyDescent="0.3">
      <c r="A42" s="75"/>
      <c r="B42" s="75"/>
      <c r="C42" s="75"/>
      <c r="D42" s="75"/>
      <c r="E42" s="75"/>
      <c r="G42" s="75"/>
      <c r="H42" s="75"/>
      <c r="I42" s="75"/>
      <c r="J42" s="75"/>
    </row>
    <row r="43" spans="1:10" ht="18.75" x14ac:dyDescent="0.3">
      <c r="A43" s="75"/>
      <c r="B43" s="75"/>
      <c r="C43" s="75"/>
      <c r="D43" s="75"/>
      <c r="E43" s="75"/>
      <c r="F43" s="75"/>
      <c r="G43" s="75"/>
      <c r="H43" s="75"/>
      <c r="I43" s="75"/>
      <c r="J43" s="75"/>
    </row>
    <row r="44" spans="1:10" ht="18.75" x14ac:dyDescent="0.3">
      <c r="A44" s="75"/>
      <c r="B44" s="75"/>
      <c r="C44" s="75"/>
      <c r="D44" s="75"/>
      <c r="E44" s="75"/>
      <c r="F44" s="75"/>
      <c r="G44" s="75"/>
      <c r="H44" s="75"/>
      <c r="I44" s="75"/>
      <c r="J44" s="75"/>
    </row>
    <row r="45" spans="1:10" ht="18.75" x14ac:dyDescent="0.3">
      <c r="A45" s="75"/>
      <c r="B45" s="75"/>
      <c r="C45" s="75"/>
      <c r="D45" s="75"/>
      <c r="E45" s="75"/>
      <c r="F45" s="75"/>
      <c r="G45" s="75"/>
      <c r="H45" s="75"/>
      <c r="I45" s="75"/>
      <c r="J45" s="75"/>
    </row>
    <row r="46" spans="1:10" ht="18.75" x14ac:dyDescent="0.3">
      <c r="A46" s="75"/>
      <c r="B46" s="75"/>
      <c r="C46" s="75"/>
      <c r="D46" s="75"/>
      <c r="E46" s="75"/>
      <c r="F46" s="75"/>
      <c r="G46" s="75"/>
      <c r="H46" s="75"/>
      <c r="I46" s="75"/>
      <c r="J46" s="75"/>
    </row>
    <row r="47" spans="1:10" ht="18.75" x14ac:dyDescent="0.3">
      <c r="A47" s="75"/>
      <c r="B47" s="75"/>
      <c r="C47" s="75"/>
      <c r="D47" s="75"/>
      <c r="E47" s="75"/>
      <c r="F47" s="75"/>
      <c r="G47" s="75"/>
      <c r="H47" s="75"/>
      <c r="I47" s="75"/>
      <c r="J47" s="75"/>
    </row>
    <row r="48" spans="1:10" ht="18.75" x14ac:dyDescent="0.3">
      <c r="A48" s="75"/>
      <c r="B48" s="75"/>
      <c r="C48" s="75"/>
      <c r="D48" s="75"/>
      <c r="E48" s="75"/>
      <c r="F48" s="75"/>
      <c r="G48" s="75"/>
      <c r="H48" s="75"/>
      <c r="I48" s="75"/>
      <c r="J48" s="75"/>
    </row>
    <row r="49" spans="1:10" ht="18.75" x14ac:dyDescent="0.3">
      <c r="A49" s="75"/>
      <c r="B49" s="75"/>
      <c r="C49" s="75"/>
      <c r="D49" s="75"/>
      <c r="E49" s="75"/>
      <c r="F49" s="75"/>
      <c r="G49" s="75"/>
      <c r="H49" s="75"/>
      <c r="I49" s="75"/>
      <c r="J49" s="75"/>
    </row>
    <row r="50" spans="1:10" ht="18.75" x14ac:dyDescent="0.3">
      <c r="A50" s="75"/>
      <c r="B50" s="75"/>
      <c r="C50" s="75"/>
      <c r="D50" s="75"/>
      <c r="E50" s="75"/>
      <c r="F50" s="75"/>
      <c r="G50" s="75"/>
      <c r="H50" s="75"/>
      <c r="I50" s="75"/>
      <c r="J50" s="75"/>
    </row>
    <row r="51" spans="1:10" ht="18.75" x14ac:dyDescent="0.3">
      <c r="A51" s="75"/>
      <c r="B51" s="75"/>
      <c r="C51" s="75"/>
      <c r="D51" s="75"/>
      <c r="E51" s="75"/>
      <c r="F51" s="75"/>
      <c r="G51" s="75"/>
      <c r="H51" s="75"/>
      <c r="I51" s="75"/>
      <c r="J51" s="75"/>
    </row>
    <row r="52" spans="1:10" ht="18.75" x14ac:dyDescent="0.3">
      <c r="A52" s="75"/>
      <c r="B52" s="75"/>
      <c r="C52" s="75"/>
      <c r="D52" s="75"/>
      <c r="E52" s="75"/>
      <c r="F52" s="75"/>
      <c r="G52" s="75"/>
      <c r="H52" s="75"/>
      <c r="I52" s="75"/>
      <c r="J52" s="75"/>
    </row>
    <row r="53" spans="1:10" ht="18.75" x14ac:dyDescent="0.3">
      <c r="A53" s="75"/>
      <c r="B53" s="75"/>
      <c r="C53" s="75"/>
      <c r="D53" s="75"/>
      <c r="E53" s="75"/>
      <c r="F53" s="75"/>
      <c r="G53" s="75"/>
      <c r="H53" s="75"/>
      <c r="I53" s="75"/>
      <c r="J53" s="75"/>
    </row>
    <row r="54" spans="1:10" ht="18.75" x14ac:dyDescent="0.3">
      <c r="A54" s="75"/>
      <c r="B54" s="75"/>
      <c r="C54" s="75"/>
      <c r="D54" s="75"/>
      <c r="E54" s="75"/>
      <c r="F54" s="75"/>
      <c r="G54" s="75"/>
      <c r="H54" s="75"/>
      <c r="I54" s="75"/>
      <c r="J54" s="75"/>
    </row>
    <row r="55" spans="1:10" ht="18.75" x14ac:dyDescent="0.3">
      <c r="A55" s="75"/>
      <c r="B55" s="75"/>
      <c r="C55" s="75"/>
      <c r="D55" s="75"/>
      <c r="E55" s="75"/>
      <c r="F55" s="75"/>
      <c r="G55" s="75"/>
      <c r="H55" s="75"/>
      <c r="I55" s="75"/>
      <c r="J55" s="75"/>
    </row>
    <row r="56" spans="1:10" ht="18.75" x14ac:dyDescent="0.3">
      <c r="A56" s="75"/>
      <c r="B56" s="75"/>
      <c r="C56" s="75"/>
      <c r="D56" s="75"/>
      <c r="E56" s="75"/>
      <c r="F56" s="75"/>
      <c r="G56" s="75"/>
      <c r="H56" s="75"/>
      <c r="I56" s="75"/>
      <c r="J56" s="75"/>
    </row>
    <row r="57" spans="1:10" ht="18.75" x14ac:dyDescent="0.3">
      <c r="A57" s="75"/>
      <c r="B57" s="75"/>
      <c r="C57" s="75"/>
      <c r="D57" s="75"/>
      <c r="E57" s="75"/>
      <c r="F57" s="75"/>
      <c r="G57" s="75"/>
      <c r="H57" s="75"/>
      <c r="I57" s="75"/>
      <c r="J57" s="75"/>
    </row>
    <row r="58" spans="1:10" ht="18.75" x14ac:dyDescent="0.3">
      <c r="A58" s="75"/>
      <c r="B58" s="75"/>
      <c r="C58" s="75"/>
      <c r="D58" s="75"/>
      <c r="E58" s="75"/>
      <c r="F58" s="75"/>
      <c r="G58" s="75"/>
      <c r="H58" s="75"/>
      <c r="I58" s="75"/>
      <c r="J58" s="75"/>
    </row>
    <row r="59" spans="1:10" ht="18.75" x14ac:dyDescent="0.3">
      <c r="A59" s="75"/>
      <c r="B59" s="75"/>
      <c r="C59" s="75"/>
      <c r="D59" s="75"/>
      <c r="E59" s="75"/>
      <c r="F59" s="75"/>
      <c r="G59" s="75"/>
      <c r="H59" s="75"/>
      <c r="I59" s="75"/>
      <c r="J59" s="75"/>
    </row>
    <row r="60" spans="1:10" ht="18.75" x14ac:dyDescent="0.3">
      <c r="A60" s="75"/>
      <c r="B60" s="75"/>
      <c r="C60" s="75"/>
      <c r="D60" s="75"/>
      <c r="E60" s="75"/>
      <c r="F60" s="75"/>
      <c r="G60" s="75"/>
      <c r="H60" s="75"/>
      <c r="I60" s="75"/>
      <c r="J60" s="75"/>
    </row>
    <row r="61" spans="1:10" ht="18.75" x14ac:dyDescent="0.3">
      <c r="A61" s="75"/>
      <c r="B61" s="75"/>
      <c r="C61" s="75"/>
      <c r="D61" s="75"/>
      <c r="E61" s="75"/>
      <c r="F61" s="75"/>
      <c r="G61" s="75"/>
      <c r="H61" s="75"/>
      <c r="I61" s="75"/>
      <c r="J61" s="75"/>
    </row>
    <row r="62" spans="1:10" ht="18.75" x14ac:dyDescent="0.3">
      <c r="A62" s="75"/>
      <c r="B62" s="75"/>
      <c r="C62" s="75"/>
      <c r="D62" s="75"/>
      <c r="E62" s="75"/>
      <c r="F62" s="75"/>
      <c r="G62" s="75"/>
      <c r="H62" s="75"/>
      <c r="I62" s="75"/>
      <c r="J62" s="75"/>
    </row>
    <row r="63" spans="1:10" ht="18.75" x14ac:dyDescent="0.3">
      <c r="A63" s="75"/>
      <c r="B63" s="75"/>
      <c r="C63" s="75"/>
      <c r="D63" s="75"/>
      <c r="E63" s="75"/>
      <c r="F63" s="75"/>
      <c r="G63" s="75"/>
      <c r="H63" s="75"/>
      <c r="I63" s="75"/>
      <c r="J63" s="75"/>
    </row>
    <row r="64" spans="1:10" ht="18.75" x14ac:dyDescent="0.3">
      <c r="A64" s="75"/>
      <c r="B64" s="75"/>
      <c r="C64" s="75"/>
      <c r="D64" s="75"/>
      <c r="E64" s="75"/>
      <c r="F64" s="75"/>
      <c r="G64" s="75"/>
      <c r="H64" s="75"/>
      <c r="I64" s="75"/>
      <c r="J64" s="75"/>
    </row>
    <row r="65" spans="1:10" ht="18.75" x14ac:dyDescent="0.3">
      <c r="A65" s="75"/>
      <c r="B65" s="75"/>
      <c r="C65" s="75"/>
      <c r="D65" s="75"/>
      <c r="E65" s="75"/>
      <c r="F65" s="75"/>
      <c r="G65" s="75"/>
      <c r="H65" s="75"/>
      <c r="I65" s="75"/>
      <c r="J65" s="75"/>
    </row>
    <row r="66" spans="1:10" ht="18.75" x14ac:dyDescent="0.3">
      <c r="A66" s="75"/>
      <c r="B66" s="75"/>
      <c r="C66" s="75"/>
      <c r="D66" s="75"/>
      <c r="E66" s="75"/>
      <c r="F66" s="75"/>
      <c r="G66" s="75"/>
      <c r="H66" s="75"/>
      <c r="I66" s="75"/>
      <c r="J66" s="75"/>
    </row>
    <row r="67" spans="1:10" ht="18.75" x14ac:dyDescent="0.3">
      <c r="A67" s="75"/>
      <c r="B67" s="75"/>
      <c r="C67" s="75"/>
      <c r="D67" s="75"/>
      <c r="E67" s="75"/>
      <c r="F67" s="75"/>
      <c r="G67" s="75"/>
      <c r="H67" s="75"/>
      <c r="I67" s="75"/>
      <c r="J67" s="75"/>
    </row>
    <row r="68" spans="1:10" ht="18.75" x14ac:dyDescent="0.3">
      <c r="A68" s="75"/>
      <c r="B68" s="75"/>
      <c r="C68" s="75"/>
      <c r="D68" s="75"/>
      <c r="E68" s="75"/>
      <c r="F68" s="75"/>
      <c r="G68" s="75"/>
      <c r="H68" s="75"/>
      <c r="I68" s="75"/>
      <c r="J68" s="75"/>
    </row>
    <row r="69" spans="1:10" ht="18.75" x14ac:dyDescent="0.3">
      <c r="A69" s="75"/>
      <c r="B69" s="75"/>
      <c r="C69" s="75"/>
      <c r="D69" s="75"/>
      <c r="E69" s="75"/>
      <c r="F69" s="75"/>
      <c r="G69" s="75"/>
      <c r="H69" s="75"/>
      <c r="I69" s="75"/>
      <c r="J69" s="75"/>
    </row>
    <row r="70" spans="1:10" ht="18.75" x14ac:dyDescent="0.3">
      <c r="A70" s="75"/>
      <c r="B70" s="75"/>
      <c r="C70" s="75"/>
      <c r="D70" s="75"/>
      <c r="E70" s="75"/>
      <c r="F70" s="75"/>
      <c r="G70" s="75"/>
      <c r="H70" s="75"/>
      <c r="I70" s="75"/>
      <c r="J70" s="75"/>
    </row>
    <row r="71" spans="1:10" ht="18.75" x14ac:dyDescent="0.3">
      <c r="A71" s="75"/>
      <c r="B71" s="75"/>
      <c r="C71" s="75"/>
      <c r="D71" s="75"/>
      <c r="E71" s="75"/>
      <c r="F71" s="75"/>
      <c r="G71" s="75"/>
      <c r="H71" s="75"/>
      <c r="I71" s="75"/>
      <c r="J71" s="75"/>
    </row>
    <row r="72" spans="1:10" ht="18.75" x14ac:dyDescent="0.3">
      <c r="A72" s="75"/>
      <c r="B72" s="75"/>
      <c r="C72" s="75"/>
      <c r="D72" s="75"/>
      <c r="E72" s="75"/>
      <c r="F72" s="75"/>
      <c r="G72" s="75"/>
      <c r="H72" s="75"/>
      <c r="I72" s="75"/>
      <c r="J72" s="75"/>
    </row>
    <row r="73" spans="1:10" ht="18.75" x14ac:dyDescent="0.3">
      <c r="A73" s="75"/>
      <c r="B73" s="75"/>
      <c r="C73" s="75"/>
      <c r="D73" s="75"/>
      <c r="E73" s="75"/>
      <c r="F73" s="75"/>
      <c r="G73" s="75"/>
      <c r="H73" s="75"/>
      <c r="I73" s="75"/>
      <c r="J73" s="75"/>
    </row>
    <row r="74" spans="1:10" ht="18.75" x14ac:dyDescent="0.3">
      <c r="A74" s="75"/>
      <c r="B74" s="75"/>
      <c r="C74" s="75"/>
      <c r="D74" s="75"/>
      <c r="E74" s="75"/>
      <c r="F74" s="75"/>
      <c r="G74" s="75"/>
      <c r="H74" s="75"/>
      <c r="I74" s="75"/>
      <c r="J74" s="75"/>
    </row>
    <row r="75" spans="1:10" ht="18.75" x14ac:dyDescent="0.3">
      <c r="A75" s="75"/>
      <c r="B75" s="75"/>
      <c r="C75" s="75"/>
      <c r="D75" s="75"/>
      <c r="E75" s="75"/>
      <c r="F75" s="75"/>
      <c r="G75" s="75"/>
      <c r="H75" s="75"/>
      <c r="I75" s="75"/>
      <c r="J75" s="75"/>
    </row>
    <row r="76" spans="1:10" ht="18.75" x14ac:dyDescent="0.3">
      <c r="A76" s="75"/>
      <c r="B76" s="75"/>
      <c r="C76" s="75"/>
      <c r="D76" s="75"/>
      <c r="E76" s="75"/>
      <c r="F76" s="75"/>
      <c r="G76" s="75"/>
      <c r="H76" s="75"/>
      <c r="I76" s="75"/>
      <c r="J76" s="75"/>
    </row>
    <row r="77" spans="1:10" ht="18.75" x14ac:dyDescent="0.3">
      <c r="A77" s="75"/>
      <c r="B77" s="75"/>
      <c r="C77" s="75"/>
      <c r="D77" s="75"/>
      <c r="E77" s="75"/>
      <c r="F77" s="75"/>
      <c r="G77" s="75"/>
      <c r="H77" s="75"/>
      <c r="I77" s="75"/>
      <c r="J77" s="75"/>
    </row>
    <row r="78" spans="1:10" ht="18.75" x14ac:dyDescent="0.3">
      <c r="A78" s="75"/>
      <c r="B78" s="75"/>
      <c r="C78" s="75"/>
      <c r="D78" s="75"/>
      <c r="E78" s="75"/>
      <c r="F78" s="75"/>
      <c r="G78" s="75"/>
      <c r="H78" s="75"/>
      <c r="I78" s="75"/>
      <c r="J78" s="75"/>
    </row>
    <row r="79" spans="1:10" ht="18.75" x14ac:dyDescent="0.3">
      <c r="A79" s="75"/>
      <c r="B79" s="75"/>
      <c r="C79" s="75"/>
      <c r="D79" s="75"/>
      <c r="E79" s="75"/>
      <c r="F79" s="75"/>
      <c r="G79" s="75"/>
      <c r="H79" s="75"/>
      <c r="I79" s="75"/>
      <c r="J79" s="75"/>
    </row>
    <row r="80" spans="1:10" ht="18.75" x14ac:dyDescent="0.3">
      <c r="A80" s="75"/>
      <c r="B80" s="75"/>
      <c r="C80" s="75"/>
      <c r="D80" s="75"/>
      <c r="E80" s="75"/>
      <c r="F80" s="75"/>
      <c r="G80" s="75"/>
      <c r="H80" s="75"/>
      <c r="I80" s="75"/>
      <c r="J80" s="75"/>
    </row>
    <row r="81" spans="1:10" ht="18.75" x14ac:dyDescent="0.3">
      <c r="A81" s="75"/>
      <c r="B81" s="75"/>
      <c r="C81" s="75"/>
      <c r="D81" s="75"/>
      <c r="E81" s="75"/>
      <c r="F81" s="75"/>
      <c r="G81" s="75"/>
      <c r="H81" s="75"/>
      <c r="I81" s="75"/>
      <c r="J81" s="75"/>
    </row>
    <row r="82" spans="1:10" ht="18.75" x14ac:dyDescent="0.3">
      <c r="A82" s="75"/>
      <c r="B82" s="75"/>
      <c r="C82" s="75"/>
      <c r="D82" s="75"/>
      <c r="E82" s="75"/>
      <c r="F82" s="75"/>
      <c r="G82" s="75"/>
      <c r="H82" s="75"/>
      <c r="I82" s="75"/>
      <c r="J82" s="75"/>
    </row>
    <row r="83" spans="1:10" ht="18.75" x14ac:dyDescent="0.3">
      <c r="A83" s="75"/>
      <c r="B83" s="75"/>
      <c r="C83" s="75"/>
      <c r="D83" s="75"/>
      <c r="E83" s="75"/>
      <c r="F83" s="75"/>
      <c r="G83" s="75"/>
      <c r="H83" s="75"/>
      <c r="I83" s="75"/>
      <c r="J83" s="75"/>
    </row>
    <row r="84" spans="1:10" ht="18.75" x14ac:dyDescent="0.3">
      <c r="A84" s="75"/>
      <c r="B84" s="75"/>
      <c r="C84" s="75"/>
      <c r="D84" s="75"/>
      <c r="E84" s="75"/>
      <c r="F84" s="75"/>
      <c r="G84" s="75"/>
      <c r="H84" s="75"/>
      <c r="I84" s="75"/>
      <c r="J84" s="75"/>
    </row>
    <row r="85" spans="1:10" ht="18.75" x14ac:dyDescent="0.3">
      <c r="A85" s="75"/>
      <c r="B85" s="75"/>
      <c r="C85" s="75"/>
      <c r="D85" s="75"/>
      <c r="E85" s="75"/>
      <c r="F85" s="75"/>
      <c r="G85" s="75"/>
      <c r="H85" s="75"/>
      <c r="I85" s="75"/>
      <c r="J85" s="75"/>
    </row>
    <row r="86" spans="1:10" ht="18.75" x14ac:dyDescent="0.3">
      <c r="A86" s="75"/>
      <c r="B86" s="75"/>
      <c r="C86" s="75"/>
      <c r="D86" s="75"/>
      <c r="E86" s="75"/>
      <c r="F86" s="75"/>
      <c r="G86" s="75"/>
      <c r="H86" s="75"/>
      <c r="I86" s="75"/>
      <c r="J86" s="75"/>
    </row>
    <row r="87" spans="1:10" ht="18.75" x14ac:dyDescent="0.3">
      <c r="A87" s="75"/>
      <c r="B87" s="75"/>
      <c r="C87" s="75"/>
      <c r="D87" s="75"/>
      <c r="E87" s="75"/>
      <c r="F87" s="75"/>
      <c r="G87" s="75"/>
      <c r="H87" s="75"/>
      <c r="I87" s="75"/>
      <c r="J87" s="75"/>
    </row>
    <row r="88" spans="1:10" ht="18.75" x14ac:dyDescent="0.3">
      <c r="A88" s="75"/>
      <c r="B88" s="75"/>
      <c r="C88" s="75"/>
      <c r="D88" s="75"/>
      <c r="E88" s="75"/>
      <c r="F88" s="75"/>
      <c r="G88" s="75"/>
      <c r="H88" s="75"/>
      <c r="I88" s="75"/>
      <c r="J88" s="75"/>
    </row>
    <row r="89" spans="1:10" ht="18.75" x14ac:dyDescent="0.3">
      <c r="A89" s="75"/>
      <c r="B89" s="75"/>
      <c r="C89" s="75"/>
      <c r="D89" s="75"/>
      <c r="E89" s="75"/>
      <c r="F89" s="75"/>
      <c r="G89" s="75"/>
      <c r="H89" s="75"/>
      <c r="I89" s="75"/>
      <c r="J89" s="75"/>
    </row>
    <row r="90" spans="1:10" ht="18.75" x14ac:dyDescent="0.3">
      <c r="A90" s="75"/>
      <c r="B90" s="75"/>
      <c r="C90" s="75"/>
      <c r="D90" s="75"/>
      <c r="E90" s="75"/>
      <c r="F90" s="75"/>
      <c r="G90" s="75"/>
      <c r="H90" s="75"/>
      <c r="I90" s="75"/>
      <c r="J90" s="75"/>
    </row>
    <row r="91" spans="1:10" ht="18.75" x14ac:dyDescent="0.3">
      <c r="A91" s="75"/>
      <c r="B91" s="75"/>
      <c r="C91" s="75"/>
      <c r="D91" s="75"/>
      <c r="E91" s="75"/>
      <c r="F91" s="75"/>
      <c r="G91" s="75"/>
      <c r="H91" s="75"/>
      <c r="I91" s="75"/>
      <c r="J91" s="75"/>
    </row>
    <row r="92" spans="1:10" ht="18.75" x14ac:dyDescent="0.3">
      <c r="A92" s="75"/>
      <c r="B92" s="75"/>
      <c r="C92" s="75"/>
      <c r="D92" s="75"/>
      <c r="E92" s="75"/>
      <c r="F92" s="75"/>
      <c r="G92" s="75"/>
      <c r="H92" s="75"/>
      <c r="I92" s="75"/>
      <c r="J92" s="75"/>
    </row>
  </sheetData>
  <mergeCells count="4">
    <mergeCell ref="B4:D4"/>
    <mergeCell ref="F4:H4"/>
    <mergeCell ref="B5:D5"/>
    <mergeCell ref="F5:H5"/>
  </mergeCells>
  <hyperlinks>
    <hyperlink ref="B1" location="Innhold!A1" display="Tilbake"/>
  </hyperlinks>
  <pageMargins left="0.70866141732283472"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K335"/>
  <sheetViews>
    <sheetView showGridLines="0" showZeros="0" zoomScale="90" zoomScaleNormal="90" zoomScaleSheetLayoutView="80" workbookViewId="0">
      <pane xSplit="1" ySplit="1" topLeftCell="B2" activePane="bottomRight" state="frozen"/>
      <selection pane="topRight" activeCell="C1" sqref="C1"/>
      <selection pane="bottomLeft" activeCell="A14" sqref="A14"/>
      <selection pane="bottomRight" activeCell="A5" sqref="A5"/>
    </sheetView>
  </sheetViews>
  <sheetFormatPr baseColWidth="10" defaultColWidth="11.42578125" defaultRowHeight="12.75" x14ac:dyDescent="0.2"/>
  <cols>
    <col min="1" max="1" width="57.140625" style="1" customWidth="1"/>
    <col min="2" max="2" width="10.7109375" style="1" customWidth="1"/>
    <col min="3" max="3" width="10.85546875" style="1" customWidth="1"/>
    <col min="4" max="4" width="8.7109375" style="1" customWidth="1"/>
    <col min="5" max="5" width="10.7109375" style="1" customWidth="1"/>
    <col min="6" max="6" width="10.85546875" style="1" customWidth="1"/>
    <col min="7" max="7" width="8.7109375" style="1" customWidth="1"/>
    <col min="8" max="8" width="10.7109375" style="1" customWidth="1"/>
    <col min="9" max="9" width="10.85546875" style="1" customWidth="1"/>
    <col min="10" max="10" width="8.7109375" style="1" customWidth="1"/>
    <col min="11" max="16384" width="11.42578125" style="1"/>
  </cols>
  <sheetData>
    <row r="1" spans="1:10" ht="15.75" customHeight="1" x14ac:dyDescent="0.2">
      <c r="A1" s="361">
        <v>1</v>
      </c>
      <c r="B1" s="4"/>
      <c r="C1" s="4"/>
      <c r="D1" s="4"/>
      <c r="E1" s="4"/>
      <c r="F1" s="4"/>
      <c r="G1" s="4"/>
      <c r="H1" s="4"/>
      <c r="I1" s="4"/>
      <c r="J1" s="4"/>
    </row>
    <row r="2" spans="1:10" ht="15.75" customHeight="1" x14ac:dyDescent="0.25">
      <c r="A2" s="166" t="s">
        <v>36</v>
      </c>
      <c r="B2" s="768"/>
      <c r="C2" s="768"/>
      <c r="D2" s="768"/>
      <c r="E2" s="768"/>
      <c r="F2" s="768"/>
      <c r="G2" s="768"/>
      <c r="H2" s="768"/>
      <c r="I2" s="768"/>
      <c r="J2" s="768"/>
    </row>
    <row r="3" spans="1:10" ht="15.75" customHeight="1" x14ac:dyDescent="0.25">
      <c r="A3" s="164"/>
      <c r="B3" s="309"/>
      <c r="C3" s="309"/>
      <c r="D3" s="309"/>
      <c r="E3" s="309"/>
      <c r="F3" s="309"/>
      <c r="G3" s="309"/>
      <c r="H3" s="309"/>
      <c r="I3" s="309"/>
      <c r="J3" s="309"/>
    </row>
    <row r="4" spans="1:10" ht="15.75" customHeight="1" x14ac:dyDescent="0.25">
      <c r="A4" s="746" t="s">
        <v>131</v>
      </c>
      <c r="B4" s="744" t="s">
        <v>0</v>
      </c>
      <c r="C4" s="745"/>
      <c r="D4" s="745"/>
      <c r="E4" s="744" t="s">
        <v>1</v>
      </c>
      <c r="F4" s="745"/>
      <c r="G4" s="745"/>
      <c r="H4" s="769" t="s">
        <v>2</v>
      </c>
      <c r="I4" s="770"/>
      <c r="J4" s="771"/>
    </row>
    <row r="5" spans="1:10" ht="15.75" customHeight="1" x14ac:dyDescent="0.2">
      <c r="A5" s="159"/>
      <c r="B5" s="20" t="s">
        <v>430</v>
      </c>
      <c r="C5" s="20" t="s">
        <v>431</v>
      </c>
      <c r="D5" s="256" t="s">
        <v>3</v>
      </c>
      <c r="E5" s="20" t="s">
        <v>430</v>
      </c>
      <c r="F5" s="20" t="s">
        <v>431</v>
      </c>
      <c r="G5" s="256" t="s">
        <v>3</v>
      </c>
      <c r="H5" s="20" t="s">
        <v>430</v>
      </c>
      <c r="I5" s="20" t="s">
        <v>431</v>
      </c>
      <c r="J5" s="256" t="s">
        <v>3</v>
      </c>
    </row>
    <row r="6" spans="1:10" ht="15.75" customHeight="1" x14ac:dyDescent="0.2">
      <c r="A6" s="643" t="s">
        <v>432</v>
      </c>
      <c r="B6" s="15"/>
      <c r="C6" s="15"/>
      <c r="D6" s="17" t="s">
        <v>4</v>
      </c>
      <c r="E6" s="16"/>
      <c r="F6" s="16"/>
      <c r="G6" s="15" t="s">
        <v>4</v>
      </c>
      <c r="H6" s="16"/>
      <c r="I6" s="16"/>
      <c r="J6" s="15" t="s">
        <v>4</v>
      </c>
    </row>
    <row r="7" spans="1:10" ht="15.75" customHeight="1" x14ac:dyDescent="0.2">
      <c r="A7" s="14" t="s">
        <v>30</v>
      </c>
      <c r="B7" s="241">
        <v>4754327.2086499995</v>
      </c>
      <c r="C7" s="241">
        <v>2957021.6381328409</v>
      </c>
      <c r="D7" s="161">
        <v>-37.799999999999997</v>
      </c>
      <c r="E7" s="241">
        <v>4148272.18346</v>
      </c>
      <c r="F7" s="241">
        <v>4917957.6875900002</v>
      </c>
      <c r="G7" s="161">
        <v>18.600000000000001</v>
      </c>
      <c r="H7" s="290">
        <v>8902599.3921099994</v>
      </c>
      <c r="I7" s="291">
        <v>7874979.3257228415</v>
      </c>
      <c r="J7" s="172">
        <v>-11.5</v>
      </c>
    </row>
    <row r="8" spans="1:10" ht="15.75" customHeight="1" x14ac:dyDescent="0.2">
      <c r="A8" s="21" t="s">
        <v>32</v>
      </c>
      <c r="B8" s="45">
        <v>1331973.4067200001</v>
      </c>
      <c r="C8" s="45">
        <v>1533787.0544227564</v>
      </c>
      <c r="D8" s="167">
        <v>15.2</v>
      </c>
      <c r="E8" s="646" t="s">
        <v>432</v>
      </c>
      <c r="F8" s="646" t="s">
        <v>432</v>
      </c>
      <c r="G8" s="655" t="s">
        <v>432</v>
      </c>
      <c r="H8" s="193">
        <v>1331973.4067200001</v>
      </c>
      <c r="I8" s="194">
        <v>1533787.0544227564</v>
      </c>
      <c r="J8" s="172">
        <v>15.2</v>
      </c>
    </row>
    <row r="9" spans="1:10" ht="15.75" customHeight="1" x14ac:dyDescent="0.2">
      <c r="A9" s="21" t="s">
        <v>31</v>
      </c>
      <c r="B9" s="45">
        <v>714911.28688999999</v>
      </c>
      <c r="C9" s="45">
        <v>793383.45498935098</v>
      </c>
      <c r="D9" s="179">
        <v>11</v>
      </c>
      <c r="E9" s="646" t="s">
        <v>432</v>
      </c>
      <c r="F9" s="646" t="s">
        <v>432</v>
      </c>
      <c r="G9" s="655" t="s">
        <v>432</v>
      </c>
      <c r="H9" s="193">
        <v>714911.28688999999</v>
      </c>
      <c r="I9" s="194">
        <v>793383.45498935098</v>
      </c>
      <c r="J9" s="172">
        <v>11</v>
      </c>
    </row>
    <row r="10" spans="1:10" ht="15.75" customHeight="1" x14ac:dyDescent="0.2">
      <c r="A10" s="13" t="s">
        <v>29</v>
      </c>
      <c r="B10" s="241">
        <v>1956619.8749100002</v>
      </c>
      <c r="C10" s="241">
        <v>204891.82709000004</v>
      </c>
      <c r="D10" s="179">
        <v>-89.5</v>
      </c>
      <c r="E10" s="241">
        <v>3870088.2760000001</v>
      </c>
      <c r="F10" s="241">
        <v>4302469.023</v>
      </c>
      <c r="G10" s="179">
        <v>11.2</v>
      </c>
      <c r="H10" s="290">
        <v>5826708.1509100003</v>
      </c>
      <c r="I10" s="291">
        <v>4507360.8500899998</v>
      </c>
      <c r="J10" s="172">
        <v>-22.6</v>
      </c>
    </row>
    <row r="11" spans="1:10" ht="15.75" customHeight="1" x14ac:dyDescent="0.2">
      <c r="A11" s="21" t="s">
        <v>32</v>
      </c>
      <c r="B11" s="45">
        <v>100827.99677079816</v>
      </c>
      <c r="C11" s="45">
        <v>105059.59558122032</v>
      </c>
      <c r="D11" s="179">
        <v>4.2</v>
      </c>
      <c r="E11" s="646" t="s">
        <v>432</v>
      </c>
      <c r="F11" s="646" t="s">
        <v>432</v>
      </c>
      <c r="G11" s="655" t="s">
        <v>432</v>
      </c>
      <c r="H11" s="193">
        <v>100827.99677079816</v>
      </c>
      <c r="I11" s="194">
        <v>105059.59558122032</v>
      </c>
      <c r="J11" s="172">
        <v>4.2</v>
      </c>
    </row>
    <row r="12" spans="1:10" ht="15.75" customHeight="1" x14ac:dyDescent="0.2">
      <c r="A12" s="21" t="s">
        <v>31</v>
      </c>
      <c r="B12" s="45">
        <v>31246.744552034044</v>
      </c>
      <c r="C12" s="45">
        <v>43047.442729504524</v>
      </c>
      <c r="D12" s="179">
        <v>37.799999999999997</v>
      </c>
      <c r="E12" s="646" t="s">
        <v>432</v>
      </c>
      <c r="F12" s="646" t="s">
        <v>432</v>
      </c>
      <c r="G12" s="655" t="s">
        <v>432</v>
      </c>
      <c r="H12" s="193">
        <v>31246.744552034044</v>
      </c>
      <c r="I12" s="194">
        <v>43047.442729504524</v>
      </c>
      <c r="J12" s="172">
        <v>37.799999999999997</v>
      </c>
    </row>
    <row r="13" spans="1:10" ht="15.75" customHeight="1" x14ac:dyDescent="0.2">
      <c r="A13" s="13" t="s">
        <v>28</v>
      </c>
      <c r="B13" s="241">
        <v>25739710.455109999</v>
      </c>
      <c r="C13" s="241">
        <v>24948389.256353438</v>
      </c>
      <c r="D13" s="179">
        <v>-3.1</v>
      </c>
      <c r="E13" s="241">
        <v>23499699.4440125</v>
      </c>
      <c r="F13" s="241">
        <v>29055196.927181602</v>
      </c>
      <c r="G13" s="179">
        <v>23.6</v>
      </c>
      <c r="H13" s="290">
        <v>49239409.899122499</v>
      </c>
      <c r="I13" s="291">
        <v>54003586.183535039</v>
      </c>
      <c r="J13" s="172">
        <v>9.6999999999999993</v>
      </c>
    </row>
    <row r="14" spans="1:10" s="44" customFormat="1" ht="15.75" customHeight="1" x14ac:dyDescent="0.2">
      <c r="A14" s="13" t="s">
        <v>27</v>
      </c>
      <c r="B14" s="241">
        <v>63029</v>
      </c>
      <c r="C14" s="241">
        <v>55105</v>
      </c>
      <c r="D14" s="651" t="s">
        <v>432</v>
      </c>
      <c r="E14" s="241">
        <v>112789.08930999998</v>
      </c>
      <c r="F14" s="241">
        <v>239573.11532000001</v>
      </c>
      <c r="G14" s="172">
        <v>112.4</v>
      </c>
      <c r="H14" s="290">
        <v>175818.08930999998</v>
      </c>
      <c r="I14" s="291">
        <v>294678.11531999998</v>
      </c>
      <c r="J14" s="172">
        <v>67.599999999999994</v>
      </c>
    </row>
    <row r="15" spans="1:10" s="44" customFormat="1" ht="15.75" customHeight="1" x14ac:dyDescent="0.2">
      <c r="A15" s="42" t="s">
        <v>26</v>
      </c>
      <c r="B15" s="289">
        <v>39120</v>
      </c>
      <c r="C15" s="289">
        <v>26669.740440000001</v>
      </c>
      <c r="D15" s="171">
        <v>-31.8</v>
      </c>
      <c r="E15" s="289">
        <v>68365.765839999993</v>
      </c>
      <c r="F15" s="289">
        <v>77556.113299999997</v>
      </c>
      <c r="G15" s="170">
        <v>13.4</v>
      </c>
      <c r="H15" s="292">
        <v>107485.76583999999</v>
      </c>
      <c r="I15" s="293">
        <v>104225.85373999999</v>
      </c>
      <c r="J15" s="170">
        <v>-3</v>
      </c>
    </row>
    <row r="16" spans="1:10" s="44" customFormat="1" ht="15.75" customHeight="1" x14ac:dyDescent="0.2">
      <c r="A16" s="169"/>
      <c r="B16" s="36"/>
      <c r="C16" s="5"/>
      <c r="D16" s="33"/>
      <c r="E16" s="36"/>
      <c r="F16" s="5"/>
      <c r="G16" s="33"/>
      <c r="H16" s="49"/>
      <c r="I16" s="49"/>
      <c r="J16" s="33"/>
    </row>
    <row r="17" spans="1:11" ht="15.75" customHeight="1" x14ac:dyDescent="0.2">
      <c r="A17" s="154" t="s">
        <v>321</v>
      </c>
    </row>
    <row r="18" spans="1:11" ht="15.75" customHeight="1" x14ac:dyDescent="0.2">
      <c r="A18" s="150"/>
      <c r="E18" s="7"/>
      <c r="F18" s="7"/>
      <c r="G18" s="7"/>
      <c r="H18" s="7"/>
      <c r="I18" s="7"/>
      <c r="J18" s="7"/>
    </row>
    <row r="19" spans="1:11" s="3" customFormat="1" ht="15.75" customHeight="1" x14ac:dyDescent="0.25">
      <c r="A19" s="165"/>
      <c r="C19" s="31"/>
      <c r="D19" s="31"/>
      <c r="E19" s="31"/>
      <c r="F19" s="31"/>
      <c r="G19" s="31"/>
      <c r="H19" s="31"/>
      <c r="I19" s="31"/>
      <c r="J19" s="31"/>
    </row>
    <row r="20" spans="1:11" ht="15.75" customHeight="1" x14ac:dyDescent="0.25">
      <c r="A20" s="148" t="s">
        <v>318</v>
      </c>
      <c r="B20" s="29"/>
      <c r="C20" s="29"/>
      <c r="D20" s="30"/>
      <c r="E20" s="29"/>
      <c r="F20" s="29"/>
      <c r="G20" s="29"/>
      <c r="H20" s="29"/>
      <c r="I20" s="29"/>
      <c r="J20" s="29"/>
    </row>
    <row r="21" spans="1:11" ht="15.75" customHeight="1" x14ac:dyDescent="0.25">
      <c r="A21" s="150"/>
      <c r="B21" s="768"/>
      <c r="C21" s="768"/>
      <c r="D21" s="768"/>
      <c r="E21" s="768"/>
      <c r="F21" s="768"/>
      <c r="G21" s="768"/>
      <c r="H21" s="768"/>
      <c r="I21" s="768"/>
      <c r="J21" s="768"/>
    </row>
    <row r="22" spans="1:11" ht="15.75" customHeight="1" x14ac:dyDescent="0.25">
      <c r="A22" s="746" t="s">
        <v>131</v>
      </c>
      <c r="B22" s="769" t="s">
        <v>0</v>
      </c>
      <c r="C22" s="770"/>
      <c r="D22" s="770"/>
      <c r="E22" s="769" t="s">
        <v>1</v>
      </c>
      <c r="F22" s="770"/>
      <c r="G22" s="771"/>
      <c r="H22" s="770" t="s">
        <v>2</v>
      </c>
      <c r="I22" s="770"/>
      <c r="J22" s="771"/>
    </row>
    <row r="23" spans="1:11" ht="15.75" customHeight="1" x14ac:dyDescent="0.2">
      <c r="A23" s="142" t="s">
        <v>5</v>
      </c>
      <c r="B23" s="20" t="s">
        <v>430</v>
      </c>
      <c r="C23" s="20" t="s">
        <v>431</v>
      </c>
      <c r="D23" s="256" t="s">
        <v>3</v>
      </c>
      <c r="E23" s="20" t="s">
        <v>430</v>
      </c>
      <c r="F23" s="20" t="s">
        <v>431</v>
      </c>
      <c r="G23" s="256" t="s">
        <v>3</v>
      </c>
      <c r="H23" s="20" t="s">
        <v>430</v>
      </c>
      <c r="I23" s="20" t="s">
        <v>431</v>
      </c>
      <c r="J23" s="256" t="s">
        <v>3</v>
      </c>
    </row>
    <row r="24" spans="1:11" ht="15.75" customHeight="1" x14ac:dyDescent="0.2">
      <c r="A24" s="644" t="s">
        <v>432</v>
      </c>
      <c r="B24" s="15"/>
      <c r="C24" s="15"/>
      <c r="D24" s="17" t="s">
        <v>4</v>
      </c>
      <c r="E24" s="16"/>
      <c r="F24" s="16"/>
      <c r="G24" s="15" t="s">
        <v>4</v>
      </c>
      <c r="H24" s="16"/>
      <c r="I24" s="16"/>
      <c r="J24" s="15" t="s">
        <v>4</v>
      </c>
    </row>
    <row r="25" spans="1:11" ht="15.75" customHeight="1" x14ac:dyDescent="0.2">
      <c r="A25" s="14" t="s">
        <v>30</v>
      </c>
      <c r="B25" s="241">
        <v>706134.30909</v>
      </c>
      <c r="C25" s="241">
        <v>736746.84198045172</v>
      </c>
      <c r="D25" s="11">
        <v>4.3</v>
      </c>
      <c r="E25" s="241">
        <v>206432.06420999998</v>
      </c>
      <c r="F25" s="319">
        <v>221188.05156026001</v>
      </c>
      <c r="G25" s="360">
        <v>7.1</v>
      </c>
      <c r="H25" s="319">
        <v>912566.37329999998</v>
      </c>
      <c r="I25" s="241">
        <v>957934.89354071172</v>
      </c>
      <c r="J25" s="24">
        <v>5</v>
      </c>
    </row>
    <row r="26" spans="1:11" ht="15.75" customHeight="1" x14ac:dyDescent="0.2">
      <c r="A26" s="308" t="s">
        <v>332</v>
      </c>
      <c r="B26" s="45" t="s">
        <v>432</v>
      </c>
      <c r="C26" s="45" t="s">
        <v>432</v>
      </c>
      <c r="D26" s="27" t="s">
        <v>432</v>
      </c>
      <c r="E26" s="45" t="s">
        <v>432</v>
      </c>
      <c r="F26" s="45" t="s">
        <v>432</v>
      </c>
      <c r="G26" s="167" t="s">
        <v>432</v>
      </c>
      <c r="H26" s="402" t="s">
        <v>432</v>
      </c>
      <c r="I26" s="649" t="s">
        <v>432</v>
      </c>
      <c r="J26" s="653" t="s">
        <v>432</v>
      </c>
    </row>
    <row r="27" spans="1:11" ht="15.75" customHeight="1" x14ac:dyDescent="0.2">
      <c r="A27" s="308" t="s">
        <v>333</v>
      </c>
      <c r="B27" s="45" t="s">
        <v>432</v>
      </c>
      <c r="C27" s="45" t="s">
        <v>432</v>
      </c>
      <c r="D27" s="27" t="s">
        <v>432</v>
      </c>
      <c r="E27" s="45" t="s">
        <v>432</v>
      </c>
      <c r="F27" s="45" t="s">
        <v>432</v>
      </c>
      <c r="G27" s="167" t="s">
        <v>432</v>
      </c>
      <c r="H27" s="402" t="s">
        <v>432</v>
      </c>
      <c r="I27" s="649" t="s">
        <v>432</v>
      </c>
      <c r="J27" s="658" t="s">
        <v>432</v>
      </c>
    </row>
    <row r="28" spans="1:11" ht="15.75" customHeight="1" x14ac:dyDescent="0.2">
      <c r="A28" s="308" t="s">
        <v>334</v>
      </c>
      <c r="B28" s="45" t="s">
        <v>432</v>
      </c>
      <c r="C28" s="45" t="s">
        <v>432</v>
      </c>
      <c r="D28" s="27" t="s">
        <v>432</v>
      </c>
      <c r="E28" s="45" t="s">
        <v>432</v>
      </c>
      <c r="F28" s="45" t="s">
        <v>432</v>
      </c>
      <c r="G28" s="167" t="s">
        <v>432</v>
      </c>
      <c r="H28" s="402" t="s">
        <v>432</v>
      </c>
      <c r="I28" s="649" t="s">
        <v>432</v>
      </c>
      <c r="J28" s="660" t="s">
        <v>432</v>
      </c>
    </row>
    <row r="29" spans="1:11" ht="15.75" customHeight="1" x14ac:dyDescent="0.2">
      <c r="A29" s="308" t="s">
        <v>11</v>
      </c>
      <c r="B29" s="45" t="s">
        <v>432</v>
      </c>
      <c r="C29" s="45" t="s">
        <v>432</v>
      </c>
      <c r="D29" s="27" t="s">
        <v>432</v>
      </c>
      <c r="E29" s="45" t="s">
        <v>432</v>
      </c>
      <c r="F29" s="45" t="s">
        <v>432</v>
      </c>
      <c r="G29" s="167" t="s">
        <v>432</v>
      </c>
      <c r="H29" s="402" t="s">
        <v>432</v>
      </c>
      <c r="I29" s="649" t="s">
        <v>432</v>
      </c>
      <c r="J29" s="660" t="s">
        <v>432</v>
      </c>
    </row>
    <row r="30" spans="1:11" ht="15.75" customHeight="1" x14ac:dyDescent="0.2">
      <c r="A30" s="50" t="s">
        <v>322</v>
      </c>
      <c r="B30" s="45">
        <v>810863.74197999993</v>
      </c>
      <c r="C30" s="45">
        <v>954355.91202757915</v>
      </c>
      <c r="D30" s="23">
        <v>17.7</v>
      </c>
      <c r="E30" s="646" t="s">
        <v>432</v>
      </c>
      <c r="F30" s="646" t="s">
        <v>432</v>
      </c>
      <c r="G30" s="656" t="s">
        <v>432</v>
      </c>
      <c r="H30" s="239">
        <v>810863.74197999993</v>
      </c>
      <c r="I30" s="45">
        <v>954355.91202757915</v>
      </c>
      <c r="J30" s="23">
        <v>17.7</v>
      </c>
      <c r="K30" s="3"/>
    </row>
    <row r="31" spans="1:11" ht="15.75" customHeight="1" x14ac:dyDescent="0.2">
      <c r="A31" s="13" t="s">
        <v>29</v>
      </c>
      <c r="B31" s="241">
        <v>129333.658</v>
      </c>
      <c r="C31" s="241">
        <v>122045.564</v>
      </c>
      <c r="D31" s="27">
        <v>-5.6</v>
      </c>
      <c r="E31" s="319">
        <v>15845.759</v>
      </c>
      <c r="F31" s="319">
        <v>8895.6936700000006</v>
      </c>
      <c r="G31" s="167">
        <v>-43.9</v>
      </c>
      <c r="H31" s="319">
        <v>145179.41699999999</v>
      </c>
      <c r="I31" s="241">
        <v>130941.25766999999</v>
      </c>
      <c r="J31" s="27">
        <v>-9.8000000000000007</v>
      </c>
    </row>
    <row r="32" spans="1:11" ht="15.75" customHeight="1" x14ac:dyDescent="0.2">
      <c r="A32" s="308" t="s">
        <v>332</v>
      </c>
      <c r="B32" s="45" t="s">
        <v>432</v>
      </c>
      <c r="C32" s="45" t="s">
        <v>432</v>
      </c>
      <c r="D32" s="27" t="s">
        <v>432</v>
      </c>
      <c r="E32" s="45" t="s">
        <v>432</v>
      </c>
      <c r="F32" s="45" t="s">
        <v>432</v>
      </c>
      <c r="G32" s="167" t="s">
        <v>432</v>
      </c>
      <c r="H32" s="402" t="s">
        <v>432</v>
      </c>
      <c r="I32" s="649" t="s">
        <v>432</v>
      </c>
      <c r="J32" s="652" t="s">
        <v>432</v>
      </c>
    </row>
    <row r="33" spans="1:10" ht="15.75" customHeight="1" x14ac:dyDescent="0.2">
      <c r="A33" s="308" t="s">
        <v>334</v>
      </c>
      <c r="B33" s="45" t="s">
        <v>432</v>
      </c>
      <c r="C33" s="45" t="s">
        <v>432</v>
      </c>
      <c r="D33" s="27" t="s">
        <v>432</v>
      </c>
      <c r="E33" s="45" t="s">
        <v>432</v>
      </c>
      <c r="F33" s="45" t="s">
        <v>432</v>
      </c>
      <c r="G33" s="167" t="s">
        <v>432</v>
      </c>
      <c r="H33" s="402" t="s">
        <v>432</v>
      </c>
      <c r="I33" s="649" t="s">
        <v>432</v>
      </c>
      <c r="J33" s="652" t="s">
        <v>432</v>
      </c>
    </row>
    <row r="34" spans="1:10" s="28" customFormat="1" ht="15.75" customHeight="1" x14ac:dyDescent="0.2">
      <c r="A34" s="308" t="s">
        <v>16</v>
      </c>
      <c r="B34" s="45" t="s">
        <v>432</v>
      </c>
      <c r="C34" s="45" t="s">
        <v>432</v>
      </c>
      <c r="D34" s="27" t="s">
        <v>432</v>
      </c>
      <c r="E34" s="45" t="s">
        <v>432</v>
      </c>
      <c r="F34" s="45" t="s">
        <v>432</v>
      </c>
      <c r="G34" s="167" t="s">
        <v>432</v>
      </c>
      <c r="H34" s="402" t="s">
        <v>432</v>
      </c>
      <c r="I34" s="649" t="s">
        <v>432</v>
      </c>
      <c r="J34" s="652" t="s">
        <v>432</v>
      </c>
    </row>
    <row r="35" spans="1:10" ht="15.75" customHeight="1" x14ac:dyDescent="0.2">
      <c r="A35" s="50" t="s">
        <v>322</v>
      </c>
      <c r="B35" s="45">
        <v>96204.3</v>
      </c>
      <c r="C35" s="45">
        <v>104700.36921</v>
      </c>
      <c r="D35" s="24">
        <v>8.8000000000000007</v>
      </c>
      <c r="E35" s="401" t="s">
        <v>432</v>
      </c>
      <c r="F35" s="401" t="s">
        <v>432</v>
      </c>
      <c r="G35" s="167" t="s">
        <v>432</v>
      </c>
      <c r="H35" s="239">
        <v>96204.3</v>
      </c>
      <c r="I35" s="45">
        <v>104700.36921</v>
      </c>
      <c r="J35" s="24">
        <v>8.8000000000000007</v>
      </c>
    </row>
    <row r="36" spans="1:10" s="3" customFormat="1" ht="15.75" customHeight="1" x14ac:dyDescent="0.2">
      <c r="A36" s="13" t="s">
        <v>28</v>
      </c>
      <c r="B36" s="241">
        <v>53546169.085979998</v>
      </c>
      <c r="C36" s="241">
        <v>52034387.016380668</v>
      </c>
      <c r="D36" s="23">
        <v>-2.8</v>
      </c>
      <c r="E36" s="319">
        <v>19871926.75508</v>
      </c>
      <c r="F36" s="319">
        <v>18713535.354049999</v>
      </c>
      <c r="G36" s="167">
        <v>-5.8</v>
      </c>
      <c r="H36" s="319">
        <v>73418095.841059998</v>
      </c>
      <c r="I36" s="241">
        <v>70747922.370430663</v>
      </c>
      <c r="J36" s="23">
        <v>-3.6</v>
      </c>
    </row>
    <row r="37" spans="1:10" s="3" customFormat="1" ht="15.75" customHeight="1" x14ac:dyDescent="0.2">
      <c r="A37" s="308" t="s">
        <v>332</v>
      </c>
      <c r="B37" s="45" t="s">
        <v>432</v>
      </c>
      <c r="C37" s="45" t="s">
        <v>432</v>
      </c>
      <c r="D37" s="27" t="s">
        <v>432</v>
      </c>
      <c r="E37" s="45" t="s">
        <v>432</v>
      </c>
      <c r="F37" s="45" t="s">
        <v>432</v>
      </c>
      <c r="G37" s="167" t="s">
        <v>432</v>
      </c>
      <c r="H37" s="402" t="s">
        <v>432</v>
      </c>
      <c r="I37" s="649" t="s">
        <v>432</v>
      </c>
      <c r="J37" s="653" t="s">
        <v>432</v>
      </c>
    </row>
    <row r="38" spans="1:10" s="3" customFormat="1" ht="15.75" customHeight="1" x14ac:dyDescent="0.2">
      <c r="A38" s="308" t="s">
        <v>333</v>
      </c>
      <c r="B38" s="45" t="s">
        <v>432</v>
      </c>
      <c r="C38" s="45" t="s">
        <v>432</v>
      </c>
      <c r="D38" s="27" t="s">
        <v>432</v>
      </c>
      <c r="E38" s="45" t="s">
        <v>432</v>
      </c>
      <c r="F38" s="45" t="s">
        <v>432</v>
      </c>
      <c r="G38" s="167" t="s">
        <v>432</v>
      </c>
      <c r="H38" s="402" t="s">
        <v>432</v>
      </c>
      <c r="I38" s="649" t="s">
        <v>432</v>
      </c>
      <c r="J38" s="653" t="s">
        <v>432</v>
      </c>
    </row>
    <row r="39" spans="1:10" ht="15.75" customHeight="1" x14ac:dyDescent="0.2">
      <c r="A39" s="308" t="s">
        <v>334</v>
      </c>
      <c r="B39" s="45" t="s">
        <v>432</v>
      </c>
      <c r="C39" s="45" t="s">
        <v>432</v>
      </c>
      <c r="D39" s="27" t="s">
        <v>432</v>
      </c>
      <c r="E39" s="45" t="s">
        <v>432</v>
      </c>
      <c r="F39" s="45" t="s">
        <v>432</v>
      </c>
      <c r="G39" s="167" t="s">
        <v>432</v>
      </c>
      <c r="H39" s="402" t="s">
        <v>432</v>
      </c>
      <c r="I39" s="649" t="s">
        <v>432</v>
      </c>
      <c r="J39" s="652" t="s">
        <v>432</v>
      </c>
    </row>
    <row r="40" spans="1:10" ht="15.75" customHeight="1" x14ac:dyDescent="0.2">
      <c r="A40" s="13" t="s">
        <v>27</v>
      </c>
      <c r="B40" s="241">
        <v>28434.960999999999</v>
      </c>
      <c r="C40" s="241">
        <v>27549.156279999999</v>
      </c>
      <c r="D40" s="23">
        <v>-3.1</v>
      </c>
      <c r="E40" s="319">
        <v>91564.01569</v>
      </c>
      <c r="F40" s="319">
        <v>-2656.7276399999992</v>
      </c>
      <c r="G40" s="167">
        <v>-102.9</v>
      </c>
      <c r="H40" s="319">
        <v>119998.97669</v>
      </c>
      <c r="I40" s="241">
        <v>24892.428639999998</v>
      </c>
      <c r="J40" s="23">
        <v>-79.3</v>
      </c>
    </row>
    <row r="41" spans="1:10" ht="15.75" customHeight="1" x14ac:dyDescent="0.2">
      <c r="A41" s="13" t="s">
        <v>26</v>
      </c>
      <c r="B41" s="241">
        <v>-38059.5147</v>
      </c>
      <c r="C41" s="241">
        <v>-49803.512549999999</v>
      </c>
      <c r="D41" s="23">
        <v>30.9</v>
      </c>
      <c r="E41" s="319">
        <v>70760.788110000009</v>
      </c>
      <c r="F41" s="319">
        <v>51565.633950000003</v>
      </c>
      <c r="G41" s="167">
        <v>-27.1</v>
      </c>
      <c r="H41" s="319">
        <v>32701.273410000009</v>
      </c>
      <c r="I41" s="241">
        <v>1762.1214000000036</v>
      </c>
      <c r="J41" s="23">
        <v>-94.6</v>
      </c>
    </row>
    <row r="42" spans="1:10" ht="15.75" customHeight="1" x14ac:dyDescent="0.2">
      <c r="A42" s="12" t="s">
        <v>335</v>
      </c>
      <c r="B42" s="241">
        <v>3034.5410000000002</v>
      </c>
      <c r="C42" s="241">
        <v>2904.652</v>
      </c>
      <c r="D42" s="27">
        <v>-4.3</v>
      </c>
      <c r="E42" s="409" t="s">
        <v>432</v>
      </c>
      <c r="F42" s="409" t="s">
        <v>432</v>
      </c>
      <c r="G42" s="167" t="s">
        <v>432</v>
      </c>
      <c r="H42" s="319">
        <v>3034.5410000000002</v>
      </c>
      <c r="I42" s="241">
        <v>2904.652</v>
      </c>
      <c r="J42" s="27">
        <v>-4.3</v>
      </c>
    </row>
    <row r="43" spans="1:10" ht="15.75" customHeight="1" x14ac:dyDescent="0.2">
      <c r="A43" s="12" t="s">
        <v>336</v>
      </c>
      <c r="B43" s="645" t="s">
        <v>432</v>
      </c>
      <c r="C43" s="645" t="s">
        <v>432</v>
      </c>
      <c r="D43" s="652" t="s">
        <v>432</v>
      </c>
      <c r="E43" s="409" t="s">
        <v>432</v>
      </c>
      <c r="F43" s="409" t="s">
        <v>432</v>
      </c>
      <c r="G43" s="167" t="s">
        <v>432</v>
      </c>
      <c r="H43" s="411" t="s">
        <v>432</v>
      </c>
      <c r="I43" s="645" t="s">
        <v>432</v>
      </c>
      <c r="J43" s="652" t="s">
        <v>432</v>
      </c>
    </row>
    <row r="44" spans="1:10" ht="15.75" customHeight="1" x14ac:dyDescent="0.2">
      <c r="A44" s="12" t="s">
        <v>337</v>
      </c>
      <c r="B44" s="241">
        <v>4281917.4009999996</v>
      </c>
      <c r="C44" s="241">
        <v>4193322.8560000001</v>
      </c>
      <c r="D44" s="24">
        <v>-2.1</v>
      </c>
      <c r="E44" s="647" t="s">
        <v>432</v>
      </c>
      <c r="F44" s="647" t="s">
        <v>432</v>
      </c>
      <c r="G44" s="167" t="s">
        <v>432</v>
      </c>
      <c r="H44" s="319">
        <v>4281917.4009999996</v>
      </c>
      <c r="I44" s="241">
        <v>4193322.8560000001</v>
      </c>
      <c r="J44" s="24">
        <v>-2.1</v>
      </c>
    </row>
    <row r="45" spans="1:10" ht="15.75" customHeight="1" x14ac:dyDescent="0.2">
      <c r="A45" s="12" t="s">
        <v>338</v>
      </c>
      <c r="B45" s="645" t="s">
        <v>432</v>
      </c>
      <c r="C45" s="645" t="s">
        <v>432</v>
      </c>
      <c r="D45" s="653" t="s">
        <v>432</v>
      </c>
      <c r="E45" s="409" t="s">
        <v>432</v>
      </c>
      <c r="F45" s="409" t="s">
        <v>432</v>
      </c>
      <c r="G45" s="167" t="s">
        <v>432</v>
      </c>
      <c r="H45" s="411" t="s">
        <v>432</v>
      </c>
      <c r="I45" s="645" t="s">
        <v>432</v>
      </c>
      <c r="J45" s="653" t="s">
        <v>432</v>
      </c>
    </row>
    <row r="46" spans="1:10" ht="15.75" customHeight="1" x14ac:dyDescent="0.2">
      <c r="A46" s="18" t="s">
        <v>339</v>
      </c>
      <c r="B46" s="289">
        <v>3</v>
      </c>
      <c r="C46" s="289">
        <v>9</v>
      </c>
      <c r="D46" s="22">
        <v>200</v>
      </c>
      <c r="E46" s="648" t="s">
        <v>432</v>
      </c>
      <c r="F46" s="648" t="s">
        <v>432</v>
      </c>
      <c r="G46" s="168" t="s">
        <v>432</v>
      </c>
      <c r="H46" s="325">
        <v>3</v>
      </c>
      <c r="I46" s="289">
        <v>9</v>
      </c>
      <c r="J46" s="22">
        <v>200</v>
      </c>
    </row>
    <row r="47" spans="1:10" ht="15.75" customHeight="1" x14ac:dyDescent="0.2">
      <c r="A47" s="48"/>
    </row>
    <row r="48" spans="1:10" ht="15.75" customHeight="1" x14ac:dyDescent="0.2">
      <c r="A48" s="156"/>
    </row>
    <row r="49" spans="1:10" ht="15.75" customHeight="1" x14ac:dyDescent="0.25">
      <c r="A49" s="148" t="s">
        <v>319</v>
      </c>
      <c r="B49" s="768"/>
      <c r="C49" s="768"/>
      <c r="D49" s="768"/>
      <c r="E49" s="772"/>
      <c r="F49" s="772"/>
      <c r="G49" s="772"/>
      <c r="H49" s="772"/>
      <c r="I49" s="772"/>
      <c r="J49" s="772"/>
    </row>
    <row r="50" spans="1:10" ht="15.75" customHeight="1" x14ac:dyDescent="0.25">
      <c r="A50" s="164"/>
      <c r="B50" s="309"/>
      <c r="C50" s="309"/>
      <c r="D50" s="309"/>
      <c r="E50" s="310"/>
      <c r="F50" s="310"/>
      <c r="G50" s="310"/>
      <c r="H50" s="310"/>
      <c r="I50" s="310"/>
      <c r="J50" s="310"/>
    </row>
    <row r="51" spans="1:10" s="3" customFormat="1" ht="15.75" customHeight="1" x14ac:dyDescent="0.25">
      <c r="A51" s="746" t="s">
        <v>131</v>
      </c>
      <c r="B51" s="747" t="s">
        <v>0</v>
      </c>
      <c r="C51" s="335"/>
      <c r="D51" s="264"/>
      <c r="E51" s="43"/>
      <c r="F51" s="43"/>
      <c r="G51" s="41"/>
      <c r="H51" s="43"/>
      <c r="I51" s="43"/>
      <c r="J51" s="41"/>
    </row>
    <row r="52" spans="1:10" s="3" customFormat="1" ht="15.75" customHeight="1" x14ac:dyDescent="0.2">
      <c r="A52" s="142"/>
      <c r="B52" s="259" t="s">
        <v>430</v>
      </c>
      <c r="C52" s="260" t="s">
        <v>431</v>
      </c>
      <c r="D52" s="257" t="s">
        <v>3</v>
      </c>
      <c r="E52" s="43"/>
      <c r="F52" s="43"/>
      <c r="G52" s="41"/>
      <c r="H52" s="43"/>
      <c r="I52" s="43"/>
      <c r="J52" s="41"/>
    </row>
    <row r="53" spans="1:10" s="3" customFormat="1" ht="15.75" customHeight="1" x14ac:dyDescent="0.2">
      <c r="A53" s="644" t="s">
        <v>432</v>
      </c>
      <c r="B53" s="47"/>
      <c r="C53" s="261"/>
      <c r="D53" s="17" t="s">
        <v>4</v>
      </c>
      <c r="E53" s="41"/>
      <c r="F53" s="41"/>
      <c r="G53" s="41"/>
      <c r="H53" s="41"/>
      <c r="I53" s="41"/>
      <c r="J53" s="41"/>
    </row>
    <row r="54" spans="1:10" s="3" customFormat="1" ht="15.75" customHeight="1" x14ac:dyDescent="0.2">
      <c r="A54" s="14" t="s">
        <v>30</v>
      </c>
      <c r="B54" s="241">
        <v>2843274.0125199999</v>
      </c>
      <c r="C54" s="336">
        <v>2682270.9502600003</v>
      </c>
      <c r="D54" s="24">
        <v>-5.7</v>
      </c>
      <c r="E54" s="36"/>
      <c r="F54" s="5"/>
      <c r="G54" s="33"/>
      <c r="H54" s="38"/>
      <c r="I54" s="38"/>
      <c r="J54" s="33"/>
    </row>
    <row r="55" spans="1:10" s="3" customFormat="1" ht="15.75" customHeight="1" x14ac:dyDescent="0.2">
      <c r="A55" s="39" t="s">
        <v>340</v>
      </c>
      <c r="B55" s="45">
        <v>1648944.9005799999</v>
      </c>
      <c r="C55" s="45">
        <v>1507213.1267599999</v>
      </c>
      <c r="D55" s="24">
        <v>-8.6</v>
      </c>
      <c r="E55" s="36"/>
      <c r="F55" s="5"/>
      <c r="G55" s="35"/>
      <c r="H55" s="34"/>
      <c r="I55" s="34"/>
      <c r="J55" s="33"/>
    </row>
    <row r="56" spans="1:10" s="3" customFormat="1" ht="15.75" customHeight="1" x14ac:dyDescent="0.2">
      <c r="A56" s="39" t="s">
        <v>341</v>
      </c>
      <c r="B56" s="195">
        <v>1194329.11194</v>
      </c>
      <c r="C56" s="195">
        <v>1175057.8234999999</v>
      </c>
      <c r="D56" s="24">
        <v>-1.6</v>
      </c>
      <c r="E56" s="36"/>
      <c r="F56" s="5"/>
      <c r="G56" s="35"/>
      <c r="H56" s="38"/>
      <c r="I56" s="38"/>
      <c r="J56" s="33"/>
    </row>
    <row r="57" spans="1:10" s="3" customFormat="1" ht="15.75" customHeight="1" x14ac:dyDescent="0.2">
      <c r="A57" s="308" t="s">
        <v>6</v>
      </c>
      <c r="B57" s="45" t="s">
        <v>432</v>
      </c>
      <c r="C57" s="45" t="s">
        <v>432</v>
      </c>
      <c r="D57" s="27" t="s">
        <v>432</v>
      </c>
      <c r="E57" s="36"/>
      <c r="F57" s="5"/>
      <c r="G57" s="35"/>
      <c r="H57" s="34"/>
      <c r="I57" s="34"/>
      <c r="J57" s="33"/>
    </row>
    <row r="58" spans="1:10" s="3" customFormat="1" ht="15.75" customHeight="1" x14ac:dyDescent="0.2">
      <c r="A58" s="308" t="s">
        <v>7</v>
      </c>
      <c r="B58" s="45" t="s">
        <v>432</v>
      </c>
      <c r="C58" s="45" t="s">
        <v>432</v>
      </c>
      <c r="D58" s="27" t="s">
        <v>432</v>
      </c>
      <c r="E58" s="36"/>
      <c r="F58" s="5"/>
      <c r="G58" s="35"/>
      <c r="H58" s="34"/>
      <c r="I58" s="34"/>
      <c r="J58" s="33"/>
    </row>
    <row r="59" spans="1:10" s="3" customFormat="1" ht="15.75" customHeight="1" x14ac:dyDescent="0.2">
      <c r="A59" s="308" t="s">
        <v>8</v>
      </c>
      <c r="B59" s="45" t="s">
        <v>432</v>
      </c>
      <c r="C59" s="45" t="s">
        <v>432</v>
      </c>
      <c r="D59" s="27" t="s">
        <v>432</v>
      </c>
      <c r="E59" s="36"/>
      <c r="F59" s="5"/>
      <c r="G59" s="35"/>
      <c r="H59" s="34"/>
      <c r="I59" s="34"/>
      <c r="J59" s="33"/>
    </row>
    <row r="60" spans="1:10" s="3" customFormat="1" ht="15.75" customHeight="1" x14ac:dyDescent="0.2">
      <c r="A60" s="13" t="s">
        <v>29</v>
      </c>
      <c r="B60" s="241">
        <v>48592.144889999996</v>
      </c>
      <c r="C60" s="241">
        <v>60955.595000000001</v>
      </c>
      <c r="D60" s="24">
        <v>25.4</v>
      </c>
      <c r="E60" s="36"/>
      <c r="F60" s="5"/>
      <c r="G60" s="35"/>
      <c r="H60" s="34"/>
      <c r="I60" s="34"/>
      <c r="J60" s="33"/>
    </row>
    <row r="61" spans="1:10" s="3" customFormat="1" ht="15.75" customHeight="1" x14ac:dyDescent="0.2">
      <c r="A61" s="39" t="s">
        <v>340</v>
      </c>
      <c r="B61" s="45">
        <v>22317.68</v>
      </c>
      <c r="C61" s="45">
        <v>35345.233000000007</v>
      </c>
      <c r="D61" s="24">
        <v>58.4</v>
      </c>
      <c r="E61" s="36"/>
      <c r="F61" s="5"/>
      <c r="G61" s="35"/>
      <c r="H61" s="34"/>
      <c r="I61" s="34"/>
      <c r="J61" s="33"/>
    </row>
    <row r="62" spans="1:10" s="3" customFormat="1" ht="15.75" customHeight="1" x14ac:dyDescent="0.2">
      <c r="A62" s="39" t="s">
        <v>341</v>
      </c>
      <c r="B62" s="45">
        <v>26274.464889999999</v>
      </c>
      <c r="C62" s="45">
        <v>25610.362000000001</v>
      </c>
      <c r="D62" s="24">
        <v>-2.5</v>
      </c>
      <c r="E62" s="36"/>
      <c r="F62" s="5"/>
      <c r="G62" s="35"/>
      <c r="H62" s="34"/>
      <c r="I62" s="34"/>
      <c r="J62" s="33"/>
    </row>
    <row r="63" spans="1:10" s="3" customFormat="1" ht="15.75" customHeight="1" x14ac:dyDescent="0.2">
      <c r="A63" s="308" t="s">
        <v>6</v>
      </c>
      <c r="B63" s="45" t="s">
        <v>432</v>
      </c>
      <c r="C63" s="45" t="s">
        <v>432</v>
      </c>
      <c r="D63" s="27" t="s">
        <v>432</v>
      </c>
      <c r="E63" s="36"/>
      <c r="F63" s="5"/>
      <c r="G63" s="35"/>
      <c r="H63" s="34"/>
      <c r="I63" s="34"/>
      <c r="J63" s="33"/>
    </row>
    <row r="64" spans="1:10" s="3" customFormat="1" ht="15.75" customHeight="1" x14ac:dyDescent="0.2">
      <c r="A64" s="308" t="s">
        <v>7</v>
      </c>
      <c r="B64" s="45" t="s">
        <v>432</v>
      </c>
      <c r="C64" s="45" t="s">
        <v>432</v>
      </c>
      <c r="D64" s="27" t="s">
        <v>432</v>
      </c>
      <c r="E64" s="36"/>
      <c r="F64" s="5"/>
      <c r="G64" s="35"/>
      <c r="H64" s="34"/>
      <c r="I64" s="34"/>
      <c r="J64" s="33"/>
    </row>
    <row r="65" spans="1:10" s="3" customFormat="1" ht="15.75" customHeight="1" x14ac:dyDescent="0.2">
      <c r="A65" s="308" t="s">
        <v>8</v>
      </c>
      <c r="B65" s="45" t="s">
        <v>432</v>
      </c>
      <c r="C65" s="45" t="s">
        <v>432</v>
      </c>
      <c r="D65" s="27" t="s">
        <v>432</v>
      </c>
      <c r="E65" s="36"/>
      <c r="F65" s="5"/>
      <c r="G65" s="35"/>
      <c r="H65" s="34"/>
      <c r="I65" s="34"/>
      <c r="J65" s="33"/>
    </row>
    <row r="66" spans="1:10" s="3" customFormat="1" ht="15.75" customHeight="1" x14ac:dyDescent="0.2">
      <c r="A66" s="40" t="s">
        <v>342</v>
      </c>
      <c r="B66" s="241">
        <v>218793.913</v>
      </c>
      <c r="C66" s="241">
        <v>142588.90299999999</v>
      </c>
      <c r="D66" s="24">
        <v>-34.799999999999997</v>
      </c>
      <c r="E66" s="36"/>
      <c r="F66" s="5"/>
      <c r="G66" s="35"/>
      <c r="H66" s="34"/>
      <c r="I66" s="34"/>
      <c r="J66" s="33"/>
    </row>
    <row r="67" spans="1:10" s="3" customFormat="1" ht="15.75" customHeight="1" x14ac:dyDescent="0.2">
      <c r="A67" s="39" t="s">
        <v>340</v>
      </c>
      <c r="B67" s="45">
        <v>73421.736000000004</v>
      </c>
      <c r="C67" s="45">
        <v>114692.512</v>
      </c>
      <c r="D67" s="24">
        <v>56.2</v>
      </c>
      <c r="E67" s="36"/>
      <c r="F67" s="5"/>
      <c r="G67" s="35"/>
      <c r="H67" s="34"/>
      <c r="I67" s="34"/>
      <c r="J67" s="33"/>
    </row>
    <row r="68" spans="1:10" s="3" customFormat="1" ht="15.75" customHeight="1" x14ac:dyDescent="0.2">
      <c r="A68" s="39" t="s">
        <v>341</v>
      </c>
      <c r="B68" s="45">
        <v>145372.177</v>
      </c>
      <c r="C68" s="45">
        <v>27896.391000000003</v>
      </c>
      <c r="D68" s="24">
        <v>-80.8</v>
      </c>
      <c r="E68" s="36"/>
      <c r="F68" s="5"/>
      <c r="G68" s="35"/>
      <c r="H68" s="34"/>
      <c r="I68" s="34"/>
      <c r="J68" s="33"/>
    </row>
    <row r="69" spans="1:10" s="3" customFormat="1" ht="15.75" customHeight="1" x14ac:dyDescent="0.2">
      <c r="A69" s="40" t="s">
        <v>343</v>
      </c>
      <c r="B69" s="241">
        <v>275224.217</v>
      </c>
      <c r="C69" s="241">
        <v>131957.84700000001</v>
      </c>
      <c r="D69" s="24">
        <v>-52.1</v>
      </c>
      <c r="E69" s="36"/>
      <c r="F69" s="5"/>
      <c r="G69" s="35"/>
      <c r="H69" s="34"/>
      <c r="I69" s="34"/>
      <c r="J69" s="33"/>
    </row>
    <row r="70" spans="1:10" s="3" customFormat="1" ht="15.75" customHeight="1" x14ac:dyDescent="0.2">
      <c r="A70" s="39" t="s">
        <v>340</v>
      </c>
      <c r="B70" s="45">
        <v>112503.268</v>
      </c>
      <c r="C70" s="45">
        <v>131877.54699999999</v>
      </c>
      <c r="D70" s="24">
        <v>17.2</v>
      </c>
      <c r="E70" s="36"/>
      <c r="F70" s="5"/>
      <c r="G70" s="35"/>
      <c r="H70" s="34"/>
      <c r="I70" s="34"/>
      <c r="J70" s="33"/>
    </row>
    <row r="71" spans="1:10" s="3" customFormat="1" ht="15.75" customHeight="1" x14ac:dyDescent="0.2">
      <c r="A71" s="47" t="s">
        <v>341</v>
      </c>
      <c r="B71" s="46">
        <v>162720.94899999999</v>
      </c>
      <c r="C71" s="46">
        <v>80.3</v>
      </c>
      <c r="D71" s="37">
        <v>-100</v>
      </c>
      <c r="E71" s="36"/>
      <c r="F71" s="5"/>
      <c r="G71" s="35"/>
      <c r="H71" s="34"/>
      <c r="I71" s="34"/>
      <c r="J71" s="33"/>
    </row>
    <row r="72" spans="1:10" s="3" customFormat="1" ht="15.75" customHeight="1" x14ac:dyDescent="0.25">
      <c r="A72" s="165"/>
      <c r="B72" s="31"/>
      <c r="C72" s="31"/>
      <c r="D72" s="31"/>
      <c r="E72" s="32"/>
      <c r="F72" s="32"/>
      <c r="G72" s="32"/>
      <c r="H72" s="32"/>
      <c r="I72" s="32"/>
      <c r="J72" s="32"/>
    </row>
    <row r="73" spans="1:10" ht="15.75" customHeight="1" x14ac:dyDescent="0.2">
      <c r="A73" s="156"/>
    </row>
    <row r="74" spans="1:10" ht="15.75" customHeight="1" x14ac:dyDescent="0.25">
      <c r="A74" s="148" t="s">
        <v>320</v>
      </c>
      <c r="C74" s="26"/>
      <c r="D74" s="25"/>
      <c r="E74" s="26"/>
      <c r="F74" s="26"/>
      <c r="G74" s="25"/>
      <c r="H74" s="26"/>
      <c r="I74" s="26"/>
      <c r="J74" s="25"/>
    </row>
    <row r="75" spans="1:10" ht="20.100000000000001" customHeight="1" x14ac:dyDescent="0.25">
      <c r="A75" s="150"/>
      <c r="B75" s="768"/>
      <c r="C75" s="768"/>
      <c r="D75" s="768"/>
      <c r="E75" s="768"/>
      <c r="F75" s="768"/>
      <c r="G75" s="768"/>
      <c r="H75" s="768"/>
      <c r="I75" s="768"/>
      <c r="J75" s="768"/>
    </row>
    <row r="76" spans="1:10" ht="15.75" customHeight="1" x14ac:dyDescent="0.25">
      <c r="A76" s="746" t="s">
        <v>131</v>
      </c>
      <c r="B76" s="769" t="s">
        <v>0</v>
      </c>
      <c r="C76" s="770"/>
      <c r="D76" s="770"/>
      <c r="E76" s="769" t="s">
        <v>1</v>
      </c>
      <c r="F76" s="770"/>
      <c r="G76" s="771"/>
      <c r="H76" s="770" t="s">
        <v>2</v>
      </c>
      <c r="I76" s="770"/>
      <c r="J76" s="771"/>
    </row>
    <row r="77" spans="1:10" ht="15.75" customHeight="1" x14ac:dyDescent="0.2">
      <c r="A77" s="142"/>
      <c r="B77" s="258" t="s">
        <v>430</v>
      </c>
      <c r="C77" s="258" t="s">
        <v>431</v>
      </c>
      <c r="D77" s="19" t="s">
        <v>3</v>
      </c>
      <c r="E77" s="258" t="s">
        <v>430</v>
      </c>
      <c r="F77" s="258" t="s">
        <v>431</v>
      </c>
      <c r="G77" s="19" t="s">
        <v>3</v>
      </c>
      <c r="H77" s="258" t="s">
        <v>430</v>
      </c>
      <c r="I77" s="258" t="s">
        <v>431</v>
      </c>
      <c r="J77" s="19" t="s">
        <v>3</v>
      </c>
    </row>
    <row r="78" spans="1:10" ht="15.75" customHeight="1" x14ac:dyDescent="0.2">
      <c r="A78" s="644" t="s">
        <v>432</v>
      </c>
      <c r="B78" s="15"/>
      <c r="C78" s="15"/>
      <c r="D78" s="17" t="s">
        <v>4</v>
      </c>
      <c r="E78" s="16"/>
      <c r="F78" s="16"/>
      <c r="G78" s="15" t="s">
        <v>4</v>
      </c>
      <c r="H78" s="16"/>
      <c r="I78" s="16"/>
      <c r="J78" s="15" t="s">
        <v>4</v>
      </c>
    </row>
    <row r="79" spans="1:10" ht="15.75" customHeight="1" x14ac:dyDescent="0.2">
      <c r="A79" s="14" t="s">
        <v>30</v>
      </c>
      <c r="B79" s="337">
        <v>10543960.193870001</v>
      </c>
      <c r="C79" s="337">
        <v>8244721.4609099999</v>
      </c>
      <c r="D79" s="24">
        <v>-21.8</v>
      </c>
      <c r="E79" s="241">
        <v>9629775.0984699987</v>
      </c>
      <c r="F79" s="241">
        <v>11203988.1823</v>
      </c>
      <c r="G79" s="172">
        <v>16.3</v>
      </c>
      <c r="H79" s="337">
        <v>20173735.292339999</v>
      </c>
      <c r="I79" s="337">
        <v>19448709.643210001</v>
      </c>
      <c r="J79" s="24">
        <v>-3.6</v>
      </c>
    </row>
    <row r="80" spans="1:10" ht="15.75" customHeight="1" x14ac:dyDescent="0.25">
      <c r="A80" s="21" t="s">
        <v>9</v>
      </c>
      <c r="B80" s="239">
        <v>10403395.756999999</v>
      </c>
      <c r="C80" s="239">
        <v>8016021.2718099989</v>
      </c>
      <c r="D80" s="246">
        <v>-22.9</v>
      </c>
      <c r="E80" s="649" t="s">
        <v>432</v>
      </c>
      <c r="F80" s="649" t="s">
        <v>432</v>
      </c>
      <c r="G80" s="656" t="s">
        <v>432</v>
      </c>
      <c r="H80" s="243">
        <v>10403395.756999999</v>
      </c>
      <c r="I80" s="243">
        <v>8016021.2718099989</v>
      </c>
      <c r="J80" s="23">
        <v>-22.9</v>
      </c>
    </row>
    <row r="81" spans="1:10" ht="15.75" customHeight="1" x14ac:dyDescent="0.25">
      <c r="A81" s="21" t="s">
        <v>10</v>
      </c>
      <c r="B81" s="239">
        <v>117920.07187</v>
      </c>
      <c r="C81" s="239">
        <v>120147.6707</v>
      </c>
      <c r="D81" s="246">
        <v>1.9</v>
      </c>
      <c r="E81" s="45">
        <v>9629775.0984699987</v>
      </c>
      <c r="F81" s="45">
        <v>11122093.612299999</v>
      </c>
      <c r="G81" s="167">
        <v>15.5</v>
      </c>
      <c r="H81" s="243">
        <v>9747695.1703399979</v>
      </c>
      <c r="I81" s="243">
        <v>11242241.283</v>
      </c>
      <c r="J81" s="23">
        <v>15.3</v>
      </c>
    </row>
    <row r="82" spans="1:10" ht="15.75" customHeight="1" x14ac:dyDescent="0.2">
      <c r="A82" s="308" t="s">
        <v>344</v>
      </c>
      <c r="B82" s="45" t="s">
        <v>432</v>
      </c>
      <c r="C82" s="45" t="s">
        <v>432</v>
      </c>
      <c r="D82" s="27" t="s">
        <v>432</v>
      </c>
      <c r="E82" s="45" t="s">
        <v>432</v>
      </c>
      <c r="F82" s="45" t="s">
        <v>432</v>
      </c>
      <c r="G82" s="167" t="s">
        <v>432</v>
      </c>
      <c r="H82" s="402" t="s">
        <v>432</v>
      </c>
      <c r="I82" s="402" t="s">
        <v>432</v>
      </c>
      <c r="J82" s="653" t="s">
        <v>432</v>
      </c>
    </row>
    <row r="83" spans="1:10" ht="15.75" customHeight="1" x14ac:dyDescent="0.2">
      <c r="A83" s="308" t="s">
        <v>12</v>
      </c>
      <c r="B83" s="401" t="s">
        <v>432</v>
      </c>
      <c r="C83" s="401" t="s">
        <v>432</v>
      </c>
      <c r="D83" s="27" t="s">
        <v>432</v>
      </c>
      <c r="E83" s="45" t="s">
        <v>432</v>
      </c>
      <c r="F83" s="45" t="s">
        <v>432</v>
      </c>
      <c r="G83" s="167" t="s">
        <v>432</v>
      </c>
      <c r="H83" s="402" t="s">
        <v>432</v>
      </c>
      <c r="I83" s="402" t="s">
        <v>432</v>
      </c>
      <c r="J83" s="653" t="s">
        <v>432</v>
      </c>
    </row>
    <row r="84" spans="1:10" ht="15.75" customHeight="1" x14ac:dyDescent="0.2">
      <c r="A84" s="308" t="s">
        <v>13</v>
      </c>
      <c r="B84" s="401" t="s">
        <v>432</v>
      </c>
      <c r="C84" s="401" t="s">
        <v>432</v>
      </c>
      <c r="D84" s="27" t="s">
        <v>432</v>
      </c>
      <c r="E84" s="45" t="s">
        <v>432</v>
      </c>
      <c r="F84" s="45" t="s">
        <v>432</v>
      </c>
      <c r="G84" s="167" t="s">
        <v>432</v>
      </c>
      <c r="H84" s="402" t="s">
        <v>432</v>
      </c>
      <c r="I84" s="402" t="s">
        <v>432</v>
      </c>
      <c r="J84" s="653" t="s">
        <v>432</v>
      </c>
    </row>
    <row r="85" spans="1:10" ht="15.75" customHeight="1" x14ac:dyDescent="0.2">
      <c r="A85" s="308" t="s">
        <v>345</v>
      </c>
      <c r="B85" s="45" t="s">
        <v>432</v>
      </c>
      <c r="C85" s="45" t="s">
        <v>432</v>
      </c>
      <c r="D85" s="27" t="s">
        <v>432</v>
      </c>
      <c r="E85" s="45" t="s">
        <v>432</v>
      </c>
      <c r="F85" s="45" t="s">
        <v>432</v>
      </c>
      <c r="G85" s="167" t="s">
        <v>432</v>
      </c>
      <c r="H85" s="402" t="s">
        <v>432</v>
      </c>
      <c r="I85" s="402" t="s">
        <v>432</v>
      </c>
      <c r="J85" s="652" t="s">
        <v>432</v>
      </c>
    </row>
    <row r="86" spans="1:10" ht="15.75" customHeight="1" x14ac:dyDescent="0.2">
      <c r="A86" s="308" t="s">
        <v>12</v>
      </c>
      <c r="B86" s="401" t="s">
        <v>432</v>
      </c>
      <c r="C86" s="401" t="s">
        <v>432</v>
      </c>
      <c r="D86" s="27" t="s">
        <v>432</v>
      </c>
      <c r="E86" s="45" t="s">
        <v>432</v>
      </c>
      <c r="F86" s="45" t="s">
        <v>432</v>
      </c>
      <c r="G86" s="167" t="s">
        <v>432</v>
      </c>
      <c r="H86" s="402" t="s">
        <v>432</v>
      </c>
      <c r="I86" s="402" t="s">
        <v>432</v>
      </c>
      <c r="J86" s="653" t="s">
        <v>432</v>
      </c>
    </row>
    <row r="87" spans="1:10" s="3" customFormat="1" ht="15.75" customHeight="1" x14ac:dyDescent="0.2">
      <c r="A87" s="308" t="s">
        <v>13</v>
      </c>
      <c r="B87" s="401" t="s">
        <v>432</v>
      </c>
      <c r="C87" s="401" t="s">
        <v>432</v>
      </c>
      <c r="D87" s="27" t="s">
        <v>432</v>
      </c>
      <c r="E87" s="45" t="s">
        <v>432</v>
      </c>
      <c r="F87" s="45" t="s">
        <v>432</v>
      </c>
      <c r="G87" s="167" t="s">
        <v>432</v>
      </c>
      <c r="H87" s="402" t="s">
        <v>432</v>
      </c>
      <c r="I87" s="402" t="s">
        <v>432</v>
      </c>
      <c r="J87" s="653" t="s">
        <v>432</v>
      </c>
    </row>
    <row r="88" spans="1:10" s="3" customFormat="1" ht="15.75" customHeight="1" x14ac:dyDescent="0.2">
      <c r="A88" s="21" t="s">
        <v>33</v>
      </c>
      <c r="B88" s="45">
        <v>22644.364999999998</v>
      </c>
      <c r="C88" s="45">
        <v>108552.5184</v>
      </c>
      <c r="D88" s="23">
        <v>379.4</v>
      </c>
      <c r="E88" s="649" t="s">
        <v>432</v>
      </c>
      <c r="F88" s="45">
        <v>81894.570000000007</v>
      </c>
      <c r="G88" s="656" t="s">
        <v>432</v>
      </c>
      <c r="H88" s="243">
        <v>22644.364999999998</v>
      </c>
      <c r="I88" s="243">
        <v>190447.08840000001</v>
      </c>
      <c r="J88" s="23">
        <v>741</v>
      </c>
    </row>
    <row r="89" spans="1:10" ht="15.75" customHeight="1" x14ac:dyDescent="0.2">
      <c r="A89" s="21" t="s">
        <v>346</v>
      </c>
      <c r="B89" s="45">
        <v>10292601.500870001</v>
      </c>
      <c r="C89" s="239">
        <v>7898861.0505100004</v>
      </c>
      <c r="D89" s="23">
        <v>-23.3</v>
      </c>
      <c r="E89" s="45">
        <v>9622823.9739999995</v>
      </c>
      <c r="F89" s="45">
        <v>11114587.491249999</v>
      </c>
      <c r="G89" s="167">
        <v>15.5</v>
      </c>
      <c r="H89" s="243">
        <v>19915425.47487</v>
      </c>
      <c r="I89" s="243">
        <v>19013448.541759998</v>
      </c>
      <c r="J89" s="23">
        <v>-4.5</v>
      </c>
    </row>
    <row r="90" spans="1:10" ht="15.75" customHeight="1" x14ac:dyDescent="0.2">
      <c r="A90" s="21" t="s">
        <v>9</v>
      </c>
      <c r="B90" s="45">
        <v>10177083.938999999</v>
      </c>
      <c r="C90" s="239">
        <v>7780794.4458099995</v>
      </c>
      <c r="D90" s="23">
        <v>-23.5</v>
      </c>
      <c r="E90" s="649" t="s">
        <v>432</v>
      </c>
      <c r="F90" s="649" t="s">
        <v>432</v>
      </c>
      <c r="G90" s="656" t="s">
        <v>432</v>
      </c>
      <c r="H90" s="243">
        <v>10177083.938999999</v>
      </c>
      <c r="I90" s="243">
        <v>7780794.4458099995</v>
      </c>
      <c r="J90" s="23">
        <v>-23.5</v>
      </c>
    </row>
    <row r="91" spans="1:10" ht="15.75" customHeight="1" x14ac:dyDescent="0.2">
      <c r="A91" s="21" t="s">
        <v>10</v>
      </c>
      <c r="B91" s="45">
        <v>115517.56187000001</v>
      </c>
      <c r="C91" s="146">
        <v>118066.60470000001</v>
      </c>
      <c r="D91" s="23">
        <v>2.2000000000000002</v>
      </c>
      <c r="E91" s="45">
        <v>9622823.9739999995</v>
      </c>
      <c r="F91" s="45">
        <v>11114587.491249999</v>
      </c>
      <c r="G91" s="167">
        <v>15.5</v>
      </c>
      <c r="H91" s="243">
        <v>9738341.5358699989</v>
      </c>
      <c r="I91" s="243">
        <v>11232654.095949998</v>
      </c>
      <c r="J91" s="23">
        <v>15.3</v>
      </c>
    </row>
    <row r="92" spans="1:10" ht="15.75" customHeight="1" x14ac:dyDescent="0.2">
      <c r="A92" s="308" t="s">
        <v>344</v>
      </c>
      <c r="B92" s="45" t="s">
        <v>432</v>
      </c>
      <c r="C92" s="45" t="s">
        <v>432</v>
      </c>
      <c r="D92" s="27" t="s">
        <v>432</v>
      </c>
      <c r="E92" s="45" t="s">
        <v>432</v>
      </c>
      <c r="F92" s="45" t="s">
        <v>432</v>
      </c>
      <c r="G92" s="167" t="s">
        <v>432</v>
      </c>
      <c r="H92" s="402" t="s">
        <v>432</v>
      </c>
      <c r="I92" s="402" t="s">
        <v>432</v>
      </c>
      <c r="J92" s="653" t="s">
        <v>432</v>
      </c>
    </row>
    <row r="93" spans="1:10" ht="15.75" customHeight="1" x14ac:dyDescent="0.2">
      <c r="A93" s="308" t="s">
        <v>12</v>
      </c>
      <c r="B93" s="401" t="s">
        <v>432</v>
      </c>
      <c r="C93" s="401" t="s">
        <v>432</v>
      </c>
      <c r="D93" s="27" t="s">
        <v>432</v>
      </c>
      <c r="E93" s="45" t="s">
        <v>432</v>
      </c>
      <c r="F93" s="45" t="s">
        <v>432</v>
      </c>
      <c r="G93" s="167" t="s">
        <v>432</v>
      </c>
      <c r="H93" s="402" t="s">
        <v>432</v>
      </c>
      <c r="I93" s="402" t="s">
        <v>432</v>
      </c>
      <c r="J93" s="653" t="s">
        <v>432</v>
      </c>
    </row>
    <row r="94" spans="1:10" ht="15.75" customHeight="1" x14ac:dyDescent="0.2">
      <c r="A94" s="308" t="s">
        <v>13</v>
      </c>
      <c r="B94" s="401" t="s">
        <v>432</v>
      </c>
      <c r="C94" s="401" t="s">
        <v>432</v>
      </c>
      <c r="D94" s="27" t="s">
        <v>432</v>
      </c>
      <c r="E94" s="45" t="s">
        <v>432</v>
      </c>
      <c r="F94" s="45" t="s">
        <v>432</v>
      </c>
      <c r="G94" s="167" t="s">
        <v>432</v>
      </c>
      <c r="H94" s="402" t="s">
        <v>432</v>
      </c>
      <c r="I94" s="402" t="s">
        <v>432</v>
      </c>
      <c r="J94" s="653" t="s">
        <v>432</v>
      </c>
    </row>
    <row r="95" spans="1:10" ht="15.75" customHeight="1" x14ac:dyDescent="0.2">
      <c r="A95" s="308" t="s">
        <v>345</v>
      </c>
      <c r="B95" s="45" t="s">
        <v>432</v>
      </c>
      <c r="C95" s="45" t="s">
        <v>432</v>
      </c>
      <c r="D95" s="27" t="s">
        <v>432</v>
      </c>
      <c r="E95" s="45" t="s">
        <v>432</v>
      </c>
      <c r="F95" s="45" t="s">
        <v>432</v>
      </c>
      <c r="G95" s="167" t="s">
        <v>432</v>
      </c>
      <c r="H95" s="402" t="s">
        <v>432</v>
      </c>
      <c r="I95" s="402" t="s">
        <v>432</v>
      </c>
      <c r="J95" s="652" t="s">
        <v>432</v>
      </c>
    </row>
    <row r="96" spans="1:10" ht="15.75" customHeight="1" x14ac:dyDescent="0.2">
      <c r="A96" s="308" t="s">
        <v>12</v>
      </c>
      <c r="B96" s="401" t="s">
        <v>432</v>
      </c>
      <c r="C96" s="401" t="s">
        <v>432</v>
      </c>
      <c r="D96" s="27" t="s">
        <v>432</v>
      </c>
      <c r="E96" s="45" t="s">
        <v>432</v>
      </c>
      <c r="F96" s="45" t="s">
        <v>432</v>
      </c>
      <c r="G96" s="167" t="s">
        <v>432</v>
      </c>
      <c r="H96" s="402" t="s">
        <v>432</v>
      </c>
      <c r="I96" s="402" t="s">
        <v>432</v>
      </c>
      <c r="J96" s="653" t="s">
        <v>432</v>
      </c>
    </row>
    <row r="97" spans="1:10" ht="15.75" customHeight="1" x14ac:dyDescent="0.2">
      <c r="A97" s="308" t="s">
        <v>13</v>
      </c>
      <c r="B97" s="401" t="s">
        <v>432</v>
      </c>
      <c r="C97" s="401" t="s">
        <v>432</v>
      </c>
      <c r="D97" s="27" t="s">
        <v>432</v>
      </c>
      <c r="E97" s="45" t="s">
        <v>432</v>
      </c>
      <c r="F97" s="45" t="s">
        <v>432</v>
      </c>
      <c r="G97" s="167" t="s">
        <v>432</v>
      </c>
      <c r="H97" s="402" t="s">
        <v>432</v>
      </c>
      <c r="I97" s="402" t="s">
        <v>432</v>
      </c>
      <c r="J97" s="653" t="s">
        <v>432</v>
      </c>
    </row>
    <row r="98" spans="1:10" ht="15.75" customHeight="1" x14ac:dyDescent="0.2">
      <c r="A98" s="21" t="s">
        <v>356</v>
      </c>
      <c r="B98" s="239">
        <v>228714.32800000001</v>
      </c>
      <c r="C98" s="239">
        <v>237307.89200000002</v>
      </c>
      <c r="D98" s="23">
        <v>3.8</v>
      </c>
      <c r="E98" s="45">
        <v>6951.1144700000004</v>
      </c>
      <c r="F98" s="45">
        <v>7506.1210499999997</v>
      </c>
      <c r="G98" s="167">
        <v>8</v>
      </c>
      <c r="H98" s="243">
        <v>235665.44247000001</v>
      </c>
      <c r="I98" s="243">
        <v>244814.01305000001</v>
      </c>
      <c r="J98" s="23">
        <v>3.9</v>
      </c>
    </row>
    <row r="99" spans="1:10" ht="15.75" customHeight="1" x14ac:dyDescent="0.2">
      <c r="A99" s="13" t="s">
        <v>29</v>
      </c>
      <c r="B99" s="319">
        <v>86771.94442</v>
      </c>
      <c r="C99" s="319">
        <v>196278.41100000002</v>
      </c>
      <c r="D99" s="23">
        <v>126.2</v>
      </c>
      <c r="E99" s="241">
        <v>1327318.0460000001</v>
      </c>
      <c r="F99" s="241">
        <v>492444.99700000003</v>
      </c>
      <c r="G99" s="167">
        <v>-62.9</v>
      </c>
      <c r="H99" s="337">
        <v>1414089.9904200002</v>
      </c>
      <c r="I99" s="337">
        <v>688723.40800000005</v>
      </c>
      <c r="J99" s="23">
        <v>-51.3</v>
      </c>
    </row>
    <row r="100" spans="1:10" ht="15.75" customHeight="1" x14ac:dyDescent="0.2">
      <c r="A100" s="21" t="s">
        <v>9</v>
      </c>
      <c r="B100" s="239">
        <v>58065.442419999992</v>
      </c>
      <c r="C100" s="239">
        <v>166806.378</v>
      </c>
      <c r="D100" s="23">
        <v>187.3</v>
      </c>
      <c r="E100" s="649" t="s">
        <v>432</v>
      </c>
      <c r="F100" s="649" t="s">
        <v>432</v>
      </c>
      <c r="G100" s="656" t="s">
        <v>432</v>
      </c>
      <c r="H100" s="243">
        <v>58065.442419999992</v>
      </c>
      <c r="I100" s="243">
        <v>166806.378</v>
      </c>
      <c r="J100" s="23">
        <v>187.3</v>
      </c>
    </row>
    <row r="101" spans="1:10" ht="15.75" customHeight="1" x14ac:dyDescent="0.2">
      <c r="A101" s="21" t="s">
        <v>10</v>
      </c>
      <c r="B101" s="239">
        <v>3581</v>
      </c>
      <c r="C101" s="239">
        <v>4269</v>
      </c>
      <c r="D101" s="23">
        <v>19.2</v>
      </c>
      <c r="E101" s="45">
        <v>1327318.0460000001</v>
      </c>
      <c r="F101" s="45">
        <v>363369.99700000003</v>
      </c>
      <c r="G101" s="167">
        <v>-72.599999999999994</v>
      </c>
      <c r="H101" s="243">
        <v>1330899.0460000001</v>
      </c>
      <c r="I101" s="243">
        <v>367638.99700000003</v>
      </c>
      <c r="J101" s="23">
        <v>-72.400000000000006</v>
      </c>
    </row>
    <row r="102" spans="1:10" ht="15.75" customHeight="1" x14ac:dyDescent="0.2">
      <c r="A102" s="308" t="s">
        <v>344</v>
      </c>
      <c r="B102" s="45" t="s">
        <v>432</v>
      </c>
      <c r="C102" s="45" t="s">
        <v>432</v>
      </c>
      <c r="D102" s="27" t="s">
        <v>432</v>
      </c>
      <c r="E102" s="45" t="s">
        <v>432</v>
      </c>
      <c r="F102" s="45" t="s">
        <v>432</v>
      </c>
      <c r="G102" s="167" t="s">
        <v>432</v>
      </c>
      <c r="H102" s="402" t="s">
        <v>432</v>
      </c>
      <c r="I102" s="402" t="s">
        <v>432</v>
      </c>
      <c r="J102" s="653" t="s">
        <v>432</v>
      </c>
    </row>
    <row r="103" spans="1:10" ht="15.75" customHeight="1" x14ac:dyDescent="0.2">
      <c r="A103" s="308" t="s">
        <v>12</v>
      </c>
      <c r="B103" s="401" t="s">
        <v>432</v>
      </c>
      <c r="C103" s="401" t="s">
        <v>432</v>
      </c>
      <c r="D103" s="27" t="s">
        <v>432</v>
      </c>
      <c r="E103" s="45" t="s">
        <v>432</v>
      </c>
      <c r="F103" s="45" t="s">
        <v>432</v>
      </c>
      <c r="G103" s="167" t="s">
        <v>432</v>
      </c>
      <c r="H103" s="402" t="s">
        <v>432</v>
      </c>
      <c r="I103" s="402" t="s">
        <v>432</v>
      </c>
      <c r="J103" s="653" t="s">
        <v>432</v>
      </c>
    </row>
    <row r="104" spans="1:10" ht="15.75" customHeight="1" x14ac:dyDescent="0.2">
      <c r="A104" s="308" t="s">
        <v>13</v>
      </c>
      <c r="B104" s="401" t="s">
        <v>432</v>
      </c>
      <c r="C104" s="401" t="s">
        <v>432</v>
      </c>
      <c r="D104" s="27" t="s">
        <v>432</v>
      </c>
      <c r="E104" s="45" t="s">
        <v>432</v>
      </c>
      <c r="F104" s="45" t="s">
        <v>432</v>
      </c>
      <c r="G104" s="167" t="s">
        <v>432</v>
      </c>
      <c r="H104" s="402" t="s">
        <v>432</v>
      </c>
      <c r="I104" s="402" t="s">
        <v>432</v>
      </c>
      <c r="J104" s="653" t="s">
        <v>432</v>
      </c>
    </row>
    <row r="105" spans="1:10" ht="15.75" customHeight="1" x14ac:dyDescent="0.2">
      <c r="A105" s="308" t="s">
        <v>345</v>
      </c>
      <c r="B105" s="45" t="s">
        <v>432</v>
      </c>
      <c r="C105" s="45" t="s">
        <v>432</v>
      </c>
      <c r="D105" s="27" t="s">
        <v>432</v>
      </c>
      <c r="E105" s="45" t="s">
        <v>432</v>
      </c>
      <c r="F105" s="45" t="s">
        <v>432</v>
      </c>
      <c r="G105" s="167" t="s">
        <v>432</v>
      </c>
      <c r="H105" s="402" t="s">
        <v>432</v>
      </c>
      <c r="I105" s="402" t="s">
        <v>432</v>
      </c>
      <c r="J105" s="653" t="s">
        <v>432</v>
      </c>
    </row>
    <row r="106" spans="1:10" ht="15.75" customHeight="1" x14ac:dyDescent="0.2">
      <c r="A106" s="308" t="s">
        <v>12</v>
      </c>
      <c r="B106" s="401" t="s">
        <v>432</v>
      </c>
      <c r="C106" s="401" t="s">
        <v>432</v>
      </c>
      <c r="D106" s="27" t="s">
        <v>432</v>
      </c>
      <c r="E106" s="45" t="s">
        <v>432</v>
      </c>
      <c r="F106" s="45" t="s">
        <v>432</v>
      </c>
      <c r="G106" s="167" t="s">
        <v>432</v>
      </c>
      <c r="H106" s="402" t="s">
        <v>432</v>
      </c>
      <c r="I106" s="402" t="s">
        <v>432</v>
      </c>
      <c r="J106" s="653" t="s">
        <v>432</v>
      </c>
    </row>
    <row r="107" spans="1:10" ht="15.75" customHeight="1" x14ac:dyDescent="0.2">
      <c r="A107" s="308" t="s">
        <v>13</v>
      </c>
      <c r="B107" s="401" t="s">
        <v>432</v>
      </c>
      <c r="C107" s="401" t="s">
        <v>432</v>
      </c>
      <c r="D107" s="27" t="s">
        <v>432</v>
      </c>
      <c r="E107" s="45" t="s">
        <v>432</v>
      </c>
      <c r="F107" s="45" t="s">
        <v>432</v>
      </c>
      <c r="G107" s="167" t="s">
        <v>432</v>
      </c>
      <c r="H107" s="402" t="s">
        <v>432</v>
      </c>
      <c r="I107" s="402" t="s">
        <v>432</v>
      </c>
      <c r="J107" s="653" t="s">
        <v>432</v>
      </c>
    </row>
    <row r="108" spans="1:10" ht="15.75" customHeight="1" x14ac:dyDescent="0.2">
      <c r="A108" s="21" t="s">
        <v>33</v>
      </c>
      <c r="B108" s="239">
        <v>25125.502</v>
      </c>
      <c r="C108" s="239">
        <v>25203.032999999999</v>
      </c>
      <c r="D108" s="23">
        <v>0.3</v>
      </c>
      <c r="E108" s="649" t="s">
        <v>432</v>
      </c>
      <c r="F108" s="45">
        <v>129075</v>
      </c>
      <c r="G108" s="656" t="s">
        <v>432</v>
      </c>
      <c r="H108" s="243">
        <v>25125.502</v>
      </c>
      <c r="I108" s="243">
        <v>154278.033</v>
      </c>
      <c r="J108" s="23">
        <v>514</v>
      </c>
    </row>
    <row r="109" spans="1:10" ht="15.75" customHeight="1" x14ac:dyDescent="0.2">
      <c r="A109" s="21" t="s">
        <v>346</v>
      </c>
      <c r="B109" s="239">
        <v>57614.264419999992</v>
      </c>
      <c r="C109" s="239">
        <v>161398.584</v>
      </c>
      <c r="D109" s="23">
        <v>180.1</v>
      </c>
      <c r="E109" s="45">
        <v>1327318.0460000001</v>
      </c>
      <c r="F109" s="45">
        <v>363369.99700000003</v>
      </c>
      <c r="G109" s="167">
        <v>-72.599999999999994</v>
      </c>
      <c r="H109" s="243">
        <v>1384932.31042</v>
      </c>
      <c r="I109" s="243">
        <v>524768.58100000001</v>
      </c>
      <c r="J109" s="23">
        <v>-62.1</v>
      </c>
    </row>
    <row r="110" spans="1:10" ht="15.75" customHeight="1" x14ac:dyDescent="0.2">
      <c r="A110" s="21" t="s">
        <v>9</v>
      </c>
      <c r="B110" s="239">
        <v>54033.264419999992</v>
      </c>
      <c r="C110" s="239">
        <v>157129.584</v>
      </c>
      <c r="D110" s="23">
        <v>190.8</v>
      </c>
      <c r="E110" s="649" t="s">
        <v>432</v>
      </c>
      <c r="F110" s="649" t="s">
        <v>432</v>
      </c>
      <c r="G110" s="656" t="s">
        <v>432</v>
      </c>
      <c r="H110" s="243">
        <v>54033.264419999992</v>
      </c>
      <c r="I110" s="243">
        <v>157129.584</v>
      </c>
      <c r="J110" s="23">
        <v>190.8</v>
      </c>
    </row>
    <row r="111" spans="1:10" ht="15.75" customHeight="1" x14ac:dyDescent="0.2">
      <c r="A111" s="21" t="s">
        <v>10</v>
      </c>
      <c r="B111" s="239">
        <v>3581</v>
      </c>
      <c r="C111" s="239">
        <v>4269</v>
      </c>
      <c r="D111" s="23">
        <v>19.2</v>
      </c>
      <c r="E111" s="45">
        <v>1327318.0460000001</v>
      </c>
      <c r="F111" s="45">
        <v>363369.99700000003</v>
      </c>
      <c r="G111" s="167">
        <v>-72.599999999999994</v>
      </c>
      <c r="H111" s="243">
        <v>1330899.0460000001</v>
      </c>
      <c r="I111" s="243">
        <v>367638.99700000003</v>
      </c>
      <c r="J111" s="23">
        <v>-72.400000000000006</v>
      </c>
    </row>
    <row r="112" spans="1:10" ht="15.75" customHeight="1" x14ac:dyDescent="0.2">
      <c r="A112" s="308" t="s">
        <v>344</v>
      </c>
      <c r="B112" s="45" t="s">
        <v>432</v>
      </c>
      <c r="C112" s="45" t="s">
        <v>432</v>
      </c>
      <c r="D112" s="27" t="s">
        <v>432</v>
      </c>
      <c r="E112" s="45" t="s">
        <v>432</v>
      </c>
      <c r="F112" s="45" t="s">
        <v>432</v>
      </c>
      <c r="G112" s="167" t="s">
        <v>432</v>
      </c>
      <c r="H112" s="402" t="s">
        <v>432</v>
      </c>
      <c r="I112" s="402" t="s">
        <v>432</v>
      </c>
      <c r="J112" s="653" t="s">
        <v>432</v>
      </c>
    </row>
    <row r="113" spans="1:10" ht="15.75" customHeight="1" x14ac:dyDescent="0.2">
      <c r="A113" s="308" t="s">
        <v>12</v>
      </c>
      <c r="B113" s="401" t="s">
        <v>432</v>
      </c>
      <c r="C113" s="401" t="s">
        <v>432</v>
      </c>
      <c r="D113" s="27" t="s">
        <v>432</v>
      </c>
      <c r="E113" s="45" t="s">
        <v>432</v>
      </c>
      <c r="F113" s="45" t="s">
        <v>432</v>
      </c>
      <c r="G113" s="167" t="s">
        <v>432</v>
      </c>
      <c r="H113" s="402" t="s">
        <v>432</v>
      </c>
      <c r="I113" s="402" t="s">
        <v>432</v>
      </c>
      <c r="J113" s="653" t="s">
        <v>432</v>
      </c>
    </row>
    <row r="114" spans="1:10" ht="15.75" customHeight="1" x14ac:dyDescent="0.2">
      <c r="A114" s="308" t="s">
        <v>13</v>
      </c>
      <c r="B114" s="401" t="s">
        <v>432</v>
      </c>
      <c r="C114" s="401" t="s">
        <v>432</v>
      </c>
      <c r="D114" s="27" t="s">
        <v>432</v>
      </c>
      <c r="E114" s="45" t="s">
        <v>432</v>
      </c>
      <c r="F114" s="45" t="s">
        <v>432</v>
      </c>
      <c r="G114" s="167" t="s">
        <v>432</v>
      </c>
      <c r="H114" s="402" t="s">
        <v>432</v>
      </c>
      <c r="I114" s="402" t="s">
        <v>432</v>
      </c>
      <c r="J114" s="653" t="s">
        <v>432</v>
      </c>
    </row>
    <row r="115" spans="1:10" ht="15.75" customHeight="1" x14ac:dyDescent="0.2">
      <c r="A115" s="308" t="s">
        <v>345</v>
      </c>
      <c r="B115" s="45" t="s">
        <v>432</v>
      </c>
      <c r="C115" s="45" t="s">
        <v>432</v>
      </c>
      <c r="D115" s="27" t="s">
        <v>432</v>
      </c>
      <c r="E115" s="45" t="s">
        <v>432</v>
      </c>
      <c r="F115" s="45" t="s">
        <v>432</v>
      </c>
      <c r="G115" s="167" t="s">
        <v>432</v>
      </c>
      <c r="H115" s="402" t="s">
        <v>432</v>
      </c>
      <c r="I115" s="402" t="s">
        <v>432</v>
      </c>
      <c r="J115" s="653" t="s">
        <v>432</v>
      </c>
    </row>
    <row r="116" spans="1:10" ht="15.75" customHeight="1" x14ac:dyDescent="0.2">
      <c r="A116" s="308" t="s">
        <v>12</v>
      </c>
      <c r="B116" s="401" t="s">
        <v>432</v>
      </c>
      <c r="C116" s="401" t="s">
        <v>432</v>
      </c>
      <c r="D116" s="27" t="s">
        <v>432</v>
      </c>
      <c r="E116" s="45" t="s">
        <v>432</v>
      </c>
      <c r="F116" s="45" t="s">
        <v>432</v>
      </c>
      <c r="G116" s="167" t="s">
        <v>432</v>
      </c>
      <c r="H116" s="402" t="s">
        <v>432</v>
      </c>
      <c r="I116" s="402" t="s">
        <v>432</v>
      </c>
      <c r="J116" s="653" t="s">
        <v>432</v>
      </c>
    </row>
    <row r="117" spans="1:10" ht="15.75" customHeight="1" x14ac:dyDescent="0.2">
      <c r="A117" s="308" t="s">
        <v>13</v>
      </c>
      <c r="B117" s="401" t="s">
        <v>432</v>
      </c>
      <c r="C117" s="401" t="s">
        <v>432</v>
      </c>
      <c r="D117" s="27" t="s">
        <v>432</v>
      </c>
      <c r="E117" s="45" t="s">
        <v>432</v>
      </c>
      <c r="F117" s="45" t="s">
        <v>432</v>
      </c>
      <c r="G117" s="167" t="s">
        <v>432</v>
      </c>
      <c r="H117" s="402" t="s">
        <v>432</v>
      </c>
      <c r="I117" s="402" t="s">
        <v>432</v>
      </c>
      <c r="J117" s="652" t="s">
        <v>432</v>
      </c>
    </row>
    <row r="118" spans="1:10" ht="15.75" customHeight="1" x14ac:dyDescent="0.2">
      <c r="A118" s="21" t="s">
        <v>356</v>
      </c>
      <c r="B118" s="239">
        <v>4032.1779999999999</v>
      </c>
      <c r="C118" s="239">
        <v>9676.7939999999999</v>
      </c>
      <c r="D118" s="23">
        <v>140</v>
      </c>
      <c r="E118" s="649" t="s">
        <v>432</v>
      </c>
      <c r="F118" s="649" t="s">
        <v>432</v>
      </c>
      <c r="G118" s="656" t="s">
        <v>432</v>
      </c>
      <c r="H118" s="243">
        <v>4032.1779999999999</v>
      </c>
      <c r="I118" s="243">
        <v>9676.7939999999999</v>
      </c>
      <c r="J118" s="23">
        <v>140</v>
      </c>
    </row>
    <row r="119" spans="1:10" ht="15.75" customHeight="1" x14ac:dyDescent="0.2">
      <c r="A119" s="13" t="s">
        <v>28</v>
      </c>
      <c r="B119" s="319">
        <v>360828991.48521996</v>
      </c>
      <c r="C119" s="319">
        <v>374786691.41905582</v>
      </c>
      <c r="D119" s="23">
        <v>3.9</v>
      </c>
      <c r="E119" s="241">
        <v>135643468.1860106</v>
      </c>
      <c r="F119" s="241">
        <v>156542547.97675839</v>
      </c>
      <c r="G119" s="167">
        <v>15.4</v>
      </c>
      <c r="H119" s="337">
        <v>496472459.67123055</v>
      </c>
      <c r="I119" s="337">
        <v>531329239.39581418</v>
      </c>
      <c r="J119" s="23">
        <v>7</v>
      </c>
    </row>
    <row r="120" spans="1:10" ht="15.75" customHeight="1" x14ac:dyDescent="0.2">
      <c r="A120" s="21" t="s">
        <v>9</v>
      </c>
      <c r="B120" s="239">
        <v>359275651.14565998</v>
      </c>
      <c r="C120" s="239">
        <v>372464336.52736533</v>
      </c>
      <c r="D120" s="23">
        <v>3.7</v>
      </c>
      <c r="E120" s="649" t="s">
        <v>432</v>
      </c>
      <c r="F120" s="649" t="s">
        <v>432</v>
      </c>
      <c r="G120" s="656" t="s">
        <v>432</v>
      </c>
      <c r="H120" s="243">
        <v>359275651.14565998</v>
      </c>
      <c r="I120" s="243">
        <v>372464336.52736533</v>
      </c>
      <c r="J120" s="23">
        <v>3.7</v>
      </c>
    </row>
    <row r="121" spans="1:10" ht="15.75" customHeight="1" x14ac:dyDescent="0.2">
      <c r="A121" s="21" t="s">
        <v>10</v>
      </c>
      <c r="B121" s="239">
        <v>1532444.94056</v>
      </c>
      <c r="C121" s="239">
        <v>2226220.8276904603</v>
      </c>
      <c r="D121" s="23">
        <v>45.3</v>
      </c>
      <c r="E121" s="45">
        <v>135643468.1860106</v>
      </c>
      <c r="F121" s="45">
        <v>156479466.57245839</v>
      </c>
      <c r="G121" s="167">
        <v>15.4</v>
      </c>
      <c r="H121" s="243">
        <v>137175913.12657061</v>
      </c>
      <c r="I121" s="243">
        <v>158705687.40014884</v>
      </c>
      <c r="J121" s="23">
        <v>15.7</v>
      </c>
    </row>
    <row r="122" spans="1:10" ht="15.75" customHeight="1" x14ac:dyDescent="0.2">
      <c r="A122" s="308" t="s">
        <v>344</v>
      </c>
      <c r="B122" s="45" t="s">
        <v>432</v>
      </c>
      <c r="C122" s="45" t="s">
        <v>432</v>
      </c>
      <c r="D122" s="27" t="s">
        <v>432</v>
      </c>
      <c r="E122" s="45" t="s">
        <v>432</v>
      </c>
      <c r="F122" s="45" t="s">
        <v>432</v>
      </c>
      <c r="G122" s="167" t="s">
        <v>432</v>
      </c>
      <c r="H122" s="402" t="s">
        <v>432</v>
      </c>
      <c r="I122" s="402" t="s">
        <v>432</v>
      </c>
      <c r="J122" s="653" t="s">
        <v>432</v>
      </c>
    </row>
    <row r="123" spans="1:10" ht="15.75" customHeight="1" x14ac:dyDescent="0.2">
      <c r="A123" s="308" t="s">
        <v>12</v>
      </c>
      <c r="B123" s="401" t="s">
        <v>432</v>
      </c>
      <c r="C123" s="401" t="s">
        <v>432</v>
      </c>
      <c r="D123" s="27" t="s">
        <v>432</v>
      </c>
      <c r="E123" s="45" t="s">
        <v>432</v>
      </c>
      <c r="F123" s="45" t="s">
        <v>432</v>
      </c>
      <c r="G123" s="167" t="s">
        <v>432</v>
      </c>
      <c r="H123" s="402" t="s">
        <v>432</v>
      </c>
      <c r="I123" s="402" t="s">
        <v>432</v>
      </c>
      <c r="J123" s="653" t="s">
        <v>432</v>
      </c>
    </row>
    <row r="124" spans="1:10" ht="15.75" customHeight="1" x14ac:dyDescent="0.2">
      <c r="A124" s="308" t="s">
        <v>13</v>
      </c>
      <c r="B124" s="401" t="s">
        <v>432</v>
      </c>
      <c r="C124" s="401" t="s">
        <v>432</v>
      </c>
      <c r="D124" s="27" t="s">
        <v>432</v>
      </c>
      <c r="E124" s="45" t="s">
        <v>432</v>
      </c>
      <c r="F124" s="45" t="s">
        <v>432</v>
      </c>
      <c r="G124" s="167" t="s">
        <v>432</v>
      </c>
      <c r="H124" s="402" t="s">
        <v>432</v>
      </c>
      <c r="I124" s="402" t="s">
        <v>432</v>
      </c>
      <c r="J124" s="653" t="s">
        <v>432</v>
      </c>
    </row>
    <row r="125" spans="1:10" ht="15.75" customHeight="1" x14ac:dyDescent="0.2">
      <c r="A125" s="308" t="s">
        <v>345</v>
      </c>
      <c r="B125" s="45" t="s">
        <v>432</v>
      </c>
      <c r="C125" s="45" t="s">
        <v>432</v>
      </c>
      <c r="D125" s="27" t="s">
        <v>432</v>
      </c>
      <c r="E125" s="45" t="s">
        <v>432</v>
      </c>
      <c r="F125" s="45" t="s">
        <v>432</v>
      </c>
      <c r="G125" s="167" t="s">
        <v>432</v>
      </c>
      <c r="H125" s="402" t="s">
        <v>432</v>
      </c>
      <c r="I125" s="402" t="s">
        <v>432</v>
      </c>
      <c r="J125" s="653" t="s">
        <v>432</v>
      </c>
    </row>
    <row r="126" spans="1:10" ht="15.75" customHeight="1" x14ac:dyDescent="0.2">
      <c r="A126" s="308" t="s">
        <v>12</v>
      </c>
      <c r="B126" s="401" t="s">
        <v>432</v>
      </c>
      <c r="C126" s="401" t="s">
        <v>432</v>
      </c>
      <c r="D126" s="27" t="s">
        <v>432</v>
      </c>
      <c r="E126" s="45" t="s">
        <v>432</v>
      </c>
      <c r="F126" s="45" t="s">
        <v>432</v>
      </c>
      <c r="G126" s="167" t="s">
        <v>432</v>
      </c>
      <c r="H126" s="402" t="s">
        <v>432</v>
      </c>
      <c r="I126" s="402" t="s">
        <v>432</v>
      </c>
      <c r="J126" s="653" t="s">
        <v>432</v>
      </c>
    </row>
    <row r="127" spans="1:10" ht="15.75" customHeight="1" x14ac:dyDescent="0.2">
      <c r="A127" s="308" t="s">
        <v>13</v>
      </c>
      <c r="B127" s="401" t="s">
        <v>432</v>
      </c>
      <c r="C127" s="401" t="s">
        <v>432</v>
      </c>
      <c r="D127" s="27" t="s">
        <v>432</v>
      </c>
      <c r="E127" s="45" t="s">
        <v>432</v>
      </c>
      <c r="F127" s="45" t="s">
        <v>432</v>
      </c>
      <c r="G127" s="167" t="s">
        <v>432</v>
      </c>
      <c r="H127" s="402" t="s">
        <v>432</v>
      </c>
      <c r="I127" s="402" t="s">
        <v>432</v>
      </c>
      <c r="J127" s="653" t="s">
        <v>432</v>
      </c>
    </row>
    <row r="128" spans="1:10" ht="15.75" customHeight="1" x14ac:dyDescent="0.2">
      <c r="A128" s="21" t="s">
        <v>34</v>
      </c>
      <c r="B128" s="239">
        <v>20895.398999999998</v>
      </c>
      <c r="C128" s="239">
        <v>96134.063999999998</v>
      </c>
      <c r="D128" s="23">
        <v>360.1</v>
      </c>
      <c r="E128" s="649" t="s">
        <v>432</v>
      </c>
      <c r="F128" s="45">
        <v>63081.404300000002</v>
      </c>
      <c r="G128" s="656" t="s">
        <v>432</v>
      </c>
      <c r="H128" s="243">
        <v>20895.398999999998</v>
      </c>
      <c r="I128" s="243">
        <v>159215.46830000001</v>
      </c>
      <c r="J128" s="23">
        <v>662</v>
      </c>
    </row>
    <row r="129" spans="1:10" ht="15.75" customHeight="1" x14ac:dyDescent="0.2">
      <c r="A129" s="21" t="s">
        <v>346</v>
      </c>
      <c r="B129" s="239">
        <v>356189050.50883996</v>
      </c>
      <c r="C129" s="239">
        <v>369745544.82205582</v>
      </c>
      <c r="D129" s="23">
        <v>3.8</v>
      </c>
      <c r="E129" s="45">
        <v>135121482.5318206</v>
      </c>
      <c r="F129" s="45">
        <v>156046719.15310842</v>
      </c>
      <c r="G129" s="167">
        <v>15.5</v>
      </c>
      <c r="H129" s="243">
        <v>491310533.04066056</v>
      </c>
      <c r="I129" s="243">
        <v>525792263.97516423</v>
      </c>
      <c r="J129" s="23">
        <v>7</v>
      </c>
    </row>
    <row r="130" spans="1:10" ht="15.75" customHeight="1" x14ac:dyDescent="0.2">
      <c r="A130" s="21" t="s">
        <v>9</v>
      </c>
      <c r="B130" s="239">
        <v>354656605.56827998</v>
      </c>
      <c r="C130" s="239">
        <v>367519323.99436533</v>
      </c>
      <c r="D130" s="23">
        <v>3.6</v>
      </c>
      <c r="E130" s="649" t="s">
        <v>432</v>
      </c>
      <c r="F130" s="649" t="s">
        <v>432</v>
      </c>
      <c r="G130" s="656" t="s">
        <v>432</v>
      </c>
      <c r="H130" s="243">
        <v>354656605.56827998</v>
      </c>
      <c r="I130" s="243">
        <v>367519323.99436533</v>
      </c>
      <c r="J130" s="23">
        <v>3.6</v>
      </c>
    </row>
    <row r="131" spans="1:10" ht="15.75" customHeight="1" x14ac:dyDescent="0.2">
      <c r="A131" s="21" t="s">
        <v>10</v>
      </c>
      <c r="B131" s="239">
        <v>1532444.94056</v>
      </c>
      <c r="C131" s="239">
        <v>2226220.8276904603</v>
      </c>
      <c r="D131" s="23">
        <v>45.3</v>
      </c>
      <c r="E131" s="45">
        <v>135121482.5318206</v>
      </c>
      <c r="F131" s="45">
        <v>156046719.15310842</v>
      </c>
      <c r="G131" s="167">
        <v>15.5</v>
      </c>
      <c r="H131" s="243">
        <v>136653927.47238061</v>
      </c>
      <c r="I131" s="243">
        <v>158272939.98079887</v>
      </c>
      <c r="J131" s="23">
        <v>15.8</v>
      </c>
    </row>
    <row r="132" spans="1:10" ht="15.75" customHeight="1" x14ac:dyDescent="0.2">
      <c r="A132" s="308" t="s">
        <v>344</v>
      </c>
      <c r="B132" s="45" t="s">
        <v>432</v>
      </c>
      <c r="C132" s="45" t="s">
        <v>432</v>
      </c>
      <c r="D132" s="27" t="s">
        <v>432</v>
      </c>
      <c r="E132" s="45" t="s">
        <v>432</v>
      </c>
      <c r="F132" s="45" t="s">
        <v>432</v>
      </c>
      <c r="G132" s="167" t="s">
        <v>432</v>
      </c>
      <c r="H132" s="402" t="s">
        <v>432</v>
      </c>
      <c r="I132" s="402" t="s">
        <v>432</v>
      </c>
      <c r="J132" s="653" t="s">
        <v>432</v>
      </c>
    </row>
    <row r="133" spans="1:10" ht="15.75" customHeight="1" x14ac:dyDescent="0.2">
      <c r="A133" s="308" t="s">
        <v>12</v>
      </c>
      <c r="B133" s="401" t="s">
        <v>432</v>
      </c>
      <c r="C133" s="401" t="s">
        <v>432</v>
      </c>
      <c r="D133" s="27" t="s">
        <v>432</v>
      </c>
      <c r="E133" s="45" t="s">
        <v>432</v>
      </c>
      <c r="F133" s="45" t="s">
        <v>432</v>
      </c>
      <c r="G133" s="167" t="s">
        <v>432</v>
      </c>
      <c r="H133" s="402" t="s">
        <v>432</v>
      </c>
      <c r="I133" s="402" t="s">
        <v>432</v>
      </c>
      <c r="J133" s="653" t="s">
        <v>432</v>
      </c>
    </row>
    <row r="134" spans="1:10" ht="15.75" customHeight="1" x14ac:dyDescent="0.2">
      <c r="A134" s="308" t="s">
        <v>13</v>
      </c>
      <c r="B134" s="401" t="s">
        <v>432</v>
      </c>
      <c r="C134" s="401" t="s">
        <v>432</v>
      </c>
      <c r="D134" s="27" t="s">
        <v>432</v>
      </c>
      <c r="E134" s="45" t="s">
        <v>432</v>
      </c>
      <c r="F134" s="45" t="s">
        <v>432</v>
      </c>
      <c r="G134" s="167" t="s">
        <v>432</v>
      </c>
      <c r="H134" s="402" t="s">
        <v>432</v>
      </c>
      <c r="I134" s="402" t="s">
        <v>432</v>
      </c>
      <c r="J134" s="653" t="s">
        <v>432</v>
      </c>
    </row>
    <row r="135" spans="1:10" ht="15.75" customHeight="1" x14ac:dyDescent="0.2">
      <c r="A135" s="308" t="s">
        <v>345</v>
      </c>
      <c r="B135" s="45" t="s">
        <v>432</v>
      </c>
      <c r="C135" s="45" t="s">
        <v>432</v>
      </c>
      <c r="D135" s="27" t="s">
        <v>432</v>
      </c>
      <c r="E135" s="45" t="s">
        <v>432</v>
      </c>
      <c r="F135" s="45" t="s">
        <v>432</v>
      </c>
      <c r="G135" s="167" t="s">
        <v>432</v>
      </c>
      <c r="H135" s="402" t="s">
        <v>432</v>
      </c>
      <c r="I135" s="402" t="s">
        <v>432</v>
      </c>
      <c r="J135" s="653" t="s">
        <v>432</v>
      </c>
    </row>
    <row r="136" spans="1:10" ht="15.75" customHeight="1" x14ac:dyDescent="0.2">
      <c r="A136" s="308" t="s">
        <v>12</v>
      </c>
      <c r="B136" s="401" t="s">
        <v>432</v>
      </c>
      <c r="C136" s="401" t="s">
        <v>432</v>
      </c>
      <c r="D136" s="27" t="s">
        <v>432</v>
      </c>
      <c r="E136" s="45" t="s">
        <v>432</v>
      </c>
      <c r="F136" s="45" t="s">
        <v>432</v>
      </c>
      <c r="G136" s="167" t="s">
        <v>432</v>
      </c>
      <c r="H136" s="402" t="s">
        <v>432</v>
      </c>
      <c r="I136" s="402" t="s">
        <v>432</v>
      </c>
      <c r="J136" s="653" t="s">
        <v>432</v>
      </c>
    </row>
    <row r="137" spans="1:10" ht="15.75" customHeight="1" x14ac:dyDescent="0.2">
      <c r="A137" s="308" t="s">
        <v>13</v>
      </c>
      <c r="B137" s="401" t="s">
        <v>432</v>
      </c>
      <c r="C137" s="401" t="s">
        <v>432</v>
      </c>
      <c r="D137" s="27" t="s">
        <v>432</v>
      </c>
      <c r="E137" s="45" t="s">
        <v>432</v>
      </c>
      <c r="F137" s="45" t="s">
        <v>432</v>
      </c>
      <c r="G137" s="167" t="s">
        <v>432</v>
      </c>
      <c r="H137" s="402" t="s">
        <v>432</v>
      </c>
      <c r="I137" s="402" t="s">
        <v>432</v>
      </c>
      <c r="J137" s="653" t="s">
        <v>432</v>
      </c>
    </row>
    <row r="138" spans="1:10" ht="15.75" customHeight="1" x14ac:dyDescent="0.2">
      <c r="A138" s="21" t="s">
        <v>356</v>
      </c>
      <c r="B138" s="239">
        <v>4619045.94838</v>
      </c>
      <c r="C138" s="239">
        <v>4945012.5329999998</v>
      </c>
      <c r="D138" s="23">
        <v>7.1</v>
      </c>
      <c r="E138" s="45">
        <v>521985.65418999997</v>
      </c>
      <c r="F138" s="45">
        <v>432747.86035000003</v>
      </c>
      <c r="G138" s="167">
        <v>-17.100000000000001</v>
      </c>
      <c r="H138" s="243">
        <v>5141031.6025700001</v>
      </c>
      <c r="I138" s="243">
        <v>5377760.3933499996</v>
      </c>
      <c r="J138" s="23">
        <v>4.5999999999999996</v>
      </c>
    </row>
    <row r="139" spans="1:10" ht="15.75" customHeight="1" x14ac:dyDescent="0.2">
      <c r="A139" s="21" t="s">
        <v>357</v>
      </c>
      <c r="B139" s="239">
        <v>220829761.89758003</v>
      </c>
      <c r="C139" s="239">
        <v>263770175.58889639</v>
      </c>
      <c r="D139" s="23">
        <v>19.399999999999999</v>
      </c>
      <c r="E139" s="45">
        <v>3804031.2559999996</v>
      </c>
      <c r="F139" s="45">
        <v>5195885.0929999994</v>
      </c>
      <c r="G139" s="167">
        <v>36.6</v>
      </c>
      <c r="H139" s="243">
        <v>224633793.15358004</v>
      </c>
      <c r="I139" s="243">
        <v>268966060.68189639</v>
      </c>
      <c r="J139" s="23">
        <v>19.7</v>
      </c>
    </row>
    <row r="140" spans="1:10" ht="15.75" customHeight="1" x14ac:dyDescent="0.2">
      <c r="A140" s="21" t="s">
        <v>348</v>
      </c>
      <c r="B140" s="239">
        <v>672555.4</v>
      </c>
      <c r="C140" s="239">
        <v>723847.59148000006</v>
      </c>
      <c r="D140" s="23">
        <v>7.6</v>
      </c>
      <c r="E140" s="45">
        <v>40372796.954830006</v>
      </c>
      <c r="F140" s="45">
        <v>48339642.753691941</v>
      </c>
      <c r="G140" s="167">
        <v>19.7</v>
      </c>
      <c r="H140" s="243">
        <v>41045352.354830004</v>
      </c>
      <c r="I140" s="243">
        <v>49063490.345171943</v>
      </c>
      <c r="J140" s="23">
        <v>19.5</v>
      </c>
    </row>
    <row r="141" spans="1:10" ht="15.75" customHeight="1" x14ac:dyDescent="0.2">
      <c r="A141" s="21" t="s">
        <v>349</v>
      </c>
      <c r="B141" s="402" t="s">
        <v>432</v>
      </c>
      <c r="C141" s="402" t="s">
        <v>432</v>
      </c>
      <c r="D141" s="653" t="s">
        <v>432</v>
      </c>
      <c r="E141" s="649" t="s">
        <v>432</v>
      </c>
      <c r="F141" s="649" t="s">
        <v>432</v>
      </c>
      <c r="G141" s="656" t="s">
        <v>432</v>
      </c>
      <c r="H141" s="402" t="s">
        <v>432</v>
      </c>
      <c r="I141" s="402" t="s">
        <v>432</v>
      </c>
      <c r="J141" s="653" t="s">
        <v>432</v>
      </c>
    </row>
    <row r="142" spans="1:10" ht="15.75" customHeight="1" x14ac:dyDescent="0.2">
      <c r="A142" s="13" t="s">
        <v>27</v>
      </c>
      <c r="B142" s="319">
        <v>742851.4000299999</v>
      </c>
      <c r="C142" s="319">
        <v>543703.61654000008</v>
      </c>
      <c r="D142" s="23">
        <v>-26.8</v>
      </c>
      <c r="E142" s="241">
        <v>2263230.4334100001</v>
      </c>
      <c r="F142" s="241">
        <v>3032397.5708900001</v>
      </c>
      <c r="G142" s="167">
        <v>34</v>
      </c>
      <c r="H142" s="337">
        <v>3006081.8334400002</v>
      </c>
      <c r="I142" s="337">
        <v>3576101.1874299999</v>
      </c>
      <c r="J142" s="23">
        <v>19</v>
      </c>
    </row>
    <row r="143" spans="1:10" ht="15.75" customHeight="1" x14ac:dyDescent="0.2">
      <c r="A143" s="21" t="s">
        <v>9</v>
      </c>
      <c r="B143" s="239">
        <v>742050.28674999985</v>
      </c>
      <c r="C143" s="239">
        <v>540202.35700000008</v>
      </c>
      <c r="D143" s="23">
        <v>-27.2</v>
      </c>
      <c r="E143" s="649" t="s">
        <v>432</v>
      </c>
      <c r="F143" s="649" t="s">
        <v>432</v>
      </c>
      <c r="G143" s="656" t="s">
        <v>432</v>
      </c>
      <c r="H143" s="243">
        <v>742050.28674999985</v>
      </c>
      <c r="I143" s="243">
        <v>540202.35700000008</v>
      </c>
      <c r="J143" s="23">
        <v>-27.2</v>
      </c>
    </row>
    <row r="144" spans="1:10" ht="15.75" customHeight="1" x14ac:dyDescent="0.2">
      <c r="A144" s="21" t="s">
        <v>10</v>
      </c>
      <c r="B144" s="239">
        <v>801.11328000000003</v>
      </c>
      <c r="C144" s="239">
        <v>3501.25954</v>
      </c>
      <c r="D144" s="23">
        <v>337</v>
      </c>
      <c r="E144" s="45">
        <v>2263230.4334100001</v>
      </c>
      <c r="F144" s="45">
        <v>3032397.5708900001</v>
      </c>
      <c r="G144" s="172">
        <v>34</v>
      </c>
      <c r="H144" s="243">
        <v>2264031.5466900002</v>
      </c>
      <c r="I144" s="243">
        <v>3035898.8304300001</v>
      </c>
      <c r="J144" s="24">
        <v>34.1</v>
      </c>
    </row>
    <row r="145" spans="1:10" ht="15.75" customHeight="1" x14ac:dyDescent="0.2">
      <c r="A145" s="21" t="s">
        <v>34</v>
      </c>
      <c r="B145" s="402" t="s">
        <v>432</v>
      </c>
      <c r="C145" s="402" t="s">
        <v>432</v>
      </c>
      <c r="D145" s="653" t="s">
        <v>432</v>
      </c>
      <c r="E145" s="649" t="s">
        <v>432</v>
      </c>
      <c r="F145" s="649" t="s">
        <v>432</v>
      </c>
      <c r="G145" s="651" t="s">
        <v>432</v>
      </c>
      <c r="H145" s="402" t="s">
        <v>432</v>
      </c>
      <c r="I145" s="402" t="s">
        <v>432</v>
      </c>
      <c r="J145" s="652" t="s">
        <v>432</v>
      </c>
    </row>
    <row r="146" spans="1:10" ht="15.75" customHeight="1" x14ac:dyDescent="0.2">
      <c r="A146" s="308" t="s">
        <v>15</v>
      </c>
      <c r="B146" s="45" t="s">
        <v>432</v>
      </c>
      <c r="C146" s="45" t="s">
        <v>432</v>
      </c>
      <c r="D146" s="27" t="s">
        <v>432</v>
      </c>
      <c r="E146" s="45" t="s">
        <v>432</v>
      </c>
      <c r="F146" s="45" t="s">
        <v>432</v>
      </c>
      <c r="G146" s="167" t="s">
        <v>432</v>
      </c>
      <c r="H146" s="402" t="s">
        <v>432</v>
      </c>
      <c r="I146" s="402" t="s">
        <v>432</v>
      </c>
      <c r="J146" s="653" t="s">
        <v>432</v>
      </c>
    </row>
    <row r="147" spans="1:10" ht="15.75" customHeight="1" x14ac:dyDescent="0.2">
      <c r="A147" s="21" t="s">
        <v>358</v>
      </c>
      <c r="B147" s="239">
        <v>306526.91806999996</v>
      </c>
      <c r="C147" s="239">
        <v>269684.52473000006</v>
      </c>
      <c r="D147" s="23">
        <v>-12</v>
      </c>
      <c r="E147" s="45">
        <v>32920.375</v>
      </c>
      <c r="F147" s="45">
        <v>45832.06</v>
      </c>
      <c r="G147" s="167">
        <v>39.200000000000003</v>
      </c>
      <c r="H147" s="243">
        <v>339447.29306999996</v>
      </c>
      <c r="I147" s="243">
        <v>315516.58473000006</v>
      </c>
      <c r="J147" s="23">
        <v>-7</v>
      </c>
    </row>
    <row r="148" spans="1:10" ht="15.75" customHeight="1" x14ac:dyDescent="0.2">
      <c r="A148" s="21" t="s">
        <v>350</v>
      </c>
      <c r="B148" s="239">
        <v>207</v>
      </c>
      <c r="C148" s="239">
        <v>13.897</v>
      </c>
      <c r="D148" s="23">
        <v>-93.3</v>
      </c>
      <c r="E148" s="45">
        <v>338548.14899999998</v>
      </c>
      <c r="F148" s="45">
        <v>515784.04450000002</v>
      </c>
      <c r="G148" s="167">
        <v>52.4</v>
      </c>
      <c r="H148" s="243">
        <v>338755.14899999998</v>
      </c>
      <c r="I148" s="243">
        <v>515797.94150000002</v>
      </c>
      <c r="J148" s="23">
        <v>52.3</v>
      </c>
    </row>
    <row r="149" spans="1:10" ht="15.75" customHeight="1" x14ac:dyDescent="0.2">
      <c r="A149" s="21" t="s">
        <v>349</v>
      </c>
      <c r="B149" s="402" t="s">
        <v>432</v>
      </c>
      <c r="C149" s="402" t="s">
        <v>432</v>
      </c>
      <c r="D149" s="653" t="s">
        <v>432</v>
      </c>
      <c r="E149" s="649" t="s">
        <v>432</v>
      </c>
      <c r="F149" s="649" t="s">
        <v>432</v>
      </c>
      <c r="G149" s="656" t="s">
        <v>432</v>
      </c>
      <c r="H149" s="402" t="s">
        <v>432</v>
      </c>
      <c r="I149" s="402" t="s">
        <v>432</v>
      </c>
      <c r="J149" s="653" t="s">
        <v>432</v>
      </c>
    </row>
    <row r="150" spans="1:10" ht="15.75" customHeight="1" x14ac:dyDescent="0.2">
      <c r="A150" s="13" t="s">
        <v>26</v>
      </c>
      <c r="B150" s="337">
        <v>438533.51329999999</v>
      </c>
      <c r="C150" s="337">
        <v>574390.6490199999</v>
      </c>
      <c r="D150" s="23">
        <v>31</v>
      </c>
      <c r="E150" s="241">
        <v>2189108.1205799999</v>
      </c>
      <c r="F150" s="241">
        <v>2923270.8830299997</v>
      </c>
      <c r="G150" s="172">
        <v>33.5</v>
      </c>
      <c r="H150" s="337">
        <v>2627641.6338799996</v>
      </c>
      <c r="I150" s="337">
        <v>3497661.5320499996</v>
      </c>
      <c r="J150" s="24">
        <v>33.1</v>
      </c>
    </row>
    <row r="151" spans="1:10" ht="15.75" customHeight="1" x14ac:dyDescent="0.2">
      <c r="A151" s="21" t="s">
        <v>9</v>
      </c>
      <c r="B151" s="243">
        <v>405005.74811000004</v>
      </c>
      <c r="C151" s="243">
        <v>556494.94402000005</v>
      </c>
      <c r="D151" s="23">
        <v>37.4</v>
      </c>
      <c r="E151" s="649" t="s">
        <v>432</v>
      </c>
      <c r="F151" s="649" t="s">
        <v>432</v>
      </c>
      <c r="G151" s="656" t="s">
        <v>432</v>
      </c>
      <c r="H151" s="243">
        <v>405005.74811000004</v>
      </c>
      <c r="I151" s="243">
        <v>556494.94402000005</v>
      </c>
      <c r="J151" s="23">
        <v>37.4</v>
      </c>
    </row>
    <row r="152" spans="1:10" ht="15.75" customHeight="1" x14ac:dyDescent="0.2">
      <c r="A152" s="21" t="s">
        <v>10</v>
      </c>
      <c r="B152" s="243">
        <v>33527.765189999998</v>
      </c>
      <c r="C152" s="243">
        <v>17895.705000000002</v>
      </c>
      <c r="D152" s="23">
        <v>-46.6</v>
      </c>
      <c r="E152" s="45">
        <v>2189108.1205799999</v>
      </c>
      <c r="F152" s="45">
        <v>2923270.8830299997</v>
      </c>
      <c r="G152" s="167">
        <v>33.5</v>
      </c>
      <c r="H152" s="243">
        <v>2222635.8857700001</v>
      </c>
      <c r="I152" s="243">
        <v>2941166.5880299998</v>
      </c>
      <c r="J152" s="23">
        <v>32.299999999999997</v>
      </c>
    </row>
    <row r="153" spans="1:10" ht="15.75" customHeight="1" x14ac:dyDescent="0.2">
      <c r="A153" s="21" t="s">
        <v>34</v>
      </c>
      <c r="B153" s="402" t="s">
        <v>432</v>
      </c>
      <c r="C153" s="402" t="s">
        <v>432</v>
      </c>
      <c r="D153" s="653" t="s">
        <v>432</v>
      </c>
      <c r="E153" s="649" t="s">
        <v>432</v>
      </c>
      <c r="F153" s="649" t="s">
        <v>432</v>
      </c>
      <c r="G153" s="656" t="s">
        <v>432</v>
      </c>
      <c r="H153" s="402" t="s">
        <v>432</v>
      </c>
      <c r="I153" s="402" t="s">
        <v>432</v>
      </c>
      <c r="J153" s="653" t="s">
        <v>432</v>
      </c>
    </row>
    <row r="154" spans="1:10" ht="15.75" customHeight="1" x14ac:dyDescent="0.2">
      <c r="A154" s="308" t="s">
        <v>14</v>
      </c>
      <c r="B154" s="45" t="s">
        <v>432</v>
      </c>
      <c r="C154" s="45" t="s">
        <v>432</v>
      </c>
      <c r="D154" s="27" t="s">
        <v>432</v>
      </c>
      <c r="E154" s="45" t="s">
        <v>432</v>
      </c>
      <c r="F154" s="45" t="s">
        <v>432</v>
      </c>
      <c r="G154" s="167" t="s">
        <v>432</v>
      </c>
      <c r="H154" s="402" t="s">
        <v>432</v>
      </c>
      <c r="I154" s="402" t="s">
        <v>432</v>
      </c>
      <c r="J154" s="653" t="s">
        <v>432</v>
      </c>
    </row>
    <row r="155" spans="1:10" ht="15.75" customHeight="1" x14ac:dyDescent="0.2">
      <c r="A155" s="21" t="s">
        <v>347</v>
      </c>
      <c r="B155" s="243">
        <v>26659.85211</v>
      </c>
      <c r="C155" s="243">
        <v>40343.12384</v>
      </c>
      <c r="D155" s="23">
        <v>51.3</v>
      </c>
      <c r="E155" s="45">
        <v>40510.023000000001</v>
      </c>
      <c r="F155" s="45">
        <v>21433.298999999999</v>
      </c>
      <c r="G155" s="167">
        <v>-47.1</v>
      </c>
      <c r="H155" s="243">
        <v>67169.875109999994</v>
      </c>
      <c r="I155" s="243">
        <v>61776.422839999999</v>
      </c>
      <c r="J155" s="23">
        <v>-8</v>
      </c>
    </row>
    <row r="156" spans="1:10" ht="15.75" customHeight="1" x14ac:dyDescent="0.2">
      <c r="A156" s="21" t="s">
        <v>348</v>
      </c>
      <c r="B156" s="243">
        <v>3676.04</v>
      </c>
      <c r="C156" s="243">
        <v>1626.4204999999999</v>
      </c>
      <c r="D156" s="23">
        <v>-55.8</v>
      </c>
      <c r="E156" s="45">
        <v>369982.40299999999</v>
      </c>
      <c r="F156" s="45">
        <v>431445.72641</v>
      </c>
      <c r="G156" s="167">
        <v>16.600000000000001</v>
      </c>
      <c r="H156" s="243">
        <v>373658.44299999997</v>
      </c>
      <c r="I156" s="243">
        <v>433072.14691000001</v>
      </c>
      <c r="J156" s="23">
        <v>15.9</v>
      </c>
    </row>
    <row r="157" spans="1:10" ht="15.75" customHeight="1" x14ac:dyDescent="0.2">
      <c r="A157" s="10" t="s">
        <v>349</v>
      </c>
      <c r="B157" s="403" t="s">
        <v>432</v>
      </c>
      <c r="C157" s="404" t="s">
        <v>432</v>
      </c>
      <c r="D157" s="654" t="s">
        <v>432</v>
      </c>
      <c r="E157" s="403" t="s">
        <v>432</v>
      </c>
      <c r="F157" s="403" t="s">
        <v>432</v>
      </c>
      <c r="G157" s="657" t="s">
        <v>432</v>
      </c>
      <c r="H157" s="403" t="s">
        <v>432</v>
      </c>
      <c r="I157" s="404" t="s">
        <v>432</v>
      </c>
      <c r="J157" s="654" t="s">
        <v>432</v>
      </c>
    </row>
    <row r="158" spans="1:10" ht="15.75" customHeight="1" x14ac:dyDescent="0.2">
      <c r="A158" s="156"/>
    </row>
    <row r="159" spans="1:10" ht="15.75" customHeight="1" x14ac:dyDescent="0.2">
      <c r="A159" s="150"/>
    </row>
    <row r="160" spans="1:10" ht="15.75" customHeight="1" x14ac:dyDescent="0.25">
      <c r="A160" s="166" t="s">
        <v>35</v>
      </c>
    </row>
    <row r="161" spans="1:10" ht="15.75" customHeight="1" x14ac:dyDescent="0.25">
      <c r="A161" s="150"/>
      <c r="B161" s="768"/>
      <c r="C161" s="768"/>
      <c r="D161" s="768"/>
      <c r="E161" s="768"/>
      <c r="F161" s="768"/>
      <c r="G161" s="768"/>
      <c r="H161" s="768"/>
      <c r="I161" s="768"/>
      <c r="J161" s="768"/>
    </row>
    <row r="162" spans="1:10" s="3" customFormat="1" ht="20.100000000000001" customHeight="1" x14ac:dyDescent="0.25">
      <c r="A162" s="746" t="s">
        <v>131</v>
      </c>
      <c r="B162" s="769" t="s">
        <v>0</v>
      </c>
      <c r="C162" s="770"/>
      <c r="D162" s="771"/>
      <c r="E162" s="770" t="s">
        <v>1</v>
      </c>
      <c r="F162" s="770"/>
      <c r="G162" s="770"/>
      <c r="H162" s="769" t="s">
        <v>2</v>
      </c>
      <c r="I162" s="770"/>
      <c r="J162" s="771"/>
    </row>
    <row r="163" spans="1:10" s="3" customFormat="1" ht="15.75" customHeight="1" x14ac:dyDescent="0.2">
      <c r="A163" s="142"/>
      <c r="B163" s="258" t="s">
        <v>430</v>
      </c>
      <c r="C163" s="258" t="s">
        <v>431</v>
      </c>
      <c r="D163" s="19" t="s">
        <v>3</v>
      </c>
      <c r="E163" s="258" t="s">
        <v>430</v>
      </c>
      <c r="F163" s="258" t="s">
        <v>431</v>
      </c>
      <c r="G163" s="19" t="s">
        <v>3</v>
      </c>
      <c r="H163" s="258" t="s">
        <v>430</v>
      </c>
      <c r="I163" s="258" t="s">
        <v>431</v>
      </c>
      <c r="J163" s="19" t="s">
        <v>3</v>
      </c>
    </row>
    <row r="164" spans="1:10" s="3" customFormat="1" ht="15.75" customHeight="1" x14ac:dyDescent="0.2">
      <c r="A164" s="644" t="s">
        <v>432</v>
      </c>
      <c r="B164" s="15"/>
      <c r="C164" s="15"/>
      <c r="D164" s="17" t="s">
        <v>4</v>
      </c>
      <c r="E164" s="16"/>
      <c r="F164" s="16"/>
      <c r="G164" s="15" t="s">
        <v>4</v>
      </c>
      <c r="H164" s="16"/>
      <c r="I164" s="16"/>
      <c r="J164" s="15" t="s">
        <v>4</v>
      </c>
    </row>
    <row r="165" spans="1:10" s="3" customFormat="1" ht="15.75" customHeight="1" x14ac:dyDescent="0.2">
      <c r="A165" s="14" t="s">
        <v>351</v>
      </c>
      <c r="B165" s="241">
        <v>17143163.480930001</v>
      </c>
      <c r="C165" s="241">
        <v>19312251.3917</v>
      </c>
      <c r="D165" s="11">
        <v>12.7</v>
      </c>
      <c r="E165" s="241">
        <v>67949.659</v>
      </c>
      <c r="F165" s="241">
        <v>76382.539000000004</v>
      </c>
      <c r="G165" s="11">
        <v>12.4</v>
      </c>
      <c r="H165" s="241">
        <v>17211113.139930002</v>
      </c>
      <c r="I165" s="241">
        <v>19388633.9307</v>
      </c>
      <c r="J165" s="11">
        <v>12.7</v>
      </c>
    </row>
    <row r="166" spans="1:10" s="3" customFormat="1" ht="15.75" customHeight="1" x14ac:dyDescent="0.2">
      <c r="A166" s="13" t="s">
        <v>352</v>
      </c>
      <c r="B166" s="241">
        <v>5485.0889999999999</v>
      </c>
      <c r="C166" s="241">
        <v>5306</v>
      </c>
      <c r="D166" s="11">
        <v>-3.3</v>
      </c>
      <c r="E166" s="645" t="s">
        <v>432</v>
      </c>
      <c r="F166" s="645" t="s">
        <v>432</v>
      </c>
      <c r="G166" s="658" t="s">
        <v>432</v>
      </c>
      <c r="H166" s="241">
        <v>5485.0889999999999</v>
      </c>
      <c r="I166" s="241">
        <v>5306</v>
      </c>
      <c r="J166" s="11">
        <v>-3.3</v>
      </c>
    </row>
    <row r="167" spans="1:10" s="3" customFormat="1" ht="15.75" customHeight="1" x14ac:dyDescent="0.2">
      <c r="A167" s="13" t="s">
        <v>353</v>
      </c>
      <c r="B167" s="241">
        <v>450169034.34756005</v>
      </c>
      <c r="C167" s="241">
        <v>474446576.40594995</v>
      </c>
      <c r="D167" s="11">
        <v>5.4</v>
      </c>
      <c r="E167" s="241">
        <v>2029624.7911499999</v>
      </c>
      <c r="F167" s="241">
        <v>2120218.96215</v>
      </c>
      <c r="G167" s="11">
        <v>4.5</v>
      </c>
      <c r="H167" s="241">
        <v>452198659.13871002</v>
      </c>
      <c r="I167" s="241">
        <v>476566795.36809993</v>
      </c>
      <c r="J167" s="11">
        <v>5.4</v>
      </c>
    </row>
    <row r="168" spans="1:10" s="3" customFormat="1" ht="15.75" customHeight="1" x14ac:dyDescent="0.2">
      <c r="A168" s="13" t="s">
        <v>354</v>
      </c>
      <c r="B168" s="241">
        <v>9613934.8554700017</v>
      </c>
      <c r="C168" s="241">
        <v>1738468.5430000001</v>
      </c>
      <c r="D168" s="11">
        <v>-81.900000000000006</v>
      </c>
      <c r="E168" s="241">
        <v>210.54499999999999</v>
      </c>
      <c r="F168" s="645" t="s">
        <v>432</v>
      </c>
      <c r="G168" s="11">
        <v>-100</v>
      </c>
      <c r="H168" s="241">
        <v>9614145.4004700016</v>
      </c>
      <c r="I168" s="241">
        <v>1738468.5430000001</v>
      </c>
      <c r="J168" s="11">
        <v>-81.900000000000006</v>
      </c>
    </row>
    <row r="169" spans="1:10" s="3" customFormat="1" ht="15.75" customHeight="1" x14ac:dyDescent="0.2">
      <c r="A169" s="42" t="s">
        <v>355</v>
      </c>
      <c r="B169" s="289">
        <v>16393916.672</v>
      </c>
      <c r="C169" s="289">
        <v>1924172.7790000001</v>
      </c>
      <c r="D169" s="9">
        <v>-88.3</v>
      </c>
      <c r="E169" s="650" t="s">
        <v>432</v>
      </c>
      <c r="F169" s="650" t="s">
        <v>432</v>
      </c>
      <c r="G169" s="659" t="s">
        <v>432</v>
      </c>
      <c r="H169" s="289">
        <v>16393916.672</v>
      </c>
      <c r="I169" s="289">
        <v>1924172.7790000001</v>
      </c>
      <c r="J169" s="9">
        <v>-88.3</v>
      </c>
    </row>
    <row r="170" spans="1:10" s="3" customFormat="1" ht="15.75" customHeight="1" x14ac:dyDescent="0.2">
      <c r="A170" s="8"/>
      <c r="E170" s="7"/>
      <c r="F170" s="7"/>
      <c r="G170" s="6"/>
      <c r="H170" s="7"/>
      <c r="I170" s="7"/>
      <c r="J170" s="6"/>
    </row>
    <row r="171" spans="1:10" ht="15.75" customHeight="1" x14ac:dyDescent="0.2"/>
    <row r="172" spans="1:10" ht="15.75" customHeight="1" x14ac:dyDescent="0.2"/>
    <row r="173" spans="1:10" ht="15.75" customHeight="1" x14ac:dyDescent="0.2"/>
    <row r="174" spans="1:10" ht="15.75" customHeight="1" x14ac:dyDescent="0.2"/>
    <row r="175" spans="1:10" ht="15.75" customHeight="1" x14ac:dyDescent="0.2"/>
    <row r="176" spans="1:10"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sheetData>
  <mergeCells count="25">
    <mergeCell ref="B162:D162"/>
    <mergeCell ref="E162:G162"/>
    <mergeCell ref="H162:J162"/>
    <mergeCell ref="B161:D161"/>
    <mergeCell ref="E161:G161"/>
    <mergeCell ref="H161:J161"/>
    <mergeCell ref="B76:D76"/>
    <mergeCell ref="E76:G76"/>
    <mergeCell ref="H76:J76"/>
    <mergeCell ref="B22:D22"/>
    <mergeCell ref="E22:G22"/>
    <mergeCell ref="H22:J22"/>
    <mergeCell ref="B75:D75"/>
    <mergeCell ref="E75:G75"/>
    <mergeCell ref="H75:J75"/>
    <mergeCell ref="B49:D49"/>
    <mergeCell ref="E49:G49"/>
    <mergeCell ref="H49:J49"/>
    <mergeCell ref="B21:D21"/>
    <mergeCell ref="E21:G21"/>
    <mergeCell ref="H21:J21"/>
    <mergeCell ref="B2:D2"/>
    <mergeCell ref="E2:G2"/>
    <mergeCell ref="H2:J2"/>
    <mergeCell ref="H4:J4"/>
  </mergeCells>
  <conditionalFormatting sqref="H132:I137">
    <cfRule type="expression" dxfId="2745" priority="46">
      <formula>kvartal&lt;4</formula>
    </cfRule>
  </conditionalFormatting>
  <conditionalFormatting sqref="B26:C29 E26:F29">
    <cfRule type="expression" dxfId="2744" priority="60">
      <formula>kvartal&lt;4</formula>
    </cfRule>
  </conditionalFormatting>
  <conditionalFormatting sqref="H26:I29">
    <cfRule type="expression" dxfId="2743" priority="59">
      <formula>kvartal&lt;4</formula>
    </cfRule>
  </conditionalFormatting>
  <conditionalFormatting sqref="H32:I34">
    <cfRule type="expression" dxfId="2742" priority="58">
      <formula>kvartal&lt;4</formula>
    </cfRule>
  </conditionalFormatting>
  <conditionalFormatting sqref="H37:I39">
    <cfRule type="expression" dxfId="2741" priority="57">
      <formula>kvartal&lt;4</formula>
    </cfRule>
  </conditionalFormatting>
  <conditionalFormatting sqref="H82:I87">
    <cfRule type="expression" dxfId="2740" priority="54">
      <formula>kvartal&lt;4</formula>
    </cfRule>
  </conditionalFormatting>
  <conditionalFormatting sqref="H92:I97">
    <cfRule type="expression" dxfId="2739" priority="51">
      <formula>kvartal&lt;4</formula>
    </cfRule>
  </conditionalFormatting>
  <conditionalFormatting sqref="H102:I107">
    <cfRule type="expression" dxfId="2738" priority="49">
      <formula>kvartal&lt;4</formula>
    </cfRule>
  </conditionalFormatting>
  <conditionalFormatting sqref="H112:I117">
    <cfRule type="expression" dxfId="2737" priority="48">
      <formula>kvartal&lt;4</formula>
    </cfRule>
  </conditionalFormatting>
  <conditionalFormatting sqref="H122:I127">
    <cfRule type="expression" dxfId="2736" priority="47">
      <formula>kvartal&lt;4</formula>
    </cfRule>
  </conditionalFormatting>
  <conditionalFormatting sqref="H146:I146">
    <cfRule type="expression" dxfId="2735" priority="45">
      <formula>kvartal&lt;4</formula>
    </cfRule>
  </conditionalFormatting>
  <conditionalFormatting sqref="H154:I154">
    <cfRule type="expression" dxfId="2734" priority="44">
      <formula>kvartal&lt;4</formula>
    </cfRule>
  </conditionalFormatting>
  <conditionalFormatting sqref="A34">
    <cfRule type="expression" dxfId="2733" priority="29">
      <formula>kvartal &lt; 4</formula>
    </cfRule>
  </conditionalFormatting>
  <conditionalFormatting sqref="A26:A28">
    <cfRule type="expression" dxfId="2732" priority="43">
      <formula>kvartal &lt; 4</formula>
    </cfRule>
  </conditionalFormatting>
  <conditionalFormatting sqref="A32:A33">
    <cfRule type="expression" dxfId="2731" priority="42">
      <formula>kvartal &lt; 4</formula>
    </cfRule>
  </conditionalFormatting>
  <conditionalFormatting sqref="A37:A39">
    <cfRule type="expression" dxfId="2730" priority="41">
      <formula>kvartal &lt; 4</formula>
    </cfRule>
  </conditionalFormatting>
  <conditionalFormatting sqref="A57:A59">
    <cfRule type="expression" dxfId="2729" priority="40">
      <formula>kvartal &lt; 4</formula>
    </cfRule>
  </conditionalFormatting>
  <conditionalFormatting sqref="A63:A65">
    <cfRule type="expression" dxfId="2728" priority="39">
      <formula>kvartal &lt; 4</formula>
    </cfRule>
  </conditionalFormatting>
  <conditionalFormatting sqref="A82:A87">
    <cfRule type="expression" dxfId="2727" priority="38">
      <formula>kvartal &lt; 4</formula>
    </cfRule>
  </conditionalFormatting>
  <conditionalFormatting sqref="A92:A97">
    <cfRule type="expression" dxfId="2726" priority="37">
      <formula>kvartal &lt; 4</formula>
    </cfRule>
  </conditionalFormatting>
  <conditionalFormatting sqref="A102:A107">
    <cfRule type="expression" dxfId="2725" priority="36">
      <formula>kvartal &lt; 4</formula>
    </cfRule>
  </conditionalFormatting>
  <conditionalFormatting sqref="A112:A117">
    <cfRule type="expression" dxfId="2724" priority="35">
      <formula>kvartal &lt; 4</formula>
    </cfRule>
  </conditionalFormatting>
  <conditionalFormatting sqref="A122:A127">
    <cfRule type="expression" dxfId="2723" priority="34">
      <formula>kvartal &lt; 4</formula>
    </cfRule>
  </conditionalFormatting>
  <conditionalFormatting sqref="A132:A137">
    <cfRule type="expression" dxfId="2722" priority="33">
      <formula>kvartal &lt; 4</formula>
    </cfRule>
  </conditionalFormatting>
  <conditionalFormatting sqref="A146">
    <cfRule type="expression" dxfId="2721" priority="32">
      <formula>kvartal &lt; 4</formula>
    </cfRule>
  </conditionalFormatting>
  <conditionalFormatting sqref="A154">
    <cfRule type="expression" dxfId="2720" priority="31">
      <formula>kvartal &lt; 4</formula>
    </cfRule>
  </conditionalFormatting>
  <conditionalFormatting sqref="A29">
    <cfRule type="expression" dxfId="2719" priority="30">
      <formula>kvartal &lt; 4</formula>
    </cfRule>
  </conditionalFormatting>
  <conditionalFormatting sqref="E32:F34">
    <cfRule type="expression" dxfId="2718" priority="28">
      <formula>kvartal&lt;4</formula>
    </cfRule>
  </conditionalFormatting>
  <conditionalFormatting sqref="E37:F39">
    <cfRule type="expression" dxfId="2717" priority="27">
      <formula>kvartal&lt;4</formula>
    </cfRule>
  </conditionalFormatting>
  <conditionalFormatting sqref="B32:C34">
    <cfRule type="expression" dxfId="2716" priority="26">
      <formula>kvartal&lt;4</formula>
    </cfRule>
  </conditionalFormatting>
  <conditionalFormatting sqref="B37:C39">
    <cfRule type="expression" dxfId="2715" priority="25">
      <formula>kvartal&lt;4</formula>
    </cfRule>
  </conditionalFormatting>
  <conditionalFormatting sqref="B57:C59">
    <cfRule type="expression" dxfId="2714" priority="24">
      <formula>kvartal&lt;4</formula>
    </cfRule>
  </conditionalFormatting>
  <conditionalFormatting sqref="B63:C65">
    <cfRule type="expression" dxfId="2713" priority="23">
      <formula>kvartal&lt;4</formula>
    </cfRule>
  </conditionalFormatting>
  <conditionalFormatting sqref="B82:C82">
    <cfRule type="expression" dxfId="2712" priority="22">
      <formula>kvartal&lt;4</formula>
    </cfRule>
  </conditionalFormatting>
  <conditionalFormatting sqref="B85:C85">
    <cfRule type="expression" dxfId="2711" priority="21">
      <formula>kvartal&lt;4</formula>
    </cfRule>
  </conditionalFormatting>
  <conditionalFormatting sqref="B92:C92">
    <cfRule type="expression" dxfId="2710" priority="20">
      <formula>kvartal&lt;4</formula>
    </cfRule>
  </conditionalFormatting>
  <conditionalFormatting sqref="B95:C95">
    <cfRule type="expression" dxfId="2709" priority="19">
      <formula>kvartal&lt;4</formula>
    </cfRule>
  </conditionalFormatting>
  <conditionalFormatting sqref="B102:C102">
    <cfRule type="expression" dxfId="2708" priority="18">
      <formula>kvartal&lt;4</formula>
    </cfRule>
  </conditionalFormatting>
  <conditionalFormatting sqref="B105:C105">
    <cfRule type="expression" dxfId="2707" priority="17">
      <formula>kvartal&lt;4</formula>
    </cfRule>
  </conditionalFormatting>
  <conditionalFormatting sqref="B112:C112">
    <cfRule type="expression" dxfId="2706" priority="16">
      <formula>kvartal&lt;4</formula>
    </cfRule>
  </conditionalFormatting>
  <conditionalFormatting sqref="B115:C115">
    <cfRule type="expression" dxfId="2705" priority="15">
      <formula>kvartal&lt;4</formula>
    </cfRule>
  </conditionalFormatting>
  <conditionalFormatting sqref="B122:C122">
    <cfRule type="expression" dxfId="2704" priority="14">
      <formula>kvartal&lt;4</formula>
    </cfRule>
  </conditionalFormatting>
  <conditionalFormatting sqref="B125:C125">
    <cfRule type="expression" dxfId="2703" priority="13">
      <formula>kvartal&lt;4</formula>
    </cfRule>
  </conditionalFormatting>
  <conditionalFormatting sqref="B132:C132">
    <cfRule type="expression" dxfId="2702" priority="12">
      <formula>kvartal&lt;4</formula>
    </cfRule>
  </conditionalFormatting>
  <conditionalFormatting sqref="B135:C135">
    <cfRule type="expression" dxfId="2701" priority="11">
      <formula>kvartal&lt;4</formula>
    </cfRule>
  </conditionalFormatting>
  <conditionalFormatting sqref="B146:C146">
    <cfRule type="expression" dxfId="2700" priority="10">
      <formula>kvartal&lt;4</formula>
    </cfRule>
  </conditionalFormatting>
  <conditionalFormatting sqref="B154:C154">
    <cfRule type="expression" dxfId="2699" priority="9">
      <formula>kvartal&lt;4</formula>
    </cfRule>
  </conditionalFormatting>
  <conditionalFormatting sqref="E82:F87">
    <cfRule type="expression" dxfId="2698" priority="8">
      <formula>kvartal&lt;4</formula>
    </cfRule>
  </conditionalFormatting>
  <conditionalFormatting sqref="E92:F97">
    <cfRule type="expression" dxfId="2697" priority="7">
      <formula>kvartal&lt;4</formula>
    </cfRule>
  </conditionalFormatting>
  <conditionalFormatting sqref="E102:F107">
    <cfRule type="expression" dxfId="2696" priority="6">
      <formula>kvartal&lt;4</formula>
    </cfRule>
  </conditionalFormatting>
  <conditionalFormatting sqref="E112:F117">
    <cfRule type="expression" dxfId="2695" priority="5">
      <formula>kvartal&lt;4</formula>
    </cfRule>
  </conditionalFormatting>
  <conditionalFormatting sqref="E122:F127">
    <cfRule type="expression" dxfId="2694" priority="4">
      <formula>kvartal&lt;4</formula>
    </cfRule>
  </conditionalFormatting>
  <conditionalFormatting sqref="E132:F137">
    <cfRule type="expression" dxfId="2693" priority="3">
      <formula>kvartal&lt;4</formula>
    </cfRule>
  </conditionalFormatting>
  <conditionalFormatting sqref="E146:F146">
    <cfRule type="expression" dxfId="2692" priority="2">
      <formula>kvartal&lt;4</formula>
    </cfRule>
  </conditionalFormatting>
  <conditionalFormatting sqref="E154:F154">
    <cfRule type="expression" dxfId="2691" priority="1">
      <formula>kvartal&lt;4</formula>
    </cfRule>
  </conditionalFormatting>
  <pageMargins left="0.23622047244094491" right="0.23622047244094491" top="0.62992125984251968" bottom="0.59055118110236227" header="0.51181102362204722" footer="0.51181102362204722"/>
  <pageSetup paperSize="9" scale="55"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76"/>
  <sheetViews>
    <sheetView showGridLines="0" zoomScaleNormal="100" workbookViewId="0">
      <pane xSplit="1" topLeftCell="B1" activePane="topRight" state="frozen"/>
      <selection activeCell="Q21" sqref="Q21"/>
      <selection pane="topRight"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103</v>
      </c>
      <c r="D1" s="26"/>
      <c r="E1" s="26"/>
      <c r="F1" s="26"/>
      <c r="G1" s="26"/>
      <c r="H1" s="26"/>
      <c r="I1" s="26"/>
      <c r="J1" s="26"/>
      <c r="K1" s="26"/>
      <c r="L1" s="26"/>
      <c r="M1" s="26"/>
      <c r="O1" s="144"/>
    </row>
    <row r="2" spans="1:15" ht="15.75" x14ac:dyDescent="0.25">
      <c r="A2" s="166" t="s">
        <v>36</v>
      </c>
      <c r="B2" s="369"/>
      <c r="C2" s="369"/>
      <c r="D2" s="369"/>
      <c r="E2" s="369"/>
      <c r="F2" s="369"/>
      <c r="G2" s="369"/>
      <c r="H2" s="369"/>
      <c r="I2" s="369"/>
      <c r="J2" s="369"/>
      <c r="K2" s="369"/>
      <c r="L2" s="369"/>
      <c r="M2" s="369"/>
    </row>
    <row r="3" spans="1:15" ht="15.75" x14ac:dyDescent="0.25">
      <c r="A3" s="164"/>
      <c r="B3" s="369"/>
      <c r="C3" s="369"/>
      <c r="D3" s="369"/>
      <c r="E3" s="369"/>
      <c r="F3" s="369"/>
      <c r="G3" s="369"/>
      <c r="H3" s="369"/>
      <c r="I3" s="369"/>
      <c r="J3" s="369"/>
      <c r="K3" s="369"/>
      <c r="L3" s="369"/>
      <c r="M3" s="369"/>
    </row>
    <row r="4" spans="1:15" ht="13.5" x14ac:dyDescent="0.25">
      <c r="A4" s="746" t="s">
        <v>131</v>
      </c>
      <c r="B4" s="748" t="s">
        <v>0</v>
      </c>
      <c r="C4" s="749"/>
      <c r="D4" s="749"/>
      <c r="E4" s="750"/>
      <c r="F4" s="748" t="s">
        <v>1</v>
      </c>
      <c r="G4" s="749"/>
      <c r="H4" s="749"/>
      <c r="I4" s="750"/>
      <c r="J4" s="365" t="s">
        <v>2</v>
      </c>
      <c r="K4" s="366"/>
      <c r="L4" s="366"/>
      <c r="M4" s="367"/>
    </row>
    <row r="5" spans="1:15" x14ac:dyDescent="0.2">
      <c r="A5" s="159"/>
      <c r="B5" s="153" t="s">
        <v>430</v>
      </c>
      <c r="C5" s="153" t="s">
        <v>431</v>
      </c>
      <c r="D5" s="251" t="s">
        <v>3</v>
      </c>
      <c r="E5" s="316" t="s">
        <v>37</v>
      </c>
      <c r="F5" s="153" t="s">
        <v>430</v>
      </c>
      <c r="G5" s="153" t="s">
        <v>431</v>
      </c>
      <c r="H5" s="251" t="s">
        <v>3</v>
      </c>
      <c r="I5" s="316" t="s">
        <v>37</v>
      </c>
      <c r="J5" s="153" t="s">
        <v>430</v>
      </c>
      <c r="K5" s="153" t="s">
        <v>431</v>
      </c>
      <c r="L5" s="251" t="s">
        <v>3</v>
      </c>
      <c r="M5" s="163" t="s">
        <v>37</v>
      </c>
      <c r="O5" s="173"/>
    </row>
    <row r="6" spans="1:15" x14ac:dyDescent="0.2">
      <c r="A6" s="643" t="s">
        <v>432</v>
      </c>
      <c r="B6" s="157"/>
      <c r="C6" s="157"/>
      <c r="D6" s="253" t="s">
        <v>4</v>
      </c>
      <c r="E6" s="157" t="s">
        <v>38</v>
      </c>
      <c r="F6" s="162"/>
      <c r="G6" s="162"/>
      <c r="H6" s="251" t="s">
        <v>4</v>
      </c>
      <c r="I6" s="157" t="s">
        <v>38</v>
      </c>
      <c r="J6" s="162"/>
      <c r="K6" s="162"/>
      <c r="L6" s="251" t="s">
        <v>4</v>
      </c>
      <c r="M6" s="157" t="s">
        <v>38</v>
      </c>
    </row>
    <row r="7" spans="1:15" ht="15.75" x14ac:dyDescent="0.2">
      <c r="A7" s="14" t="s">
        <v>30</v>
      </c>
      <c r="B7" s="663" t="s">
        <v>432</v>
      </c>
      <c r="C7" s="673" t="s">
        <v>432</v>
      </c>
      <c r="D7" s="680" t="s">
        <v>432</v>
      </c>
      <c r="E7" s="683" t="s">
        <v>432</v>
      </c>
      <c r="F7" s="663" t="s">
        <v>432</v>
      </c>
      <c r="G7" s="673" t="s">
        <v>432</v>
      </c>
      <c r="H7" s="680" t="s">
        <v>432</v>
      </c>
      <c r="I7" s="683" t="s">
        <v>432</v>
      </c>
      <c r="J7" s="672" t="s">
        <v>432</v>
      </c>
      <c r="K7" s="675" t="s">
        <v>432</v>
      </c>
      <c r="L7" s="680" t="s">
        <v>432</v>
      </c>
      <c r="M7" s="683" t="s">
        <v>432</v>
      </c>
      <c r="O7" s="662" t="s">
        <v>432</v>
      </c>
    </row>
    <row r="8" spans="1:15" ht="15.75" x14ac:dyDescent="0.2">
      <c r="A8" s="21" t="s">
        <v>32</v>
      </c>
      <c r="B8" s="664" t="s">
        <v>432</v>
      </c>
      <c r="C8" s="674" t="s">
        <v>432</v>
      </c>
      <c r="D8" s="681" t="s">
        <v>432</v>
      </c>
      <c r="E8" s="683" t="s">
        <v>432</v>
      </c>
      <c r="F8" s="378"/>
      <c r="G8" s="379"/>
      <c r="H8" s="681" t="s">
        <v>432</v>
      </c>
      <c r="I8" s="683" t="s">
        <v>432</v>
      </c>
      <c r="J8" s="671" t="s">
        <v>432</v>
      </c>
      <c r="K8" s="674" t="s">
        <v>432</v>
      </c>
      <c r="L8" s="681" t="s">
        <v>432</v>
      </c>
      <c r="M8" s="683" t="s">
        <v>432</v>
      </c>
      <c r="O8" s="662" t="s">
        <v>432</v>
      </c>
    </row>
    <row r="9" spans="1:15" ht="15.75" x14ac:dyDescent="0.2">
      <c r="A9" s="21" t="s">
        <v>31</v>
      </c>
      <c r="B9" s="664" t="s">
        <v>432</v>
      </c>
      <c r="C9" s="674" t="s">
        <v>432</v>
      </c>
      <c r="D9" s="681" t="s">
        <v>432</v>
      </c>
      <c r="E9" s="683" t="s">
        <v>432</v>
      </c>
      <c r="F9" s="378"/>
      <c r="G9" s="379"/>
      <c r="H9" s="681" t="s">
        <v>432</v>
      </c>
      <c r="I9" s="683" t="s">
        <v>432</v>
      </c>
      <c r="J9" s="671" t="s">
        <v>432</v>
      </c>
      <c r="K9" s="674" t="s">
        <v>432</v>
      </c>
      <c r="L9" s="681" t="s">
        <v>432</v>
      </c>
      <c r="M9" s="683" t="s">
        <v>432</v>
      </c>
      <c r="O9" s="662" t="s">
        <v>432</v>
      </c>
    </row>
    <row r="10" spans="1:15" ht="15.75" x14ac:dyDescent="0.2">
      <c r="A10" s="13" t="s">
        <v>29</v>
      </c>
      <c r="B10" s="665" t="s">
        <v>432</v>
      </c>
      <c r="C10" s="675" t="s">
        <v>432</v>
      </c>
      <c r="D10" s="681" t="s">
        <v>432</v>
      </c>
      <c r="E10" s="683" t="s">
        <v>432</v>
      </c>
      <c r="F10" s="665" t="s">
        <v>432</v>
      </c>
      <c r="G10" s="675" t="s">
        <v>432</v>
      </c>
      <c r="H10" s="681" t="s">
        <v>432</v>
      </c>
      <c r="I10" s="683" t="s">
        <v>432</v>
      </c>
      <c r="J10" s="672" t="s">
        <v>432</v>
      </c>
      <c r="K10" s="675" t="s">
        <v>432</v>
      </c>
      <c r="L10" s="681" t="s">
        <v>432</v>
      </c>
      <c r="M10" s="683" t="s">
        <v>432</v>
      </c>
      <c r="O10" s="662" t="s">
        <v>432</v>
      </c>
    </row>
    <row r="11" spans="1:15" ht="15.75" x14ac:dyDescent="0.2">
      <c r="A11" s="21" t="s">
        <v>32</v>
      </c>
      <c r="B11" s="664" t="s">
        <v>432</v>
      </c>
      <c r="C11" s="674" t="s">
        <v>432</v>
      </c>
      <c r="D11" s="681" t="s">
        <v>432</v>
      </c>
      <c r="E11" s="683" t="s">
        <v>432</v>
      </c>
      <c r="F11" s="378"/>
      <c r="G11" s="379"/>
      <c r="H11" s="681" t="s">
        <v>432</v>
      </c>
      <c r="I11" s="683" t="s">
        <v>432</v>
      </c>
      <c r="J11" s="671" t="s">
        <v>432</v>
      </c>
      <c r="K11" s="674" t="s">
        <v>432</v>
      </c>
      <c r="L11" s="681" t="s">
        <v>432</v>
      </c>
      <c r="M11" s="683" t="s">
        <v>432</v>
      </c>
      <c r="O11" s="662" t="s">
        <v>432</v>
      </c>
    </row>
    <row r="12" spans="1:15" ht="15.75" x14ac:dyDescent="0.2">
      <c r="A12" s="21" t="s">
        <v>31</v>
      </c>
      <c r="B12" s="664" t="s">
        <v>432</v>
      </c>
      <c r="C12" s="674" t="s">
        <v>432</v>
      </c>
      <c r="D12" s="681" t="s">
        <v>432</v>
      </c>
      <c r="E12" s="683" t="s">
        <v>432</v>
      </c>
      <c r="F12" s="378"/>
      <c r="G12" s="379"/>
      <c r="H12" s="681" t="s">
        <v>432</v>
      </c>
      <c r="I12" s="683" t="s">
        <v>432</v>
      </c>
      <c r="J12" s="671" t="s">
        <v>432</v>
      </c>
      <c r="K12" s="674" t="s">
        <v>432</v>
      </c>
      <c r="L12" s="681" t="s">
        <v>432</v>
      </c>
      <c r="M12" s="683" t="s">
        <v>432</v>
      </c>
      <c r="O12" s="662" t="s">
        <v>432</v>
      </c>
    </row>
    <row r="13" spans="1:15" ht="15.75" x14ac:dyDescent="0.2">
      <c r="A13" s="13" t="s">
        <v>28</v>
      </c>
      <c r="B13" s="665" t="s">
        <v>432</v>
      </c>
      <c r="C13" s="675" t="s">
        <v>432</v>
      </c>
      <c r="D13" s="681" t="s">
        <v>432</v>
      </c>
      <c r="E13" s="683" t="s">
        <v>432</v>
      </c>
      <c r="F13" s="665" t="s">
        <v>432</v>
      </c>
      <c r="G13" s="675" t="s">
        <v>432</v>
      </c>
      <c r="H13" s="681" t="s">
        <v>432</v>
      </c>
      <c r="I13" s="683" t="s">
        <v>432</v>
      </c>
      <c r="J13" s="672" t="s">
        <v>432</v>
      </c>
      <c r="K13" s="675" t="s">
        <v>432</v>
      </c>
      <c r="L13" s="681" t="s">
        <v>432</v>
      </c>
      <c r="M13" s="683" t="s">
        <v>432</v>
      </c>
      <c r="O13" s="662" t="s">
        <v>432</v>
      </c>
    </row>
    <row r="14" spans="1:15" s="44" customFormat="1" ht="15.75" x14ac:dyDescent="0.2">
      <c r="A14" s="13" t="s">
        <v>27</v>
      </c>
      <c r="B14" s="665" t="s">
        <v>432</v>
      </c>
      <c r="C14" s="675" t="s">
        <v>432</v>
      </c>
      <c r="D14" s="681"/>
      <c r="E14" s="683" t="s">
        <v>432</v>
      </c>
      <c r="F14" s="665" t="s">
        <v>432</v>
      </c>
      <c r="G14" s="675" t="s">
        <v>432</v>
      </c>
      <c r="H14" s="681" t="s">
        <v>432</v>
      </c>
      <c r="I14" s="683" t="s">
        <v>432</v>
      </c>
      <c r="J14" s="672" t="s">
        <v>432</v>
      </c>
      <c r="K14" s="675" t="s">
        <v>432</v>
      </c>
      <c r="L14" s="681" t="s">
        <v>432</v>
      </c>
      <c r="M14" s="683" t="s">
        <v>432</v>
      </c>
      <c r="N14" s="144"/>
      <c r="O14" s="662" t="s">
        <v>432</v>
      </c>
    </row>
    <row r="15" spans="1:15" s="44" customFormat="1" ht="15.75" x14ac:dyDescent="0.2">
      <c r="A15" s="42" t="s">
        <v>26</v>
      </c>
      <c r="B15" s="666" t="s">
        <v>432</v>
      </c>
      <c r="C15" s="676" t="s">
        <v>432</v>
      </c>
      <c r="D15" s="682" t="s">
        <v>432</v>
      </c>
      <c r="E15" s="682" t="s">
        <v>432</v>
      </c>
      <c r="F15" s="666" t="s">
        <v>432</v>
      </c>
      <c r="G15" s="676" t="s">
        <v>432</v>
      </c>
      <c r="H15" s="682" t="s">
        <v>432</v>
      </c>
      <c r="I15" s="682" t="s">
        <v>432</v>
      </c>
      <c r="J15" s="689" t="s">
        <v>432</v>
      </c>
      <c r="K15" s="676" t="s">
        <v>432</v>
      </c>
      <c r="L15" s="682" t="s">
        <v>432</v>
      </c>
      <c r="M15" s="682"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368"/>
      <c r="C21" s="368"/>
      <c r="D21" s="368"/>
      <c r="E21" s="369"/>
      <c r="F21" s="368"/>
      <c r="G21" s="368"/>
      <c r="H21" s="368"/>
      <c r="I21" s="369"/>
      <c r="J21" s="368"/>
      <c r="K21" s="368"/>
      <c r="L21" s="368"/>
      <c r="M21" s="369"/>
    </row>
    <row r="22" spans="1:15" ht="13.5" x14ac:dyDescent="0.25">
      <c r="A22" s="746" t="s">
        <v>131</v>
      </c>
      <c r="B22" s="748" t="s">
        <v>0</v>
      </c>
      <c r="C22" s="749"/>
      <c r="D22" s="749"/>
      <c r="E22" s="750"/>
      <c r="F22" s="748" t="s">
        <v>1</v>
      </c>
      <c r="G22" s="740"/>
      <c r="H22" s="740"/>
      <c r="I22" s="741"/>
      <c r="J22" s="739" t="s">
        <v>2</v>
      </c>
      <c r="K22" s="740"/>
      <c r="L22" s="740"/>
      <c r="M22" s="741"/>
    </row>
    <row r="23" spans="1:15" x14ac:dyDescent="0.2">
      <c r="A23" s="142" t="s">
        <v>5</v>
      </c>
      <c r="B23" s="248" t="s">
        <v>430</v>
      </c>
      <c r="C23" s="248" t="s">
        <v>431</v>
      </c>
      <c r="D23" s="163" t="s">
        <v>3</v>
      </c>
      <c r="E23" s="316" t="s">
        <v>37</v>
      </c>
      <c r="F23" s="248" t="s">
        <v>430</v>
      </c>
      <c r="G23" s="248" t="s">
        <v>431</v>
      </c>
      <c r="H23" s="163" t="s">
        <v>3</v>
      </c>
      <c r="I23" s="316" t="s">
        <v>37</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38</v>
      </c>
      <c r="J24" s="162"/>
      <c r="K24" s="162"/>
      <c r="L24" s="157" t="s">
        <v>4</v>
      </c>
      <c r="M24" s="157" t="s">
        <v>38</v>
      </c>
    </row>
    <row r="25" spans="1:15" ht="15.75" x14ac:dyDescent="0.2">
      <c r="A25" s="14" t="s">
        <v>30</v>
      </c>
      <c r="B25" s="663" t="s">
        <v>432</v>
      </c>
      <c r="C25" s="673" t="s">
        <v>432</v>
      </c>
      <c r="D25" s="680" t="s">
        <v>432</v>
      </c>
      <c r="E25" s="683" t="s">
        <v>432</v>
      </c>
      <c r="F25" s="685" t="s">
        <v>432</v>
      </c>
      <c r="G25" s="673" t="s">
        <v>432</v>
      </c>
      <c r="H25" s="680" t="s">
        <v>432</v>
      </c>
      <c r="I25" s="683" t="s">
        <v>432</v>
      </c>
      <c r="J25" s="663" t="s">
        <v>432</v>
      </c>
      <c r="K25" s="663" t="s">
        <v>432</v>
      </c>
      <c r="L25" s="680" t="s">
        <v>432</v>
      </c>
      <c r="M25" s="683" t="s">
        <v>432</v>
      </c>
      <c r="O25" s="662" t="s">
        <v>432</v>
      </c>
    </row>
    <row r="26" spans="1:15" ht="15.75" x14ac:dyDescent="0.2">
      <c r="A26" s="308" t="s">
        <v>332</v>
      </c>
      <c r="B26" s="372" t="s">
        <v>432</v>
      </c>
      <c r="C26" s="372" t="s">
        <v>432</v>
      </c>
      <c r="D26" s="681" t="s">
        <v>432</v>
      </c>
      <c r="E26" s="392" t="s">
        <v>432</v>
      </c>
      <c r="F26" s="372" t="s">
        <v>432</v>
      </c>
      <c r="G26" s="372" t="s">
        <v>432</v>
      </c>
      <c r="H26" s="681" t="s">
        <v>432</v>
      </c>
      <c r="I26" s="683" t="s">
        <v>432</v>
      </c>
      <c r="J26" s="372" t="s">
        <v>432</v>
      </c>
      <c r="K26" s="372" t="s">
        <v>432</v>
      </c>
      <c r="L26" s="681" t="s">
        <v>432</v>
      </c>
      <c r="M26" s="683" t="s">
        <v>432</v>
      </c>
      <c r="O26" s="662" t="s">
        <v>432</v>
      </c>
    </row>
    <row r="27" spans="1:15" ht="15.75" x14ac:dyDescent="0.2">
      <c r="A27" s="308" t="s">
        <v>333</v>
      </c>
      <c r="B27" s="372" t="s">
        <v>432</v>
      </c>
      <c r="C27" s="372" t="s">
        <v>432</v>
      </c>
      <c r="D27" s="681" t="s">
        <v>432</v>
      </c>
      <c r="E27" s="392" t="s">
        <v>432</v>
      </c>
      <c r="F27" s="372" t="s">
        <v>432</v>
      </c>
      <c r="G27" s="372" t="s">
        <v>432</v>
      </c>
      <c r="H27" s="681" t="s">
        <v>432</v>
      </c>
      <c r="I27" s="683" t="s">
        <v>432</v>
      </c>
      <c r="J27" s="372" t="s">
        <v>432</v>
      </c>
      <c r="K27" s="372" t="s">
        <v>432</v>
      </c>
      <c r="L27" s="681" t="s">
        <v>432</v>
      </c>
      <c r="M27" s="683" t="s">
        <v>432</v>
      </c>
      <c r="O27" s="662" t="s">
        <v>432</v>
      </c>
    </row>
    <row r="28" spans="1:15" ht="15.75" x14ac:dyDescent="0.2">
      <c r="A28" s="308" t="s">
        <v>334</v>
      </c>
      <c r="B28" s="372" t="s">
        <v>432</v>
      </c>
      <c r="C28" s="372" t="s">
        <v>432</v>
      </c>
      <c r="D28" s="681" t="s">
        <v>432</v>
      </c>
      <c r="E28" s="392" t="s">
        <v>432</v>
      </c>
      <c r="F28" s="372" t="s">
        <v>432</v>
      </c>
      <c r="G28" s="372" t="s">
        <v>432</v>
      </c>
      <c r="H28" s="681" t="s">
        <v>432</v>
      </c>
      <c r="I28" s="683" t="s">
        <v>432</v>
      </c>
      <c r="J28" s="372" t="s">
        <v>432</v>
      </c>
      <c r="K28" s="372" t="s">
        <v>432</v>
      </c>
      <c r="L28" s="681" t="s">
        <v>432</v>
      </c>
      <c r="M28" s="683" t="s">
        <v>432</v>
      </c>
      <c r="O28" s="662" t="s">
        <v>432</v>
      </c>
    </row>
    <row r="29" spans="1:15" x14ac:dyDescent="0.2">
      <c r="A29" s="308" t="s">
        <v>11</v>
      </c>
      <c r="B29" s="372" t="s">
        <v>432</v>
      </c>
      <c r="C29" s="372" t="s">
        <v>432</v>
      </c>
      <c r="D29" s="681" t="s">
        <v>432</v>
      </c>
      <c r="E29" s="392" t="s">
        <v>432</v>
      </c>
      <c r="F29" s="372" t="s">
        <v>432</v>
      </c>
      <c r="G29" s="372" t="s">
        <v>432</v>
      </c>
      <c r="H29" s="681" t="s">
        <v>432</v>
      </c>
      <c r="I29" s="683" t="s">
        <v>432</v>
      </c>
      <c r="J29" s="372" t="s">
        <v>432</v>
      </c>
      <c r="K29" s="372" t="s">
        <v>432</v>
      </c>
      <c r="L29" s="681" t="s">
        <v>432</v>
      </c>
      <c r="M29" s="683" t="s">
        <v>432</v>
      </c>
      <c r="O29" s="662" t="s">
        <v>432</v>
      </c>
    </row>
    <row r="30" spans="1:15" ht="15.75" x14ac:dyDescent="0.2">
      <c r="A30" s="50" t="s">
        <v>322</v>
      </c>
      <c r="B30" s="664" t="s">
        <v>432</v>
      </c>
      <c r="C30" s="674" t="s">
        <v>432</v>
      </c>
      <c r="D30" s="681" t="s">
        <v>432</v>
      </c>
      <c r="E30" s="683" t="s">
        <v>432</v>
      </c>
      <c r="F30" s="671" t="s">
        <v>432</v>
      </c>
      <c r="G30" s="674" t="s">
        <v>432</v>
      </c>
      <c r="H30" s="681" t="s">
        <v>432</v>
      </c>
      <c r="I30" s="683" t="s">
        <v>432</v>
      </c>
      <c r="J30" s="664" t="s">
        <v>432</v>
      </c>
      <c r="K30" s="664" t="s">
        <v>432</v>
      </c>
      <c r="L30" s="681" t="s">
        <v>432</v>
      </c>
      <c r="M30" s="683" t="s">
        <v>432</v>
      </c>
      <c r="O30" s="662" t="s">
        <v>432</v>
      </c>
    </row>
    <row r="31" spans="1:15" ht="15.75" x14ac:dyDescent="0.2">
      <c r="A31" s="13" t="s">
        <v>29</v>
      </c>
      <c r="B31" s="665" t="s">
        <v>432</v>
      </c>
      <c r="C31" s="665" t="s">
        <v>432</v>
      </c>
      <c r="D31" s="681" t="s">
        <v>432</v>
      </c>
      <c r="E31" s="683" t="s">
        <v>432</v>
      </c>
      <c r="F31" s="672" t="s">
        <v>432</v>
      </c>
      <c r="G31" s="672" t="s">
        <v>432</v>
      </c>
      <c r="H31" s="681" t="s">
        <v>432</v>
      </c>
      <c r="I31" s="683" t="s">
        <v>432</v>
      </c>
      <c r="J31" s="665" t="s">
        <v>432</v>
      </c>
      <c r="K31" s="665" t="s">
        <v>432</v>
      </c>
      <c r="L31" s="681" t="s">
        <v>432</v>
      </c>
      <c r="M31" s="683" t="s">
        <v>432</v>
      </c>
      <c r="O31" s="662" t="s">
        <v>432</v>
      </c>
    </row>
    <row r="32" spans="1:15" ht="15.75" x14ac:dyDescent="0.2">
      <c r="A32" s="308" t="s">
        <v>332</v>
      </c>
      <c r="B32" s="372" t="s">
        <v>432</v>
      </c>
      <c r="C32" s="372" t="s">
        <v>432</v>
      </c>
      <c r="D32" s="681" t="s">
        <v>432</v>
      </c>
      <c r="E32" s="392" t="s">
        <v>432</v>
      </c>
      <c r="F32" s="372" t="s">
        <v>432</v>
      </c>
      <c r="G32" s="372" t="s">
        <v>432</v>
      </c>
      <c r="H32" s="681" t="s">
        <v>432</v>
      </c>
      <c r="I32" s="683" t="s">
        <v>432</v>
      </c>
      <c r="J32" s="372" t="s">
        <v>432</v>
      </c>
      <c r="K32" s="372" t="s">
        <v>432</v>
      </c>
      <c r="L32" s="681" t="s">
        <v>432</v>
      </c>
      <c r="M32" s="683" t="s">
        <v>432</v>
      </c>
      <c r="O32" s="662" t="s">
        <v>432</v>
      </c>
    </row>
    <row r="33" spans="1:15" ht="15.75" x14ac:dyDescent="0.2">
      <c r="A33" s="308" t="s">
        <v>334</v>
      </c>
      <c r="B33" s="372" t="s">
        <v>432</v>
      </c>
      <c r="C33" s="372" t="s">
        <v>432</v>
      </c>
      <c r="D33" s="681" t="s">
        <v>432</v>
      </c>
      <c r="E33" s="392" t="s">
        <v>432</v>
      </c>
      <c r="F33" s="372" t="s">
        <v>432</v>
      </c>
      <c r="G33" s="372" t="s">
        <v>432</v>
      </c>
      <c r="H33" s="681" t="s">
        <v>432</v>
      </c>
      <c r="I33" s="683" t="s">
        <v>432</v>
      </c>
      <c r="J33" s="372" t="s">
        <v>432</v>
      </c>
      <c r="K33" s="372" t="s">
        <v>432</v>
      </c>
      <c r="L33" s="681" t="s">
        <v>432</v>
      </c>
      <c r="M33" s="683" t="s">
        <v>432</v>
      </c>
      <c r="O33" s="662" t="s">
        <v>432</v>
      </c>
    </row>
    <row r="34" spans="1:15" s="28" customFormat="1" x14ac:dyDescent="0.2">
      <c r="A34" s="308" t="s">
        <v>16</v>
      </c>
      <c r="B34" s="372" t="s">
        <v>432</v>
      </c>
      <c r="C34" s="372" t="s">
        <v>432</v>
      </c>
      <c r="D34" s="681" t="s">
        <v>432</v>
      </c>
      <c r="E34" s="392" t="s">
        <v>432</v>
      </c>
      <c r="F34" s="372" t="s">
        <v>432</v>
      </c>
      <c r="G34" s="372" t="s">
        <v>432</v>
      </c>
      <c r="H34" s="681" t="s">
        <v>432</v>
      </c>
      <c r="I34" s="683" t="s">
        <v>432</v>
      </c>
      <c r="J34" s="372" t="s">
        <v>432</v>
      </c>
      <c r="K34" s="372" t="s">
        <v>432</v>
      </c>
      <c r="L34" s="681" t="s">
        <v>432</v>
      </c>
      <c r="M34" s="683" t="s">
        <v>432</v>
      </c>
      <c r="N34" s="175"/>
      <c r="O34" s="662" t="s">
        <v>432</v>
      </c>
    </row>
    <row r="35" spans="1:15" ht="15.75" x14ac:dyDescent="0.2">
      <c r="A35" s="50" t="s">
        <v>322</v>
      </c>
      <c r="B35" s="664" t="s">
        <v>432</v>
      </c>
      <c r="C35" s="674" t="s">
        <v>432</v>
      </c>
      <c r="D35" s="681" t="s">
        <v>432</v>
      </c>
      <c r="E35" s="683" t="s">
        <v>432</v>
      </c>
      <c r="F35" s="671" t="s">
        <v>432</v>
      </c>
      <c r="G35" s="674" t="s">
        <v>432</v>
      </c>
      <c r="H35" s="681" t="s">
        <v>432</v>
      </c>
      <c r="I35" s="683" t="s">
        <v>432</v>
      </c>
      <c r="J35" s="664" t="s">
        <v>432</v>
      </c>
      <c r="K35" s="664" t="s">
        <v>432</v>
      </c>
      <c r="L35" s="681" t="s">
        <v>432</v>
      </c>
      <c r="M35" s="683" t="s">
        <v>432</v>
      </c>
      <c r="O35" s="662" t="s">
        <v>432</v>
      </c>
    </row>
    <row r="36" spans="1:15" s="3" customFormat="1" ht="15.75" x14ac:dyDescent="0.2">
      <c r="A36" s="13" t="s">
        <v>28</v>
      </c>
      <c r="B36" s="665" t="s">
        <v>432</v>
      </c>
      <c r="C36" s="675" t="s">
        <v>432</v>
      </c>
      <c r="D36" s="681" t="s">
        <v>432</v>
      </c>
      <c r="E36" s="683" t="s">
        <v>432</v>
      </c>
      <c r="F36" s="672" t="s">
        <v>432</v>
      </c>
      <c r="G36" s="675" t="s">
        <v>432</v>
      </c>
      <c r="H36" s="681" t="s">
        <v>432</v>
      </c>
      <c r="I36" s="683" t="s">
        <v>432</v>
      </c>
      <c r="J36" s="665" t="s">
        <v>432</v>
      </c>
      <c r="K36" s="665" t="s">
        <v>432</v>
      </c>
      <c r="L36" s="681" t="s">
        <v>432</v>
      </c>
      <c r="M36" s="683" t="s">
        <v>432</v>
      </c>
      <c r="N36" s="149"/>
      <c r="O36" s="662" t="s">
        <v>432</v>
      </c>
    </row>
    <row r="37" spans="1:15" s="3" customFormat="1" ht="15.75" x14ac:dyDescent="0.2">
      <c r="A37" s="308" t="s">
        <v>332</v>
      </c>
      <c r="B37" s="372" t="s">
        <v>432</v>
      </c>
      <c r="C37" s="372" t="s">
        <v>432</v>
      </c>
      <c r="D37" s="681" t="s">
        <v>432</v>
      </c>
      <c r="E37" s="392" t="s">
        <v>432</v>
      </c>
      <c r="F37" s="372" t="s">
        <v>432</v>
      </c>
      <c r="G37" s="372" t="s">
        <v>432</v>
      </c>
      <c r="H37" s="681" t="s">
        <v>432</v>
      </c>
      <c r="I37" s="683" t="s">
        <v>432</v>
      </c>
      <c r="J37" s="372" t="s">
        <v>432</v>
      </c>
      <c r="K37" s="372" t="s">
        <v>432</v>
      </c>
      <c r="L37" s="681" t="s">
        <v>432</v>
      </c>
      <c r="M37" s="683" t="s">
        <v>432</v>
      </c>
      <c r="N37" s="149"/>
      <c r="O37" s="662" t="s">
        <v>432</v>
      </c>
    </row>
    <row r="38" spans="1:15" s="3" customFormat="1" ht="15.75" x14ac:dyDescent="0.2">
      <c r="A38" s="308" t="s">
        <v>333</v>
      </c>
      <c r="B38" s="372" t="s">
        <v>432</v>
      </c>
      <c r="C38" s="372" t="s">
        <v>432</v>
      </c>
      <c r="D38" s="681" t="s">
        <v>432</v>
      </c>
      <c r="E38" s="392" t="s">
        <v>432</v>
      </c>
      <c r="F38" s="372" t="s">
        <v>432</v>
      </c>
      <c r="G38" s="372" t="s">
        <v>432</v>
      </c>
      <c r="H38" s="681" t="s">
        <v>432</v>
      </c>
      <c r="I38" s="683" t="s">
        <v>432</v>
      </c>
      <c r="J38" s="372" t="s">
        <v>432</v>
      </c>
      <c r="K38" s="372" t="s">
        <v>432</v>
      </c>
      <c r="L38" s="681" t="s">
        <v>432</v>
      </c>
      <c r="M38" s="683" t="s">
        <v>432</v>
      </c>
      <c r="N38" s="149"/>
      <c r="O38" s="662" t="s">
        <v>432</v>
      </c>
    </row>
    <row r="39" spans="1:15" ht="15.75" x14ac:dyDescent="0.2">
      <c r="A39" s="308" t="s">
        <v>334</v>
      </c>
      <c r="B39" s="372" t="s">
        <v>432</v>
      </c>
      <c r="C39" s="372" t="s">
        <v>432</v>
      </c>
      <c r="D39" s="681" t="s">
        <v>432</v>
      </c>
      <c r="E39" s="392" t="s">
        <v>432</v>
      </c>
      <c r="F39" s="372" t="s">
        <v>432</v>
      </c>
      <c r="G39" s="372" t="s">
        <v>432</v>
      </c>
      <c r="H39" s="681" t="s">
        <v>432</v>
      </c>
      <c r="I39" s="683" t="s">
        <v>432</v>
      </c>
      <c r="J39" s="372" t="s">
        <v>432</v>
      </c>
      <c r="K39" s="372" t="s">
        <v>432</v>
      </c>
      <c r="L39" s="681" t="s">
        <v>432</v>
      </c>
      <c r="M39" s="683" t="s">
        <v>432</v>
      </c>
      <c r="O39" s="662" t="s">
        <v>432</v>
      </c>
    </row>
    <row r="40" spans="1:15" ht="15.75" x14ac:dyDescent="0.2">
      <c r="A40" s="13" t="s">
        <v>27</v>
      </c>
      <c r="B40" s="665" t="s">
        <v>432</v>
      </c>
      <c r="C40" s="675" t="s">
        <v>432</v>
      </c>
      <c r="D40" s="681" t="s">
        <v>432</v>
      </c>
      <c r="E40" s="683" t="s">
        <v>432</v>
      </c>
      <c r="F40" s="672" t="s">
        <v>432</v>
      </c>
      <c r="G40" s="675" t="s">
        <v>432</v>
      </c>
      <c r="H40" s="681" t="s">
        <v>432</v>
      </c>
      <c r="I40" s="683" t="s">
        <v>432</v>
      </c>
      <c r="J40" s="665" t="s">
        <v>432</v>
      </c>
      <c r="K40" s="665" t="s">
        <v>432</v>
      </c>
      <c r="L40" s="681" t="s">
        <v>432</v>
      </c>
      <c r="M40" s="683" t="s">
        <v>432</v>
      </c>
      <c r="O40" s="662" t="s">
        <v>432</v>
      </c>
    </row>
    <row r="41" spans="1:15" ht="15.75" x14ac:dyDescent="0.2">
      <c r="A41" s="13" t="s">
        <v>26</v>
      </c>
      <c r="B41" s="665" t="s">
        <v>432</v>
      </c>
      <c r="C41" s="675" t="s">
        <v>432</v>
      </c>
      <c r="D41" s="681" t="s">
        <v>432</v>
      </c>
      <c r="E41" s="683" t="s">
        <v>432</v>
      </c>
      <c r="F41" s="672" t="s">
        <v>432</v>
      </c>
      <c r="G41" s="675" t="s">
        <v>432</v>
      </c>
      <c r="H41" s="681" t="s">
        <v>432</v>
      </c>
      <c r="I41" s="683" t="s">
        <v>432</v>
      </c>
      <c r="J41" s="665" t="s">
        <v>432</v>
      </c>
      <c r="K41" s="665" t="s">
        <v>432</v>
      </c>
      <c r="L41" s="681" t="s">
        <v>432</v>
      </c>
      <c r="M41" s="683" t="s">
        <v>432</v>
      </c>
      <c r="O41" s="662" t="s">
        <v>432</v>
      </c>
    </row>
    <row r="42" spans="1:15" ht="15.75" x14ac:dyDescent="0.2">
      <c r="A42" s="12" t="s">
        <v>335</v>
      </c>
      <c r="B42" s="665" t="s">
        <v>432</v>
      </c>
      <c r="C42" s="675" t="s">
        <v>432</v>
      </c>
      <c r="D42" s="681" t="s">
        <v>432</v>
      </c>
      <c r="E42" s="683" t="s">
        <v>432</v>
      </c>
      <c r="F42" s="380"/>
      <c r="G42" s="381"/>
      <c r="H42" s="681" t="s">
        <v>432</v>
      </c>
      <c r="I42" s="683" t="s">
        <v>432</v>
      </c>
      <c r="J42" s="665" t="s">
        <v>432</v>
      </c>
      <c r="K42" s="665" t="s">
        <v>432</v>
      </c>
      <c r="L42" s="681" t="s">
        <v>432</v>
      </c>
      <c r="M42" s="683" t="s">
        <v>432</v>
      </c>
      <c r="O42" s="662" t="s">
        <v>432</v>
      </c>
    </row>
    <row r="43" spans="1:15" ht="15.75" x14ac:dyDescent="0.2">
      <c r="A43" s="12" t="s">
        <v>336</v>
      </c>
      <c r="B43" s="665" t="s">
        <v>432</v>
      </c>
      <c r="C43" s="675" t="s">
        <v>432</v>
      </c>
      <c r="D43" s="681" t="s">
        <v>432</v>
      </c>
      <c r="E43" s="376"/>
      <c r="F43" s="380"/>
      <c r="G43" s="381"/>
      <c r="H43" s="681" t="s">
        <v>432</v>
      </c>
      <c r="I43" s="683" t="s">
        <v>432</v>
      </c>
      <c r="J43" s="665" t="s">
        <v>432</v>
      </c>
      <c r="K43" s="665" t="s">
        <v>432</v>
      </c>
      <c r="L43" s="681" t="s">
        <v>432</v>
      </c>
      <c r="M43" s="683" t="s">
        <v>432</v>
      </c>
      <c r="O43" s="662" t="s">
        <v>432</v>
      </c>
    </row>
    <row r="44" spans="1:15" ht="15.75" x14ac:dyDescent="0.2">
      <c r="A44" s="12" t="s">
        <v>337</v>
      </c>
      <c r="B44" s="665" t="s">
        <v>432</v>
      </c>
      <c r="C44" s="675" t="s">
        <v>432</v>
      </c>
      <c r="D44" s="681" t="s">
        <v>432</v>
      </c>
      <c r="E44" s="683"/>
      <c r="F44" s="380"/>
      <c r="G44" s="382"/>
      <c r="H44" s="681" t="s">
        <v>432</v>
      </c>
      <c r="I44" s="683" t="s">
        <v>432</v>
      </c>
      <c r="J44" s="665" t="s">
        <v>432</v>
      </c>
      <c r="K44" s="665" t="s">
        <v>432</v>
      </c>
      <c r="L44" s="681" t="s">
        <v>432</v>
      </c>
      <c r="M44" s="683" t="s">
        <v>432</v>
      </c>
      <c r="O44" s="662" t="s">
        <v>432</v>
      </c>
    </row>
    <row r="45" spans="1:15" ht="15.75" x14ac:dyDescent="0.2">
      <c r="A45" s="12" t="s">
        <v>338</v>
      </c>
      <c r="B45" s="665" t="s">
        <v>432</v>
      </c>
      <c r="C45" s="675" t="s">
        <v>432</v>
      </c>
      <c r="D45" s="681" t="s">
        <v>432</v>
      </c>
      <c r="E45" s="376"/>
      <c r="F45" s="380"/>
      <c r="G45" s="381"/>
      <c r="H45" s="681" t="s">
        <v>432</v>
      </c>
      <c r="I45" s="683" t="s">
        <v>432</v>
      </c>
      <c r="J45" s="665" t="s">
        <v>432</v>
      </c>
      <c r="K45" s="665" t="s">
        <v>432</v>
      </c>
      <c r="L45" s="681" t="s">
        <v>432</v>
      </c>
      <c r="M45" s="683" t="s">
        <v>432</v>
      </c>
      <c r="O45" s="662" t="s">
        <v>432</v>
      </c>
    </row>
    <row r="46" spans="1:15" ht="15.75" x14ac:dyDescent="0.2">
      <c r="A46" s="18" t="s">
        <v>339</v>
      </c>
      <c r="B46" s="666" t="s">
        <v>432</v>
      </c>
      <c r="C46" s="676" t="s">
        <v>432</v>
      </c>
      <c r="D46" s="682" t="s">
        <v>432</v>
      </c>
      <c r="E46" s="684" t="s">
        <v>432</v>
      </c>
      <c r="F46" s="383"/>
      <c r="G46" s="384"/>
      <c r="H46" s="682" t="s">
        <v>432</v>
      </c>
      <c r="I46" s="683" t="s">
        <v>432</v>
      </c>
      <c r="J46" s="665" t="s">
        <v>432</v>
      </c>
      <c r="K46" s="665" t="s">
        <v>432</v>
      </c>
      <c r="L46" s="682" t="s">
        <v>432</v>
      </c>
      <c r="M46" s="682" t="s">
        <v>432</v>
      </c>
      <c r="O46" s="662" t="s">
        <v>432</v>
      </c>
    </row>
    <row r="47" spans="1:15" ht="15.75" x14ac:dyDescent="0.25">
      <c r="A47" s="48"/>
      <c r="B47" s="265"/>
      <c r="C47" s="265"/>
      <c r="D47" s="371"/>
      <c r="E47" s="371"/>
      <c r="F47" s="371"/>
      <c r="G47" s="371"/>
      <c r="H47" s="371"/>
      <c r="I47" s="371"/>
      <c r="J47" s="371"/>
      <c r="K47" s="371"/>
      <c r="L47" s="371"/>
      <c r="M47" s="370"/>
    </row>
    <row r="48" spans="1:15" x14ac:dyDescent="0.2">
      <c r="A48" s="156"/>
    </row>
    <row r="49" spans="1:15" ht="15.75" x14ac:dyDescent="0.25">
      <c r="A49" s="148" t="s">
        <v>319</v>
      </c>
      <c r="B49" s="369"/>
      <c r="C49" s="369"/>
      <c r="D49" s="369"/>
      <c r="E49" s="369"/>
      <c r="F49" s="370"/>
      <c r="G49" s="370"/>
      <c r="H49" s="370"/>
      <c r="I49" s="370"/>
      <c r="J49" s="370"/>
      <c r="K49" s="370"/>
      <c r="L49" s="370"/>
      <c r="M49" s="370"/>
    </row>
    <row r="50" spans="1:15" ht="15.75" x14ac:dyDescent="0.25">
      <c r="A50" s="164"/>
      <c r="B50" s="368"/>
      <c r="C50" s="368"/>
      <c r="D50" s="368"/>
      <c r="E50" s="368"/>
      <c r="F50" s="370"/>
      <c r="G50" s="370"/>
      <c r="H50" s="370"/>
      <c r="I50" s="370"/>
      <c r="J50" s="370"/>
      <c r="K50" s="370"/>
      <c r="L50" s="370"/>
      <c r="M50" s="370"/>
    </row>
    <row r="51" spans="1:15" ht="15.75" x14ac:dyDescent="0.25">
      <c r="A51" s="746" t="s">
        <v>131</v>
      </c>
      <c r="B51" s="748" t="s">
        <v>0</v>
      </c>
      <c r="C51" s="366"/>
      <c r="D51" s="366"/>
      <c r="E51" s="249"/>
      <c r="F51" s="370"/>
      <c r="G51" s="370"/>
      <c r="H51" s="370"/>
      <c r="I51" s="370"/>
      <c r="J51" s="370"/>
      <c r="K51" s="370"/>
      <c r="L51" s="370"/>
      <c r="M51" s="370"/>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74">
        <v>78123.599799999996</v>
      </c>
      <c r="C54" s="675" t="s">
        <v>432</v>
      </c>
      <c r="D54" s="375">
        <v>-100</v>
      </c>
      <c r="E54" s="683" t="s">
        <v>432</v>
      </c>
      <c r="F54" s="146"/>
      <c r="G54" s="34"/>
      <c r="H54" s="160"/>
      <c r="I54" s="160"/>
      <c r="J54" s="38"/>
      <c r="K54" s="38"/>
      <c r="L54" s="160"/>
      <c r="M54" s="160"/>
      <c r="N54" s="149"/>
      <c r="O54" s="662" t="s">
        <v>432</v>
      </c>
    </row>
    <row r="55" spans="1:15" s="3" customFormat="1" ht="15.75" x14ac:dyDescent="0.2">
      <c r="A55" s="39" t="s">
        <v>340</v>
      </c>
      <c r="B55" s="664" t="s">
        <v>432</v>
      </c>
      <c r="C55" s="674" t="s">
        <v>432</v>
      </c>
      <c r="D55" s="681" t="s">
        <v>432</v>
      </c>
      <c r="E55" s="683" t="s">
        <v>432</v>
      </c>
      <c r="F55" s="146"/>
      <c r="G55" s="34"/>
      <c r="H55" s="146"/>
      <c r="I55" s="146"/>
      <c r="J55" s="34"/>
      <c r="K55" s="34"/>
      <c r="L55" s="160"/>
      <c r="M55" s="160"/>
      <c r="N55" s="149"/>
      <c r="O55" s="662" t="s">
        <v>432</v>
      </c>
    </row>
    <row r="56" spans="1:15" s="3" customFormat="1" ht="15.75" x14ac:dyDescent="0.2">
      <c r="A56" s="39" t="s">
        <v>341</v>
      </c>
      <c r="B56" s="373">
        <v>78123.599799999996</v>
      </c>
      <c r="C56" s="674" t="s">
        <v>432</v>
      </c>
      <c r="D56" s="377">
        <v>-100</v>
      </c>
      <c r="E56" s="683" t="s">
        <v>432</v>
      </c>
      <c r="F56" s="146"/>
      <c r="G56" s="34"/>
      <c r="H56" s="146"/>
      <c r="I56" s="146"/>
      <c r="J56" s="38"/>
      <c r="K56" s="38"/>
      <c r="L56" s="160"/>
      <c r="M56" s="160"/>
      <c r="N56" s="149"/>
      <c r="O56" s="662" t="s">
        <v>432</v>
      </c>
    </row>
    <row r="57" spans="1:15" s="3" customFormat="1" x14ac:dyDescent="0.2">
      <c r="A57" s="308" t="s">
        <v>6</v>
      </c>
      <c r="B57" s="372" t="s">
        <v>432</v>
      </c>
      <c r="C57" s="385" t="s">
        <v>432</v>
      </c>
      <c r="D57" s="681" t="s">
        <v>432</v>
      </c>
      <c r="E57" s="377" t="s">
        <v>432</v>
      </c>
      <c r="F57" s="146"/>
      <c r="G57" s="34"/>
      <c r="H57" s="146"/>
      <c r="I57" s="146"/>
      <c r="J57" s="34"/>
      <c r="K57" s="34"/>
      <c r="L57" s="160"/>
      <c r="M57" s="160"/>
      <c r="N57" s="149"/>
      <c r="O57" s="662" t="s">
        <v>432</v>
      </c>
    </row>
    <row r="58" spans="1:15" s="3" customFormat="1" x14ac:dyDescent="0.2">
      <c r="A58" s="308" t="s">
        <v>7</v>
      </c>
      <c r="B58" s="372" t="s">
        <v>432</v>
      </c>
      <c r="C58" s="385" t="s">
        <v>432</v>
      </c>
      <c r="D58" s="681" t="s">
        <v>432</v>
      </c>
      <c r="E58" s="377" t="s">
        <v>432</v>
      </c>
      <c r="F58" s="146"/>
      <c r="G58" s="34"/>
      <c r="H58" s="146"/>
      <c r="I58" s="146"/>
      <c r="J58" s="34"/>
      <c r="K58" s="34"/>
      <c r="L58" s="160"/>
      <c r="M58" s="160"/>
      <c r="N58" s="149"/>
      <c r="O58" s="662" t="s">
        <v>432</v>
      </c>
    </row>
    <row r="59" spans="1:15" s="3" customFormat="1" x14ac:dyDescent="0.2">
      <c r="A59" s="308" t="s">
        <v>8</v>
      </c>
      <c r="B59" s="372" t="s">
        <v>432</v>
      </c>
      <c r="C59" s="385" t="s">
        <v>432</v>
      </c>
      <c r="D59" s="681" t="s">
        <v>432</v>
      </c>
      <c r="E59" s="377" t="s">
        <v>432</v>
      </c>
      <c r="F59" s="146"/>
      <c r="G59" s="34"/>
      <c r="H59" s="146"/>
      <c r="I59" s="146"/>
      <c r="J59" s="34"/>
      <c r="K59" s="34"/>
      <c r="L59" s="160"/>
      <c r="M59" s="160"/>
      <c r="N59" s="149"/>
      <c r="O59" s="662" t="s">
        <v>432</v>
      </c>
    </row>
    <row r="60" spans="1:15" s="3" customFormat="1" ht="15.75" x14ac:dyDescent="0.2">
      <c r="A60" s="13" t="s">
        <v>29</v>
      </c>
      <c r="B60" s="374">
        <v>4350.5896400000001</v>
      </c>
      <c r="C60" s="675" t="s">
        <v>432</v>
      </c>
      <c r="D60" s="377">
        <v>-100</v>
      </c>
      <c r="E60" s="683" t="s">
        <v>432</v>
      </c>
      <c r="F60" s="146"/>
      <c r="G60" s="34"/>
      <c r="H60" s="146"/>
      <c r="I60" s="146"/>
      <c r="J60" s="34"/>
      <c r="K60" s="34"/>
      <c r="L60" s="160"/>
      <c r="M60" s="160"/>
      <c r="N60" s="149"/>
      <c r="O60" s="662" t="s">
        <v>432</v>
      </c>
    </row>
    <row r="61" spans="1:15" s="3" customFormat="1" ht="15.75" x14ac:dyDescent="0.2">
      <c r="A61" s="39" t="s">
        <v>340</v>
      </c>
      <c r="B61" s="664" t="s">
        <v>432</v>
      </c>
      <c r="C61" s="674" t="s">
        <v>432</v>
      </c>
      <c r="D61" s="681" t="s">
        <v>432</v>
      </c>
      <c r="E61" s="683" t="s">
        <v>432</v>
      </c>
      <c r="F61" s="146"/>
      <c r="G61" s="34"/>
      <c r="H61" s="146"/>
      <c r="I61" s="146"/>
      <c r="J61" s="34"/>
      <c r="K61" s="34"/>
      <c r="L61" s="160"/>
      <c r="M61" s="160"/>
      <c r="N61" s="149"/>
      <c r="O61" s="662" t="s">
        <v>432</v>
      </c>
    </row>
    <row r="62" spans="1:15" s="3" customFormat="1" ht="15.75" x14ac:dyDescent="0.2">
      <c r="A62" s="39" t="s">
        <v>341</v>
      </c>
      <c r="B62" s="373">
        <v>4350.5896400000001</v>
      </c>
      <c r="C62" s="674" t="s">
        <v>432</v>
      </c>
      <c r="D62" s="377">
        <v>-100</v>
      </c>
      <c r="E62" s="683" t="s">
        <v>432</v>
      </c>
      <c r="F62" s="146"/>
      <c r="G62" s="34"/>
      <c r="H62" s="146"/>
      <c r="I62" s="146"/>
      <c r="J62" s="34"/>
      <c r="K62" s="34"/>
      <c r="L62" s="160"/>
      <c r="M62" s="160"/>
      <c r="N62" s="149"/>
      <c r="O62" s="662" t="s">
        <v>432</v>
      </c>
    </row>
    <row r="63" spans="1:15" s="3" customFormat="1" x14ac:dyDescent="0.2">
      <c r="A63" s="308" t="s">
        <v>6</v>
      </c>
      <c r="B63" s="378" t="s">
        <v>432</v>
      </c>
      <c r="C63" s="379" t="s">
        <v>432</v>
      </c>
      <c r="D63" s="681" t="s">
        <v>432</v>
      </c>
      <c r="E63" s="377" t="s">
        <v>432</v>
      </c>
      <c r="F63" s="146"/>
      <c r="G63" s="34"/>
      <c r="H63" s="146"/>
      <c r="I63" s="146"/>
      <c r="J63" s="34"/>
      <c r="K63" s="34"/>
      <c r="L63" s="160"/>
      <c r="M63" s="160"/>
      <c r="N63" s="149"/>
      <c r="O63" s="662" t="s">
        <v>432</v>
      </c>
    </row>
    <row r="64" spans="1:15" s="3" customFormat="1" x14ac:dyDescent="0.2">
      <c r="A64" s="308" t="s">
        <v>7</v>
      </c>
      <c r="B64" s="378" t="s">
        <v>432</v>
      </c>
      <c r="C64" s="379" t="s">
        <v>432</v>
      </c>
      <c r="D64" s="681" t="s">
        <v>432</v>
      </c>
      <c r="E64" s="377" t="s">
        <v>432</v>
      </c>
      <c r="F64" s="146"/>
      <c r="G64" s="34"/>
      <c r="H64" s="146"/>
      <c r="I64" s="146"/>
      <c r="J64" s="34"/>
      <c r="K64" s="34"/>
      <c r="L64" s="160"/>
      <c r="M64" s="160"/>
      <c r="N64" s="149"/>
      <c r="O64" s="662" t="s">
        <v>432</v>
      </c>
    </row>
    <row r="65" spans="1:15" s="3" customFormat="1" x14ac:dyDescent="0.2">
      <c r="A65" s="308" t="s">
        <v>8</v>
      </c>
      <c r="B65" s="378" t="s">
        <v>432</v>
      </c>
      <c r="C65" s="379" t="s">
        <v>432</v>
      </c>
      <c r="D65" s="681" t="s">
        <v>432</v>
      </c>
      <c r="E65" s="377" t="s">
        <v>432</v>
      </c>
      <c r="F65" s="146"/>
      <c r="G65" s="34"/>
      <c r="H65" s="146"/>
      <c r="I65" s="146"/>
      <c r="J65" s="34"/>
      <c r="K65" s="34"/>
      <c r="L65" s="160"/>
      <c r="M65" s="160"/>
      <c r="N65" s="149"/>
      <c r="O65" s="662" t="s">
        <v>432</v>
      </c>
    </row>
    <row r="66" spans="1:15" s="3" customFormat="1" ht="15.75" x14ac:dyDescent="0.2">
      <c r="A66" s="40" t="s">
        <v>342</v>
      </c>
      <c r="B66" s="665" t="s">
        <v>432</v>
      </c>
      <c r="C66" s="675" t="s">
        <v>432</v>
      </c>
      <c r="D66" s="681" t="s">
        <v>432</v>
      </c>
      <c r="E66" s="683" t="s">
        <v>432</v>
      </c>
      <c r="F66" s="146"/>
      <c r="G66" s="34"/>
      <c r="H66" s="146"/>
      <c r="I66" s="146"/>
      <c r="J66" s="34"/>
      <c r="K66" s="34"/>
      <c r="L66" s="160"/>
      <c r="M66" s="160"/>
      <c r="N66" s="149"/>
      <c r="O66" s="662" t="s">
        <v>432</v>
      </c>
    </row>
    <row r="67" spans="1:15" s="3" customFormat="1" ht="15.75" x14ac:dyDescent="0.2">
      <c r="A67" s="39" t="s">
        <v>340</v>
      </c>
      <c r="B67" s="664" t="s">
        <v>432</v>
      </c>
      <c r="C67" s="674" t="s">
        <v>432</v>
      </c>
      <c r="D67" s="681" t="s">
        <v>432</v>
      </c>
      <c r="E67" s="683" t="s">
        <v>432</v>
      </c>
      <c r="F67" s="146"/>
      <c r="G67" s="34"/>
      <c r="H67" s="146"/>
      <c r="I67" s="146"/>
      <c r="J67" s="34"/>
      <c r="K67" s="34"/>
      <c r="L67" s="160"/>
      <c r="M67" s="160"/>
      <c r="N67" s="149"/>
      <c r="O67" s="662" t="s">
        <v>432</v>
      </c>
    </row>
    <row r="68" spans="1:15" s="3" customFormat="1" ht="15.75" x14ac:dyDescent="0.2">
      <c r="A68" s="39" t="s">
        <v>341</v>
      </c>
      <c r="B68" s="664" t="s">
        <v>432</v>
      </c>
      <c r="C68" s="674" t="s">
        <v>432</v>
      </c>
      <c r="D68" s="681" t="s">
        <v>432</v>
      </c>
      <c r="E68" s="683" t="s">
        <v>432</v>
      </c>
      <c r="F68" s="146"/>
      <c r="G68" s="34"/>
      <c r="H68" s="146"/>
      <c r="I68" s="146"/>
      <c r="J68" s="34"/>
      <c r="K68" s="34"/>
      <c r="L68" s="160"/>
      <c r="M68" s="160"/>
      <c r="N68" s="149"/>
      <c r="O68" s="662" t="s">
        <v>432</v>
      </c>
    </row>
    <row r="69" spans="1:15" s="3" customFormat="1" ht="15.75" x14ac:dyDescent="0.2">
      <c r="A69" s="40" t="s">
        <v>343</v>
      </c>
      <c r="B69" s="665" t="s">
        <v>432</v>
      </c>
      <c r="C69" s="675" t="s">
        <v>432</v>
      </c>
      <c r="D69" s="681" t="s">
        <v>432</v>
      </c>
      <c r="E69" s="683" t="s">
        <v>432</v>
      </c>
      <c r="F69" s="146"/>
      <c r="G69" s="34"/>
      <c r="H69" s="146"/>
      <c r="I69" s="146"/>
      <c r="J69" s="34"/>
      <c r="K69" s="34"/>
      <c r="L69" s="160"/>
      <c r="M69" s="160"/>
      <c r="N69" s="149"/>
      <c r="O69" s="662" t="s">
        <v>432</v>
      </c>
    </row>
    <row r="70" spans="1:15" s="3" customFormat="1" ht="15.75" x14ac:dyDescent="0.2">
      <c r="A70" s="39" t="s">
        <v>340</v>
      </c>
      <c r="B70" s="664" t="s">
        <v>432</v>
      </c>
      <c r="C70" s="674" t="s">
        <v>432</v>
      </c>
      <c r="D70" s="681" t="s">
        <v>432</v>
      </c>
      <c r="E70" s="683" t="s">
        <v>432</v>
      </c>
      <c r="F70" s="146"/>
      <c r="G70" s="34"/>
      <c r="H70" s="146"/>
      <c r="I70" s="146"/>
      <c r="J70" s="34"/>
      <c r="K70" s="34"/>
      <c r="L70" s="160"/>
      <c r="M70" s="160"/>
      <c r="N70" s="149"/>
      <c r="O70" s="662" t="s">
        <v>432</v>
      </c>
    </row>
    <row r="71" spans="1:15" s="3" customFormat="1" ht="15.75" x14ac:dyDescent="0.2">
      <c r="A71" s="47" t="s">
        <v>341</v>
      </c>
      <c r="B71" s="667" t="s">
        <v>432</v>
      </c>
      <c r="C71" s="677" t="s">
        <v>432</v>
      </c>
      <c r="D71" s="682" t="s">
        <v>432</v>
      </c>
      <c r="E71" s="682"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368"/>
      <c r="C75" s="368"/>
      <c r="D75" s="368"/>
      <c r="E75" s="369"/>
      <c r="F75" s="368"/>
      <c r="G75" s="368"/>
      <c r="H75" s="368"/>
      <c r="I75" s="369"/>
      <c r="J75" s="368"/>
      <c r="K75" s="368"/>
      <c r="L75" s="368"/>
      <c r="M75" s="369"/>
    </row>
    <row r="76" spans="1:15" ht="13.5" x14ac:dyDescent="0.25">
      <c r="A76" s="746" t="s">
        <v>131</v>
      </c>
      <c r="B76" s="748" t="s">
        <v>0</v>
      </c>
      <c r="C76" s="749"/>
      <c r="D76" s="749"/>
      <c r="E76" s="750"/>
      <c r="F76" s="748" t="s">
        <v>1</v>
      </c>
      <c r="G76" s="740"/>
      <c r="H76" s="740"/>
      <c r="I76" s="741"/>
      <c r="J76" s="739" t="s">
        <v>2</v>
      </c>
      <c r="K76" s="740"/>
      <c r="L76" s="740"/>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680" t="s">
        <v>432</v>
      </c>
      <c r="I79" s="683" t="s">
        <v>432</v>
      </c>
      <c r="J79" s="675" t="s">
        <v>432</v>
      </c>
      <c r="K79" s="663" t="s">
        <v>432</v>
      </c>
      <c r="L79" s="681" t="s">
        <v>432</v>
      </c>
      <c r="M79" s="683" t="s">
        <v>432</v>
      </c>
      <c r="O79" s="662" t="s">
        <v>432</v>
      </c>
    </row>
    <row r="80" spans="1:15" x14ac:dyDescent="0.2">
      <c r="A80" s="21" t="s">
        <v>9</v>
      </c>
      <c r="B80" s="664" t="s">
        <v>432</v>
      </c>
      <c r="C80" s="669" t="s">
        <v>432</v>
      </c>
      <c r="D80" s="681" t="s">
        <v>432</v>
      </c>
      <c r="E80" s="683" t="s">
        <v>432</v>
      </c>
      <c r="F80" s="671" t="s">
        <v>432</v>
      </c>
      <c r="G80" s="669" t="s">
        <v>432</v>
      </c>
      <c r="H80" s="681" t="s">
        <v>432</v>
      </c>
      <c r="I80" s="683" t="s">
        <v>432</v>
      </c>
      <c r="J80" s="674" t="s">
        <v>432</v>
      </c>
      <c r="K80" s="664" t="s">
        <v>432</v>
      </c>
      <c r="L80" s="681" t="s">
        <v>432</v>
      </c>
      <c r="M80" s="683" t="s">
        <v>432</v>
      </c>
      <c r="O80" s="662" t="s">
        <v>432</v>
      </c>
    </row>
    <row r="81" spans="1:15" x14ac:dyDescent="0.2">
      <c r="A81" s="21" t="s">
        <v>10</v>
      </c>
      <c r="B81" s="670" t="s">
        <v>432</v>
      </c>
      <c r="C81" s="678" t="s">
        <v>432</v>
      </c>
      <c r="D81" s="681" t="s">
        <v>432</v>
      </c>
      <c r="E81" s="683" t="s">
        <v>432</v>
      </c>
      <c r="F81" s="670" t="s">
        <v>432</v>
      </c>
      <c r="G81" s="678" t="s">
        <v>432</v>
      </c>
      <c r="H81" s="681" t="s">
        <v>432</v>
      </c>
      <c r="I81" s="683" t="s">
        <v>432</v>
      </c>
      <c r="J81" s="674" t="s">
        <v>432</v>
      </c>
      <c r="K81" s="664" t="s">
        <v>432</v>
      </c>
      <c r="L81" s="681" t="s">
        <v>432</v>
      </c>
      <c r="M81" s="683" t="s">
        <v>432</v>
      </c>
      <c r="O81" s="662" t="s">
        <v>432</v>
      </c>
    </row>
    <row r="82" spans="1:15" ht="15.75" x14ac:dyDescent="0.2">
      <c r="A82" s="308" t="s">
        <v>344</v>
      </c>
      <c r="B82" s="378" t="s">
        <v>432</v>
      </c>
      <c r="C82" s="378" t="s">
        <v>432</v>
      </c>
      <c r="D82" s="681" t="s">
        <v>432</v>
      </c>
      <c r="E82" s="392" t="s">
        <v>432</v>
      </c>
      <c r="F82" s="378" t="s">
        <v>432</v>
      </c>
      <c r="G82" s="378" t="s">
        <v>432</v>
      </c>
      <c r="H82" s="681" t="s">
        <v>432</v>
      </c>
      <c r="I82" s="683" t="s">
        <v>432</v>
      </c>
      <c r="J82" s="372" t="s">
        <v>432</v>
      </c>
      <c r="K82" s="372" t="s">
        <v>432</v>
      </c>
      <c r="L82" s="681" t="s">
        <v>432</v>
      </c>
      <c r="M82" s="683" t="s">
        <v>432</v>
      </c>
      <c r="O82" s="662" t="s">
        <v>432</v>
      </c>
    </row>
    <row r="83" spans="1:15" x14ac:dyDescent="0.2">
      <c r="A83" s="308" t="s">
        <v>12</v>
      </c>
      <c r="B83" s="386"/>
      <c r="C83" s="387"/>
      <c r="D83" s="681" t="s">
        <v>432</v>
      </c>
      <c r="E83" s="392" t="s">
        <v>432</v>
      </c>
      <c r="F83" s="378" t="s">
        <v>432</v>
      </c>
      <c r="G83" s="378" t="s">
        <v>432</v>
      </c>
      <c r="H83" s="681" t="s">
        <v>432</v>
      </c>
      <c r="I83" s="683" t="s">
        <v>432</v>
      </c>
      <c r="J83" s="372" t="s">
        <v>432</v>
      </c>
      <c r="K83" s="372" t="s">
        <v>432</v>
      </c>
      <c r="L83" s="681" t="s">
        <v>432</v>
      </c>
      <c r="M83" s="683" t="s">
        <v>432</v>
      </c>
      <c r="O83" s="662" t="s">
        <v>432</v>
      </c>
    </row>
    <row r="84" spans="1:15" x14ac:dyDescent="0.2">
      <c r="A84" s="308" t="s">
        <v>13</v>
      </c>
      <c r="B84" s="388"/>
      <c r="C84" s="389"/>
      <c r="D84" s="681" t="s">
        <v>432</v>
      </c>
      <c r="E84" s="392" t="s">
        <v>432</v>
      </c>
      <c r="F84" s="378" t="s">
        <v>432</v>
      </c>
      <c r="G84" s="378" t="s">
        <v>432</v>
      </c>
      <c r="H84" s="681" t="s">
        <v>432</v>
      </c>
      <c r="I84" s="683" t="s">
        <v>432</v>
      </c>
      <c r="J84" s="372" t="s">
        <v>432</v>
      </c>
      <c r="K84" s="372" t="s">
        <v>432</v>
      </c>
      <c r="L84" s="681" t="s">
        <v>432</v>
      </c>
      <c r="M84" s="683" t="s">
        <v>432</v>
      </c>
      <c r="O84" s="662" t="s">
        <v>432</v>
      </c>
    </row>
    <row r="85" spans="1:15" ht="15.75" x14ac:dyDescent="0.2">
      <c r="A85" s="308" t="s">
        <v>345</v>
      </c>
      <c r="B85" s="378" t="s">
        <v>432</v>
      </c>
      <c r="C85" s="378" t="s">
        <v>432</v>
      </c>
      <c r="D85" s="681" t="s">
        <v>432</v>
      </c>
      <c r="E85" s="392" t="s">
        <v>432</v>
      </c>
      <c r="F85" s="378" t="s">
        <v>432</v>
      </c>
      <c r="G85" s="378" t="s">
        <v>432</v>
      </c>
      <c r="H85" s="681" t="s">
        <v>432</v>
      </c>
      <c r="I85" s="683" t="s">
        <v>432</v>
      </c>
      <c r="J85" s="372" t="s">
        <v>432</v>
      </c>
      <c r="K85" s="372" t="s">
        <v>432</v>
      </c>
      <c r="L85" s="681" t="s">
        <v>432</v>
      </c>
      <c r="M85" s="683" t="s">
        <v>432</v>
      </c>
      <c r="O85" s="662" t="s">
        <v>432</v>
      </c>
    </row>
    <row r="86" spans="1:15" x14ac:dyDescent="0.2">
      <c r="A86" s="308" t="s">
        <v>12</v>
      </c>
      <c r="B86" s="388"/>
      <c r="C86" s="389"/>
      <c r="D86" s="681" t="s">
        <v>432</v>
      </c>
      <c r="E86" s="392" t="s">
        <v>432</v>
      </c>
      <c r="F86" s="378" t="s">
        <v>432</v>
      </c>
      <c r="G86" s="378" t="s">
        <v>432</v>
      </c>
      <c r="H86" s="681" t="s">
        <v>432</v>
      </c>
      <c r="I86" s="683" t="s">
        <v>432</v>
      </c>
      <c r="J86" s="372" t="s">
        <v>432</v>
      </c>
      <c r="K86" s="372" t="s">
        <v>432</v>
      </c>
      <c r="L86" s="681" t="s">
        <v>432</v>
      </c>
      <c r="M86" s="683" t="s">
        <v>432</v>
      </c>
      <c r="O86" s="662" t="s">
        <v>432</v>
      </c>
    </row>
    <row r="87" spans="1:15" s="3" customFormat="1" x14ac:dyDescent="0.2">
      <c r="A87" s="308" t="s">
        <v>13</v>
      </c>
      <c r="B87" s="388"/>
      <c r="C87" s="389"/>
      <c r="D87" s="681" t="s">
        <v>432</v>
      </c>
      <c r="E87" s="392" t="s">
        <v>432</v>
      </c>
      <c r="F87" s="378" t="s">
        <v>432</v>
      </c>
      <c r="G87" s="378" t="s">
        <v>432</v>
      </c>
      <c r="H87" s="681" t="s">
        <v>432</v>
      </c>
      <c r="I87" s="683" t="s">
        <v>432</v>
      </c>
      <c r="J87" s="372" t="s">
        <v>432</v>
      </c>
      <c r="K87" s="372" t="s">
        <v>432</v>
      </c>
      <c r="L87" s="681" t="s">
        <v>432</v>
      </c>
      <c r="M87" s="683" t="s">
        <v>432</v>
      </c>
      <c r="N87" s="149"/>
      <c r="O87" s="662" t="s">
        <v>432</v>
      </c>
    </row>
    <row r="88" spans="1:15" s="3" customFormat="1" x14ac:dyDescent="0.2">
      <c r="A88" s="21" t="s">
        <v>33</v>
      </c>
      <c r="B88" s="671" t="s">
        <v>432</v>
      </c>
      <c r="C88" s="669" t="s">
        <v>432</v>
      </c>
      <c r="D88" s="681" t="s">
        <v>432</v>
      </c>
      <c r="E88" s="683" t="s">
        <v>432</v>
      </c>
      <c r="F88" s="671" t="s">
        <v>432</v>
      </c>
      <c r="G88" s="669" t="s">
        <v>432</v>
      </c>
      <c r="H88" s="681" t="s">
        <v>432</v>
      </c>
      <c r="I88" s="683" t="s">
        <v>432</v>
      </c>
      <c r="J88" s="674" t="s">
        <v>432</v>
      </c>
      <c r="K88" s="664" t="s">
        <v>432</v>
      </c>
      <c r="L88" s="681" t="s">
        <v>432</v>
      </c>
      <c r="M88" s="683" t="s">
        <v>432</v>
      </c>
      <c r="N88" s="149"/>
      <c r="O88" s="662" t="s">
        <v>432</v>
      </c>
    </row>
    <row r="89" spans="1:15" ht="15.75" x14ac:dyDescent="0.2">
      <c r="A89" s="21" t="s">
        <v>346</v>
      </c>
      <c r="B89" s="671" t="s">
        <v>432</v>
      </c>
      <c r="C89" s="671" t="s">
        <v>432</v>
      </c>
      <c r="D89" s="681" t="s">
        <v>432</v>
      </c>
      <c r="E89" s="683" t="s">
        <v>432</v>
      </c>
      <c r="F89" s="671" t="s">
        <v>432</v>
      </c>
      <c r="G89" s="669" t="s">
        <v>432</v>
      </c>
      <c r="H89" s="681" t="s">
        <v>432</v>
      </c>
      <c r="I89" s="683" t="s">
        <v>432</v>
      </c>
      <c r="J89" s="674" t="s">
        <v>432</v>
      </c>
      <c r="K89" s="664" t="s">
        <v>432</v>
      </c>
      <c r="L89" s="681" t="s">
        <v>432</v>
      </c>
      <c r="M89" s="683" t="s">
        <v>432</v>
      </c>
      <c r="O89" s="662" t="s">
        <v>432</v>
      </c>
    </row>
    <row r="90" spans="1:15" x14ac:dyDescent="0.2">
      <c r="A90" s="21" t="s">
        <v>9</v>
      </c>
      <c r="B90" s="671" t="s">
        <v>432</v>
      </c>
      <c r="C90" s="669" t="s">
        <v>432</v>
      </c>
      <c r="D90" s="681" t="s">
        <v>432</v>
      </c>
      <c r="E90" s="683" t="s">
        <v>432</v>
      </c>
      <c r="F90" s="671" t="s">
        <v>432</v>
      </c>
      <c r="G90" s="669" t="s">
        <v>432</v>
      </c>
      <c r="H90" s="681" t="s">
        <v>432</v>
      </c>
      <c r="I90" s="683" t="s">
        <v>432</v>
      </c>
      <c r="J90" s="674" t="s">
        <v>432</v>
      </c>
      <c r="K90" s="664" t="s">
        <v>432</v>
      </c>
      <c r="L90" s="681" t="s">
        <v>432</v>
      </c>
      <c r="M90" s="683" t="s">
        <v>432</v>
      </c>
      <c r="O90" s="662" t="s">
        <v>432</v>
      </c>
    </row>
    <row r="91" spans="1:15" x14ac:dyDescent="0.2">
      <c r="A91" s="21" t="s">
        <v>10</v>
      </c>
      <c r="B91" s="670" t="s">
        <v>432</v>
      </c>
      <c r="C91" s="678" t="s">
        <v>432</v>
      </c>
      <c r="D91" s="681" t="s">
        <v>432</v>
      </c>
      <c r="E91" s="683" t="s">
        <v>432</v>
      </c>
      <c r="F91" s="670" t="s">
        <v>432</v>
      </c>
      <c r="G91" s="678" t="s">
        <v>432</v>
      </c>
      <c r="H91" s="681" t="s">
        <v>432</v>
      </c>
      <c r="I91" s="683" t="s">
        <v>432</v>
      </c>
      <c r="J91" s="674" t="s">
        <v>432</v>
      </c>
      <c r="K91" s="664" t="s">
        <v>432</v>
      </c>
      <c r="L91" s="681" t="s">
        <v>432</v>
      </c>
      <c r="M91" s="683" t="s">
        <v>432</v>
      </c>
      <c r="O91" s="662" t="s">
        <v>432</v>
      </c>
    </row>
    <row r="92" spans="1:15" ht="15.75" x14ac:dyDescent="0.2">
      <c r="A92" s="308" t="s">
        <v>344</v>
      </c>
      <c r="B92" s="378" t="s">
        <v>432</v>
      </c>
      <c r="C92" s="378" t="s">
        <v>432</v>
      </c>
      <c r="D92" s="681" t="s">
        <v>432</v>
      </c>
      <c r="E92" s="392" t="s">
        <v>432</v>
      </c>
      <c r="F92" s="378" t="s">
        <v>432</v>
      </c>
      <c r="G92" s="378" t="s">
        <v>432</v>
      </c>
      <c r="H92" s="681" t="s">
        <v>432</v>
      </c>
      <c r="I92" s="683" t="s">
        <v>432</v>
      </c>
      <c r="J92" s="372" t="s">
        <v>432</v>
      </c>
      <c r="K92" s="372" t="s">
        <v>432</v>
      </c>
      <c r="L92" s="681" t="s">
        <v>432</v>
      </c>
      <c r="M92" s="683" t="s">
        <v>432</v>
      </c>
      <c r="O92" s="662" t="s">
        <v>432</v>
      </c>
    </row>
    <row r="93" spans="1:15" x14ac:dyDescent="0.2">
      <c r="A93" s="308" t="s">
        <v>12</v>
      </c>
      <c r="B93" s="388"/>
      <c r="C93" s="389"/>
      <c r="D93" s="681" t="s">
        <v>432</v>
      </c>
      <c r="E93" s="392" t="s">
        <v>432</v>
      </c>
      <c r="F93" s="378" t="s">
        <v>432</v>
      </c>
      <c r="G93" s="378" t="s">
        <v>432</v>
      </c>
      <c r="H93" s="681" t="s">
        <v>432</v>
      </c>
      <c r="I93" s="683" t="s">
        <v>432</v>
      </c>
      <c r="J93" s="372" t="s">
        <v>432</v>
      </c>
      <c r="K93" s="372" t="s">
        <v>432</v>
      </c>
      <c r="L93" s="681" t="s">
        <v>432</v>
      </c>
      <c r="M93" s="683" t="s">
        <v>432</v>
      </c>
      <c r="O93" s="662" t="s">
        <v>432</v>
      </c>
    </row>
    <row r="94" spans="1:15" x14ac:dyDescent="0.2">
      <c r="A94" s="308" t="s">
        <v>13</v>
      </c>
      <c r="B94" s="388"/>
      <c r="C94" s="389"/>
      <c r="D94" s="681" t="s">
        <v>432</v>
      </c>
      <c r="E94" s="392" t="s">
        <v>432</v>
      </c>
      <c r="F94" s="378" t="s">
        <v>432</v>
      </c>
      <c r="G94" s="378" t="s">
        <v>432</v>
      </c>
      <c r="H94" s="681" t="s">
        <v>432</v>
      </c>
      <c r="I94" s="683" t="s">
        <v>432</v>
      </c>
      <c r="J94" s="372" t="s">
        <v>432</v>
      </c>
      <c r="K94" s="372" t="s">
        <v>432</v>
      </c>
      <c r="L94" s="681" t="s">
        <v>432</v>
      </c>
      <c r="M94" s="683" t="s">
        <v>432</v>
      </c>
      <c r="O94" s="662" t="s">
        <v>432</v>
      </c>
    </row>
    <row r="95" spans="1:15" ht="15.75" x14ac:dyDescent="0.2">
      <c r="A95" s="308" t="s">
        <v>345</v>
      </c>
      <c r="B95" s="378" t="s">
        <v>432</v>
      </c>
      <c r="C95" s="378" t="s">
        <v>432</v>
      </c>
      <c r="D95" s="681" t="s">
        <v>432</v>
      </c>
      <c r="E95" s="392" t="s">
        <v>432</v>
      </c>
      <c r="F95" s="378" t="s">
        <v>432</v>
      </c>
      <c r="G95" s="378" t="s">
        <v>432</v>
      </c>
      <c r="H95" s="681" t="s">
        <v>432</v>
      </c>
      <c r="I95" s="683" t="s">
        <v>432</v>
      </c>
      <c r="J95" s="372" t="s">
        <v>432</v>
      </c>
      <c r="K95" s="372" t="s">
        <v>432</v>
      </c>
      <c r="L95" s="681" t="s">
        <v>432</v>
      </c>
      <c r="M95" s="683" t="s">
        <v>432</v>
      </c>
      <c r="O95" s="662" t="s">
        <v>432</v>
      </c>
    </row>
    <row r="96" spans="1:15" x14ac:dyDescent="0.2">
      <c r="A96" s="308" t="s">
        <v>12</v>
      </c>
      <c r="B96" s="388"/>
      <c r="C96" s="389"/>
      <c r="D96" s="681" t="s">
        <v>432</v>
      </c>
      <c r="E96" s="392" t="s">
        <v>432</v>
      </c>
      <c r="F96" s="378" t="s">
        <v>432</v>
      </c>
      <c r="G96" s="378" t="s">
        <v>432</v>
      </c>
      <c r="H96" s="681" t="s">
        <v>432</v>
      </c>
      <c r="I96" s="683" t="s">
        <v>432</v>
      </c>
      <c r="J96" s="372" t="s">
        <v>432</v>
      </c>
      <c r="K96" s="372" t="s">
        <v>432</v>
      </c>
      <c r="L96" s="681" t="s">
        <v>432</v>
      </c>
      <c r="M96" s="683" t="s">
        <v>432</v>
      </c>
      <c r="O96" s="662" t="s">
        <v>432</v>
      </c>
    </row>
    <row r="97" spans="1:15" x14ac:dyDescent="0.2">
      <c r="A97" s="308" t="s">
        <v>13</v>
      </c>
      <c r="B97" s="388"/>
      <c r="C97" s="389"/>
      <c r="D97" s="681" t="s">
        <v>432</v>
      </c>
      <c r="E97" s="392" t="s">
        <v>432</v>
      </c>
      <c r="F97" s="378" t="s">
        <v>432</v>
      </c>
      <c r="G97" s="378" t="s">
        <v>432</v>
      </c>
      <c r="H97" s="681" t="s">
        <v>432</v>
      </c>
      <c r="I97" s="683" t="s">
        <v>432</v>
      </c>
      <c r="J97" s="372" t="s">
        <v>432</v>
      </c>
      <c r="K97" s="372" t="s">
        <v>432</v>
      </c>
      <c r="L97" s="681" t="s">
        <v>432</v>
      </c>
      <c r="M97" s="683" t="s">
        <v>432</v>
      </c>
      <c r="O97" s="662" t="s">
        <v>432</v>
      </c>
    </row>
    <row r="98" spans="1:15" ht="15.75" x14ac:dyDescent="0.2">
      <c r="A98" s="21" t="s">
        <v>356</v>
      </c>
      <c r="B98" s="671" t="s">
        <v>432</v>
      </c>
      <c r="C98" s="669" t="s">
        <v>432</v>
      </c>
      <c r="D98" s="681" t="s">
        <v>432</v>
      </c>
      <c r="E98" s="683" t="s">
        <v>432</v>
      </c>
      <c r="F98" s="671" t="s">
        <v>432</v>
      </c>
      <c r="G98" s="669" t="s">
        <v>432</v>
      </c>
      <c r="H98" s="681" t="s">
        <v>432</v>
      </c>
      <c r="I98" s="683" t="s">
        <v>432</v>
      </c>
      <c r="J98" s="674" t="s">
        <v>432</v>
      </c>
      <c r="K98" s="664" t="s">
        <v>432</v>
      </c>
      <c r="L98" s="681" t="s">
        <v>432</v>
      </c>
      <c r="M98" s="683" t="s">
        <v>432</v>
      </c>
      <c r="O98" s="662" t="s">
        <v>432</v>
      </c>
    </row>
    <row r="99" spans="1:15" ht="15.75" x14ac:dyDescent="0.2">
      <c r="A99" s="13" t="s">
        <v>29</v>
      </c>
      <c r="B99" s="672" t="s">
        <v>432</v>
      </c>
      <c r="C99" s="672" t="s">
        <v>432</v>
      </c>
      <c r="D99" s="681" t="s">
        <v>432</v>
      </c>
      <c r="E99" s="683" t="s">
        <v>432</v>
      </c>
      <c r="F99" s="672" t="s">
        <v>432</v>
      </c>
      <c r="G99" s="672" t="s">
        <v>432</v>
      </c>
      <c r="H99" s="681" t="s">
        <v>432</v>
      </c>
      <c r="I99" s="683" t="s">
        <v>432</v>
      </c>
      <c r="J99" s="675" t="s">
        <v>432</v>
      </c>
      <c r="K99" s="665" t="s">
        <v>432</v>
      </c>
      <c r="L99" s="681" t="s">
        <v>432</v>
      </c>
      <c r="M99" s="683" t="s">
        <v>432</v>
      </c>
      <c r="O99" s="662" t="s">
        <v>432</v>
      </c>
    </row>
    <row r="100" spans="1:15" x14ac:dyDescent="0.2">
      <c r="A100" s="21" t="s">
        <v>9</v>
      </c>
      <c r="B100" s="671" t="s">
        <v>432</v>
      </c>
      <c r="C100" s="669" t="s">
        <v>432</v>
      </c>
      <c r="D100" s="681" t="s">
        <v>432</v>
      </c>
      <c r="E100" s="683" t="s">
        <v>432</v>
      </c>
      <c r="F100" s="671" t="s">
        <v>432</v>
      </c>
      <c r="G100" s="669" t="s">
        <v>432</v>
      </c>
      <c r="H100" s="681" t="s">
        <v>432</v>
      </c>
      <c r="I100" s="683" t="s">
        <v>432</v>
      </c>
      <c r="J100" s="674" t="s">
        <v>432</v>
      </c>
      <c r="K100" s="664" t="s">
        <v>432</v>
      </c>
      <c r="L100" s="681" t="s">
        <v>432</v>
      </c>
      <c r="M100" s="683" t="s">
        <v>432</v>
      </c>
      <c r="O100" s="662" t="s">
        <v>432</v>
      </c>
    </row>
    <row r="101" spans="1:15" x14ac:dyDescent="0.2">
      <c r="A101" s="21" t="s">
        <v>10</v>
      </c>
      <c r="B101" s="671" t="s">
        <v>432</v>
      </c>
      <c r="C101" s="669" t="s">
        <v>432</v>
      </c>
      <c r="D101" s="681" t="s">
        <v>432</v>
      </c>
      <c r="E101" s="683" t="s">
        <v>432</v>
      </c>
      <c r="F101" s="670" t="s">
        <v>432</v>
      </c>
      <c r="G101" s="670" t="s">
        <v>432</v>
      </c>
      <c r="H101" s="681" t="s">
        <v>432</v>
      </c>
      <c r="I101" s="683" t="s">
        <v>432</v>
      </c>
      <c r="J101" s="674" t="s">
        <v>432</v>
      </c>
      <c r="K101" s="664" t="s">
        <v>432</v>
      </c>
      <c r="L101" s="681" t="s">
        <v>432</v>
      </c>
      <c r="M101" s="683" t="s">
        <v>432</v>
      </c>
      <c r="O101" s="662" t="s">
        <v>432</v>
      </c>
    </row>
    <row r="102" spans="1:15" ht="15.75" x14ac:dyDescent="0.2">
      <c r="A102" s="308" t="s">
        <v>344</v>
      </c>
      <c r="B102" s="378" t="s">
        <v>432</v>
      </c>
      <c r="C102" s="378" t="s">
        <v>432</v>
      </c>
      <c r="D102" s="681" t="s">
        <v>432</v>
      </c>
      <c r="E102" s="392" t="s">
        <v>432</v>
      </c>
      <c r="F102" s="378" t="s">
        <v>432</v>
      </c>
      <c r="G102" s="378" t="s">
        <v>432</v>
      </c>
      <c r="H102" s="681" t="s">
        <v>432</v>
      </c>
      <c r="I102" s="683" t="s">
        <v>432</v>
      </c>
      <c r="J102" s="372" t="s">
        <v>432</v>
      </c>
      <c r="K102" s="372" t="s">
        <v>432</v>
      </c>
      <c r="L102" s="681" t="s">
        <v>432</v>
      </c>
      <c r="M102" s="683" t="s">
        <v>432</v>
      </c>
      <c r="O102" s="662" t="s">
        <v>432</v>
      </c>
    </row>
    <row r="103" spans="1:15" x14ac:dyDescent="0.2">
      <c r="A103" s="308" t="s">
        <v>12</v>
      </c>
      <c r="B103" s="388"/>
      <c r="C103" s="389"/>
      <c r="D103" s="681" t="s">
        <v>432</v>
      </c>
      <c r="E103" s="392" t="s">
        <v>432</v>
      </c>
      <c r="F103" s="378" t="s">
        <v>432</v>
      </c>
      <c r="G103" s="378" t="s">
        <v>432</v>
      </c>
      <c r="H103" s="681" t="s">
        <v>432</v>
      </c>
      <c r="I103" s="683" t="s">
        <v>432</v>
      </c>
      <c r="J103" s="372" t="s">
        <v>432</v>
      </c>
      <c r="K103" s="372" t="s">
        <v>432</v>
      </c>
      <c r="L103" s="681" t="s">
        <v>432</v>
      </c>
      <c r="M103" s="683" t="s">
        <v>432</v>
      </c>
      <c r="O103" s="662" t="s">
        <v>432</v>
      </c>
    </row>
    <row r="104" spans="1:15" x14ac:dyDescent="0.2">
      <c r="A104" s="308" t="s">
        <v>13</v>
      </c>
      <c r="B104" s="388"/>
      <c r="C104" s="389"/>
      <c r="D104" s="681" t="s">
        <v>432</v>
      </c>
      <c r="E104" s="392" t="s">
        <v>432</v>
      </c>
      <c r="F104" s="378" t="s">
        <v>432</v>
      </c>
      <c r="G104" s="378" t="s">
        <v>432</v>
      </c>
      <c r="H104" s="681" t="s">
        <v>432</v>
      </c>
      <c r="I104" s="683" t="s">
        <v>432</v>
      </c>
      <c r="J104" s="372" t="s">
        <v>432</v>
      </c>
      <c r="K104" s="372" t="s">
        <v>432</v>
      </c>
      <c r="L104" s="681" t="s">
        <v>432</v>
      </c>
      <c r="M104" s="683" t="s">
        <v>432</v>
      </c>
      <c r="O104" s="662" t="s">
        <v>432</v>
      </c>
    </row>
    <row r="105" spans="1:15" ht="15.75" x14ac:dyDescent="0.2">
      <c r="A105" s="308" t="s">
        <v>345</v>
      </c>
      <c r="B105" s="378" t="s">
        <v>432</v>
      </c>
      <c r="C105" s="378" t="s">
        <v>432</v>
      </c>
      <c r="D105" s="681" t="s">
        <v>432</v>
      </c>
      <c r="E105" s="392" t="s">
        <v>432</v>
      </c>
      <c r="F105" s="378" t="s">
        <v>432</v>
      </c>
      <c r="G105" s="378" t="s">
        <v>432</v>
      </c>
      <c r="H105" s="681" t="s">
        <v>432</v>
      </c>
      <c r="I105" s="683" t="s">
        <v>432</v>
      </c>
      <c r="J105" s="372" t="s">
        <v>432</v>
      </c>
      <c r="K105" s="372" t="s">
        <v>432</v>
      </c>
      <c r="L105" s="681" t="s">
        <v>432</v>
      </c>
      <c r="M105" s="683" t="s">
        <v>432</v>
      </c>
      <c r="O105" s="662" t="s">
        <v>432</v>
      </c>
    </row>
    <row r="106" spans="1:15" x14ac:dyDescent="0.2">
      <c r="A106" s="308" t="s">
        <v>12</v>
      </c>
      <c r="B106" s="388"/>
      <c r="C106" s="389"/>
      <c r="D106" s="681" t="s">
        <v>432</v>
      </c>
      <c r="E106" s="392" t="s">
        <v>432</v>
      </c>
      <c r="F106" s="378" t="s">
        <v>432</v>
      </c>
      <c r="G106" s="378" t="s">
        <v>432</v>
      </c>
      <c r="H106" s="681" t="s">
        <v>432</v>
      </c>
      <c r="I106" s="683" t="s">
        <v>432</v>
      </c>
      <c r="J106" s="372" t="s">
        <v>432</v>
      </c>
      <c r="K106" s="372" t="s">
        <v>432</v>
      </c>
      <c r="L106" s="681" t="s">
        <v>432</v>
      </c>
      <c r="M106" s="683" t="s">
        <v>432</v>
      </c>
      <c r="O106" s="662" t="s">
        <v>432</v>
      </c>
    </row>
    <row r="107" spans="1:15" x14ac:dyDescent="0.2">
      <c r="A107" s="308" t="s">
        <v>13</v>
      </c>
      <c r="B107" s="388"/>
      <c r="C107" s="389"/>
      <c r="D107" s="681" t="s">
        <v>432</v>
      </c>
      <c r="E107" s="392" t="s">
        <v>432</v>
      </c>
      <c r="F107" s="378" t="s">
        <v>432</v>
      </c>
      <c r="G107" s="378" t="s">
        <v>432</v>
      </c>
      <c r="H107" s="681" t="s">
        <v>432</v>
      </c>
      <c r="I107" s="683" t="s">
        <v>432</v>
      </c>
      <c r="J107" s="372" t="s">
        <v>432</v>
      </c>
      <c r="K107" s="372" t="s">
        <v>432</v>
      </c>
      <c r="L107" s="681" t="s">
        <v>432</v>
      </c>
      <c r="M107" s="683" t="s">
        <v>432</v>
      </c>
      <c r="O107" s="662" t="s">
        <v>432</v>
      </c>
    </row>
    <row r="108" spans="1:15" x14ac:dyDescent="0.2">
      <c r="A108" s="21" t="s">
        <v>33</v>
      </c>
      <c r="B108" s="671" t="s">
        <v>432</v>
      </c>
      <c r="C108" s="669" t="s">
        <v>432</v>
      </c>
      <c r="D108" s="681" t="s">
        <v>432</v>
      </c>
      <c r="E108" s="683" t="s">
        <v>432</v>
      </c>
      <c r="F108" s="671" t="s">
        <v>432</v>
      </c>
      <c r="G108" s="669" t="s">
        <v>432</v>
      </c>
      <c r="H108" s="681" t="s">
        <v>432</v>
      </c>
      <c r="I108" s="683" t="s">
        <v>432</v>
      </c>
      <c r="J108" s="674" t="s">
        <v>432</v>
      </c>
      <c r="K108" s="664" t="s">
        <v>432</v>
      </c>
      <c r="L108" s="681" t="s">
        <v>432</v>
      </c>
      <c r="M108" s="683" t="s">
        <v>432</v>
      </c>
      <c r="O108" s="662" t="s">
        <v>432</v>
      </c>
    </row>
    <row r="109" spans="1:15" ht="15.75" x14ac:dyDescent="0.2">
      <c r="A109" s="21" t="s">
        <v>346</v>
      </c>
      <c r="B109" s="671" t="s">
        <v>432</v>
      </c>
      <c r="C109" s="669" t="s">
        <v>432</v>
      </c>
      <c r="D109" s="681" t="s">
        <v>432</v>
      </c>
      <c r="E109" s="683" t="s">
        <v>432</v>
      </c>
      <c r="F109" s="670" t="s">
        <v>432</v>
      </c>
      <c r="G109" s="670" t="s">
        <v>432</v>
      </c>
      <c r="H109" s="681" t="s">
        <v>432</v>
      </c>
      <c r="I109" s="683" t="s">
        <v>432</v>
      </c>
      <c r="J109" s="674" t="s">
        <v>432</v>
      </c>
      <c r="K109" s="664" t="s">
        <v>432</v>
      </c>
      <c r="L109" s="681" t="s">
        <v>432</v>
      </c>
      <c r="M109" s="683" t="s">
        <v>432</v>
      </c>
      <c r="O109" s="662" t="s">
        <v>432</v>
      </c>
    </row>
    <row r="110" spans="1:15" x14ac:dyDescent="0.2">
      <c r="A110" s="21" t="s">
        <v>9</v>
      </c>
      <c r="B110" s="671" t="s">
        <v>432</v>
      </c>
      <c r="C110" s="669" t="s">
        <v>432</v>
      </c>
      <c r="D110" s="681" t="s">
        <v>432</v>
      </c>
      <c r="E110" s="683" t="s">
        <v>432</v>
      </c>
      <c r="F110" s="670" t="s">
        <v>432</v>
      </c>
      <c r="G110" s="678" t="s">
        <v>432</v>
      </c>
      <c r="H110" s="681" t="s">
        <v>432</v>
      </c>
      <c r="I110" s="683" t="s">
        <v>432</v>
      </c>
      <c r="J110" s="674" t="s">
        <v>432</v>
      </c>
      <c r="K110" s="664" t="s">
        <v>432</v>
      </c>
      <c r="L110" s="681" t="s">
        <v>432</v>
      </c>
      <c r="M110" s="683" t="s">
        <v>432</v>
      </c>
      <c r="O110" s="662" t="s">
        <v>432</v>
      </c>
    </row>
    <row r="111" spans="1:15" x14ac:dyDescent="0.2">
      <c r="A111" s="21" t="s">
        <v>10</v>
      </c>
      <c r="B111" s="670" t="s">
        <v>432</v>
      </c>
      <c r="C111" s="678" t="s">
        <v>432</v>
      </c>
      <c r="D111" s="681" t="s">
        <v>432</v>
      </c>
      <c r="E111" s="683" t="s">
        <v>432</v>
      </c>
      <c r="F111" s="670" t="s">
        <v>432</v>
      </c>
      <c r="G111" s="678" t="s">
        <v>432</v>
      </c>
      <c r="H111" s="681" t="s">
        <v>432</v>
      </c>
      <c r="I111" s="683" t="s">
        <v>432</v>
      </c>
      <c r="J111" s="674" t="s">
        <v>432</v>
      </c>
      <c r="K111" s="664" t="s">
        <v>432</v>
      </c>
      <c r="L111" s="681" t="s">
        <v>432</v>
      </c>
      <c r="M111" s="683" t="s">
        <v>432</v>
      </c>
      <c r="O111" s="662" t="s">
        <v>432</v>
      </c>
    </row>
    <row r="112" spans="1:15" ht="15.75" x14ac:dyDescent="0.2">
      <c r="A112" s="308" t="s">
        <v>344</v>
      </c>
      <c r="B112" s="378" t="s">
        <v>432</v>
      </c>
      <c r="C112" s="378" t="s">
        <v>432</v>
      </c>
      <c r="D112" s="681" t="s">
        <v>432</v>
      </c>
      <c r="E112" s="392" t="s">
        <v>432</v>
      </c>
      <c r="F112" s="378" t="s">
        <v>432</v>
      </c>
      <c r="G112" s="378" t="s">
        <v>432</v>
      </c>
      <c r="H112" s="681" t="s">
        <v>432</v>
      </c>
      <c r="I112" s="683" t="s">
        <v>432</v>
      </c>
      <c r="J112" s="372" t="s">
        <v>432</v>
      </c>
      <c r="K112" s="372" t="s">
        <v>432</v>
      </c>
      <c r="L112" s="681" t="s">
        <v>432</v>
      </c>
      <c r="M112" s="683" t="s">
        <v>432</v>
      </c>
      <c r="O112" s="662" t="s">
        <v>432</v>
      </c>
    </row>
    <row r="113" spans="1:15" x14ac:dyDescent="0.2">
      <c r="A113" s="308" t="s">
        <v>12</v>
      </c>
      <c r="B113" s="388"/>
      <c r="C113" s="389"/>
      <c r="D113" s="681" t="s">
        <v>432</v>
      </c>
      <c r="E113" s="392" t="s">
        <v>432</v>
      </c>
      <c r="F113" s="378" t="s">
        <v>432</v>
      </c>
      <c r="G113" s="378" t="s">
        <v>432</v>
      </c>
      <c r="H113" s="681" t="s">
        <v>432</v>
      </c>
      <c r="I113" s="683" t="s">
        <v>432</v>
      </c>
      <c r="J113" s="372" t="s">
        <v>432</v>
      </c>
      <c r="K113" s="372" t="s">
        <v>432</v>
      </c>
      <c r="L113" s="681" t="s">
        <v>432</v>
      </c>
      <c r="M113" s="683" t="s">
        <v>432</v>
      </c>
      <c r="O113" s="662" t="s">
        <v>432</v>
      </c>
    </row>
    <row r="114" spans="1:15" x14ac:dyDescent="0.2">
      <c r="A114" s="308" t="s">
        <v>13</v>
      </c>
      <c r="B114" s="388"/>
      <c r="C114" s="389"/>
      <c r="D114" s="681" t="s">
        <v>432</v>
      </c>
      <c r="E114" s="392" t="s">
        <v>432</v>
      </c>
      <c r="F114" s="378" t="s">
        <v>432</v>
      </c>
      <c r="G114" s="378" t="s">
        <v>432</v>
      </c>
      <c r="H114" s="681" t="s">
        <v>432</v>
      </c>
      <c r="I114" s="683" t="s">
        <v>432</v>
      </c>
      <c r="J114" s="372" t="s">
        <v>432</v>
      </c>
      <c r="K114" s="372" t="s">
        <v>432</v>
      </c>
      <c r="L114" s="681" t="s">
        <v>432</v>
      </c>
      <c r="M114" s="683" t="s">
        <v>432</v>
      </c>
      <c r="O114" s="662" t="s">
        <v>432</v>
      </c>
    </row>
    <row r="115" spans="1:15" ht="15.75" x14ac:dyDescent="0.2">
      <c r="A115" s="308" t="s">
        <v>345</v>
      </c>
      <c r="B115" s="378" t="s">
        <v>432</v>
      </c>
      <c r="C115" s="378" t="s">
        <v>432</v>
      </c>
      <c r="D115" s="681" t="s">
        <v>432</v>
      </c>
      <c r="E115" s="392" t="s">
        <v>432</v>
      </c>
      <c r="F115" s="378" t="s">
        <v>432</v>
      </c>
      <c r="G115" s="378" t="s">
        <v>432</v>
      </c>
      <c r="H115" s="681" t="s">
        <v>432</v>
      </c>
      <c r="I115" s="683" t="s">
        <v>432</v>
      </c>
      <c r="J115" s="372" t="s">
        <v>432</v>
      </c>
      <c r="K115" s="372" t="s">
        <v>432</v>
      </c>
      <c r="L115" s="681" t="s">
        <v>432</v>
      </c>
      <c r="M115" s="683" t="s">
        <v>432</v>
      </c>
      <c r="O115" s="662" t="s">
        <v>432</v>
      </c>
    </row>
    <row r="116" spans="1:15" x14ac:dyDescent="0.2">
      <c r="A116" s="308" t="s">
        <v>12</v>
      </c>
      <c r="B116" s="388"/>
      <c r="C116" s="389"/>
      <c r="D116" s="681" t="s">
        <v>432</v>
      </c>
      <c r="E116" s="392" t="s">
        <v>432</v>
      </c>
      <c r="F116" s="378" t="s">
        <v>432</v>
      </c>
      <c r="G116" s="378" t="s">
        <v>432</v>
      </c>
      <c r="H116" s="681" t="s">
        <v>432</v>
      </c>
      <c r="I116" s="683" t="s">
        <v>432</v>
      </c>
      <c r="J116" s="372" t="s">
        <v>432</v>
      </c>
      <c r="K116" s="372" t="s">
        <v>432</v>
      </c>
      <c r="L116" s="681" t="s">
        <v>432</v>
      </c>
      <c r="M116" s="683" t="s">
        <v>432</v>
      </c>
      <c r="O116" s="662" t="s">
        <v>432</v>
      </c>
    </row>
    <row r="117" spans="1:15" x14ac:dyDescent="0.2">
      <c r="A117" s="308" t="s">
        <v>13</v>
      </c>
      <c r="B117" s="390"/>
      <c r="C117" s="391"/>
      <c r="D117" s="681" t="s">
        <v>432</v>
      </c>
      <c r="E117" s="392" t="s">
        <v>432</v>
      </c>
      <c r="F117" s="378" t="s">
        <v>432</v>
      </c>
      <c r="G117" s="378" t="s">
        <v>432</v>
      </c>
      <c r="H117" s="681" t="s">
        <v>432</v>
      </c>
      <c r="I117" s="683" t="s">
        <v>432</v>
      </c>
      <c r="J117" s="372" t="s">
        <v>432</v>
      </c>
      <c r="K117" s="372" t="s">
        <v>432</v>
      </c>
      <c r="L117" s="681" t="s">
        <v>432</v>
      </c>
      <c r="M117" s="683" t="s">
        <v>432</v>
      </c>
      <c r="O117" s="662" t="s">
        <v>432</v>
      </c>
    </row>
    <row r="118" spans="1:15" ht="15.75" x14ac:dyDescent="0.2">
      <c r="A118" s="21" t="s">
        <v>356</v>
      </c>
      <c r="B118" s="671" t="s">
        <v>432</v>
      </c>
      <c r="C118" s="669" t="s">
        <v>432</v>
      </c>
      <c r="D118" s="681" t="s">
        <v>432</v>
      </c>
      <c r="E118" s="683" t="s">
        <v>432</v>
      </c>
      <c r="F118" s="671" t="s">
        <v>432</v>
      </c>
      <c r="G118" s="669" t="s">
        <v>432</v>
      </c>
      <c r="H118" s="681" t="s">
        <v>432</v>
      </c>
      <c r="I118" s="683" t="s">
        <v>432</v>
      </c>
      <c r="J118" s="674" t="s">
        <v>432</v>
      </c>
      <c r="K118" s="664" t="s">
        <v>432</v>
      </c>
      <c r="L118" s="681" t="s">
        <v>432</v>
      </c>
      <c r="M118" s="683" t="s">
        <v>432</v>
      </c>
      <c r="O118" s="662" t="s">
        <v>432</v>
      </c>
    </row>
    <row r="119" spans="1:15" ht="15.75" x14ac:dyDescent="0.2">
      <c r="A119" s="13" t="s">
        <v>28</v>
      </c>
      <c r="B119" s="668" t="s">
        <v>432</v>
      </c>
      <c r="C119" s="668" t="s">
        <v>432</v>
      </c>
      <c r="D119" s="681" t="s">
        <v>432</v>
      </c>
      <c r="E119" s="683" t="s">
        <v>432</v>
      </c>
      <c r="F119" s="668" t="s">
        <v>432</v>
      </c>
      <c r="G119" s="668" t="s">
        <v>432</v>
      </c>
      <c r="H119" s="681" t="s">
        <v>432</v>
      </c>
      <c r="I119" s="683" t="s">
        <v>432</v>
      </c>
      <c r="J119" s="675" t="s">
        <v>432</v>
      </c>
      <c r="K119" s="665" t="s">
        <v>432</v>
      </c>
      <c r="L119" s="681" t="s">
        <v>432</v>
      </c>
      <c r="M119" s="683" t="s">
        <v>432</v>
      </c>
      <c r="O119" s="662" t="s">
        <v>432</v>
      </c>
    </row>
    <row r="120" spans="1:15" x14ac:dyDescent="0.2">
      <c r="A120" s="21" t="s">
        <v>9</v>
      </c>
      <c r="B120" s="671" t="s">
        <v>432</v>
      </c>
      <c r="C120" s="669" t="s">
        <v>432</v>
      </c>
      <c r="D120" s="681" t="s">
        <v>432</v>
      </c>
      <c r="E120" s="683" t="s">
        <v>432</v>
      </c>
      <c r="F120" s="671" t="s">
        <v>432</v>
      </c>
      <c r="G120" s="669" t="s">
        <v>432</v>
      </c>
      <c r="H120" s="681" t="s">
        <v>432</v>
      </c>
      <c r="I120" s="683" t="s">
        <v>432</v>
      </c>
      <c r="J120" s="674" t="s">
        <v>432</v>
      </c>
      <c r="K120" s="664" t="s">
        <v>432</v>
      </c>
      <c r="L120" s="681" t="s">
        <v>432</v>
      </c>
      <c r="M120" s="683" t="s">
        <v>432</v>
      </c>
      <c r="O120" s="662" t="s">
        <v>432</v>
      </c>
    </row>
    <row r="121" spans="1:15" x14ac:dyDescent="0.2">
      <c r="A121" s="21" t="s">
        <v>10</v>
      </c>
      <c r="B121" s="671" t="s">
        <v>432</v>
      </c>
      <c r="C121" s="669" t="s">
        <v>432</v>
      </c>
      <c r="D121" s="681" t="s">
        <v>432</v>
      </c>
      <c r="E121" s="683" t="s">
        <v>432</v>
      </c>
      <c r="F121" s="671" t="s">
        <v>432</v>
      </c>
      <c r="G121" s="669" t="s">
        <v>432</v>
      </c>
      <c r="H121" s="681" t="s">
        <v>432</v>
      </c>
      <c r="I121" s="683" t="s">
        <v>432</v>
      </c>
      <c r="J121" s="674" t="s">
        <v>432</v>
      </c>
      <c r="K121" s="664" t="s">
        <v>432</v>
      </c>
      <c r="L121" s="681" t="s">
        <v>432</v>
      </c>
      <c r="M121" s="683" t="s">
        <v>432</v>
      </c>
      <c r="O121" s="662" t="s">
        <v>432</v>
      </c>
    </row>
    <row r="122" spans="1:15" ht="15.75" x14ac:dyDescent="0.2">
      <c r="A122" s="308" t="s">
        <v>344</v>
      </c>
      <c r="B122" s="378" t="s">
        <v>432</v>
      </c>
      <c r="C122" s="378" t="s">
        <v>432</v>
      </c>
      <c r="D122" s="681" t="s">
        <v>432</v>
      </c>
      <c r="E122" s="392" t="s">
        <v>432</v>
      </c>
      <c r="F122" s="378" t="s">
        <v>432</v>
      </c>
      <c r="G122" s="378" t="s">
        <v>432</v>
      </c>
      <c r="H122" s="681" t="s">
        <v>432</v>
      </c>
      <c r="I122" s="683" t="s">
        <v>432</v>
      </c>
      <c r="J122" s="372" t="s">
        <v>432</v>
      </c>
      <c r="K122" s="372" t="s">
        <v>432</v>
      </c>
      <c r="L122" s="681" t="s">
        <v>432</v>
      </c>
      <c r="M122" s="683" t="s">
        <v>432</v>
      </c>
      <c r="O122" s="662" t="s">
        <v>432</v>
      </c>
    </row>
    <row r="123" spans="1:15" x14ac:dyDescent="0.2">
      <c r="A123" s="308" t="s">
        <v>12</v>
      </c>
      <c r="B123" s="388"/>
      <c r="C123" s="389"/>
      <c r="D123" s="681" t="s">
        <v>432</v>
      </c>
      <c r="E123" s="392" t="s">
        <v>432</v>
      </c>
      <c r="F123" s="378" t="s">
        <v>432</v>
      </c>
      <c r="G123" s="378" t="s">
        <v>432</v>
      </c>
      <c r="H123" s="681" t="s">
        <v>432</v>
      </c>
      <c r="I123" s="683" t="s">
        <v>432</v>
      </c>
      <c r="J123" s="372" t="s">
        <v>432</v>
      </c>
      <c r="K123" s="372" t="s">
        <v>432</v>
      </c>
      <c r="L123" s="681" t="s">
        <v>432</v>
      </c>
      <c r="M123" s="683" t="s">
        <v>432</v>
      </c>
      <c r="O123" s="662" t="s">
        <v>432</v>
      </c>
    </row>
    <row r="124" spans="1:15" x14ac:dyDescent="0.2">
      <c r="A124" s="308" t="s">
        <v>13</v>
      </c>
      <c r="B124" s="388"/>
      <c r="C124" s="389"/>
      <c r="D124" s="681" t="s">
        <v>432</v>
      </c>
      <c r="E124" s="392" t="s">
        <v>432</v>
      </c>
      <c r="F124" s="378" t="s">
        <v>432</v>
      </c>
      <c r="G124" s="378" t="s">
        <v>432</v>
      </c>
      <c r="H124" s="681" t="s">
        <v>432</v>
      </c>
      <c r="I124" s="683" t="s">
        <v>432</v>
      </c>
      <c r="J124" s="372" t="s">
        <v>432</v>
      </c>
      <c r="K124" s="372" t="s">
        <v>432</v>
      </c>
      <c r="L124" s="681" t="s">
        <v>432</v>
      </c>
      <c r="M124" s="683" t="s">
        <v>432</v>
      </c>
      <c r="O124" s="662" t="s">
        <v>432</v>
      </c>
    </row>
    <row r="125" spans="1:15" ht="15.75" x14ac:dyDescent="0.2">
      <c r="A125" s="308" t="s">
        <v>345</v>
      </c>
      <c r="B125" s="378" t="s">
        <v>432</v>
      </c>
      <c r="C125" s="378" t="s">
        <v>432</v>
      </c>
      <c r="D125" s="681" t="s">
        <v>432</v>
      </c>
      <c r="E125" s="392" t="s">
        <v>432</v>
      </c>
      <c r="F125" s="378" t="s">
        <v>432</v>
      </c>
      <c r="G125" s="378" t="s">
        <v>432</v>
      </c>
      <c r="H125" s="681" t="s">
        <v>432</v>
      </c>
      <c r="I125" s="683" t="s">
        <v>432</v>
      </c>
      <c r="J125" s="372" t="s">
        <v>432</v>
      </c>
      <c r="K125" s="372" t="s">
        <v>432</v>
      </c>
      <c r="L125" s="681" t="s">
        <v>432</v>
      </c>
      <c r="M125" s="683" t="s">
        <v>432</v>
      </c>
      <c r="O125" s="662" t="s">
        <v>432</v>
      </c>
    </row>
    <row r="126" spans="1:15" x14ac:dyDescent="0.2">
      <c r="A126" s="308" t="s">
        <v>12</v>
      </c>
      <c r="B126" s="388"/>
      <c r="C126" s="389"/>
      <c r="D126" s="681" t="s">
        <v>432</v>
      </c>
      <c r="E126" s="392" t="s">
        <v>432</v>
      </c>
      <c r="F126" s="378" t="s">
        <v>432</v>
      </c>
      <c r="G126" s="378" t="s">
        <v>432</v>
      </c>
      <c r="H126" s="681" t="s">
        <v>432</v>
      </c>
      <c r="I126" s="683" t="s">
        <v>432</v>
      </c>
      <c r="J126" s="372" t="s">
        <v>432</v>
      </c>
      <c r="K126" s="372" t="s">
        <v>432</v>
      </c>
      <c r="L126" s="681" t="s">
        <v>432</v>
      </c>
      <c r="M126" s="683" t="s">
        <v>432</v>
      </c>
      <c r="O126" s="662" t="s">
        <v>432</v>
      </c>
    </row>
    <row r="127" spans="1:15" x14ac:dyDescent="0.2">
      <c r="A127" s="308" t="s">
        <v>13</v>
      </c>
      <c r="B127" s="388"/>
      <c r="C127" s="389"/>
      <c r="D127" s="681" t="s">
        <v>432</v>
      </c>
      <c r="E127" s="392" t="s">
        <v>432</v>
      </c>
      <c r="F127" s="378" t="s">
        <v>432</v>
      </c>
      <c r="G127" s="378" t="s">
        <v>432</v>
      </c>
      <c r="H127" s="681" t="s">
        <v>432</v>
      </c>
      <c r="I127" s="683" t="s">
        <v>432</v>
      </c>
      <c r="J127" s="372" t="s">
        <v>432</v>
      </c>
      <c r="K127" s="372" t="s">
        <v>432</v>
      </c>
      <c r="L127" s="681" t="s">
        <v>432</v>
      </c>
      <c r="M127" s="683" t="s">
        <v>432</v>
      </c>
      <c r="O127" s="662" t="s">
        <v>432</v>
      </c>
    </row>
    <row r="128" spans="1:15" x14ac:dyDescent="0.2">
      <c r="A128" s="21" t="s">
        <v>34</v>
      </c>
      <c r="B128" s="671" t="s">
        <v>432</v>
      </c>
      <c r="C128" s="669" t="s">
        <v>432</v>
      </c>
      <c r="D128" s="681" t="s">
        <v>432</v>
      </c>
      <c r="E128" s="683" t="s">
        <v>432</v>
      </c>
      <c r="F128" s="671" t="s">
        <v>432</v>
      </c>
      <c r="G128" s="669" t="s">
        <v>432</v>
      </c>
      <c r="H128" s="681" t="s">
        <v>432</v>
      </c>
      <c r="I128" s="683" t="s">
        <v>432</v>
      </c>
      <c r="J128" s="674" t="s">
        <v>432</v>
      </c>
      <c r="K128" s="664" t="s">
        <v>432</v>
      </c>
      <c r="L128" s="681" t="s">
        <v>432</v>
      </c>
      <c r="M128" s="683" t="s">
        <v>432</v>
      </c>
      <c r="O128" s="662" t="s">
        <v>432</v>
      </c>
    </row>
    <row r="129" spans="1:15" ht="15.75" x14ac:dyDescent="0.2">
      <c r="A129" s="21" t="s">
        <v>346</v>
      </c>
      <c r="B129" s="671" t="s">
        <v>432</v>
      </c>
      <c r="C129" s="671" t="s">
        <v>432</v>
      </c>
      <c r="D129" s="681" t="s">
        <v>432</v>
      </c>
      <c r="E129" s="683" t="s">
        <v>432</v>
      </c>
      <c r="F129" s="670" t="s">
        <v>432</v>
      </c>
      <c r="G129" s="670" t="s">
        <v>432</v>
      </c>
      <c r="H129" s="681" t="s">
        <v>432</v>
      </c>
      <c r="I129" s="683" t="s">
        <v>432</v>
      </c>
      <c r="J129" s="674" t="s">
        <v>432</v>
      </c>
      <c r="K129" s="664" t="s">
        <v>432</v>
      </c>
      <c r="L129" s="681" t="s">
        <v>432</v>
      </c>
      <c r="M129" s="683" t="s">
        <v>432</v>
      </c>
      <c r="O129" s="662" t="s">
        <v>432</v>
      </c>
    </row>
    <row r="130" spans="1:15" x14ac:dyDescent="0.2">
      <c r="A130" s="21" t="s">
        <v>9</v>
      </c>
      <c r="B130" s="670" t="s">
        <v>432</v>
      </c>
      <c r="C130" s="678" t="s">
        <v>432</v>
      </c>
      <c r="D130" s="681" t="s">
        <v>432</v>
      </c>
      <c r="E130" s="683" t="s">
        <v>432</v>
      </c>
      <c r="F130" s="671" t="s">
        <v>432</v>
      </c>
      <c r="G130" s="669" t="s">
        <v>432</v>
      </c>
      <c r="H130" s="681" t="s">
        <v>432</v>
      </c>
      <c r="I130" s="683" t="s">
        <v>432</v>
      </c>
      <c r="J130" s="674" t="s">
        <v>432</v>
      </c>
      <c r="K130" s="664" t="s">
        <v>432</v>
      </c>
      <c r="L130" s="681" t="s">
        <v>432</v>
      </c>
      <c r="M130" s="683" t="s">
        <v>432</v>
      </c>
      <c r="O130" s="662" t="s">
        <v>432</v>
      </c>
    </row>
    <row r="131" spans="1:15" x14ac:dyDescent="0.2">
      <c r="A131" s="21" t="s">
        <v>10</v>
      </c>
      <c r="B131" s="670" t="s">
        <v>432</v>
      </c>
      <c r="C131" s="678" t="s">
        <v>432</v>
      </c>
      <c r="D131" s="681" t="s">
        <v>432</v>
      </c>
      <c r="E131" s="683" t="s">
        <v>432</v>
      </c>
      <c r="F131" s="671" t="s">
        <v>432</v>
      </c>
      <c r="G131" s="671" t="s">
        <v>432</v>
      </c>
      <c r="H131" s="681" t="s">
        <v>432</v>
      </c>
      <c r="I131" s="683" t="s">
        <v>432</v>
      </c>
      <c r="J131" s="674" t="s">
        <v>432</v>
      </c>
      <c r="K131" s="664" t="s">
        <v>432</v>
      </c>
      <c r="L131" s="681" t="s">
        <v>432</v>
      </c>
      <c r="M131" s="683" t="s">
        <v>432</v>
      </c>
      <c r="O131" s="662" t="s">
        <v>432</v>
      </c>
    </row>
    <row r="132" spans="1:15" ht="15.75" x14ac:dyDescent="0.2">
      <c r="A132" s="308" t="s">
        <v>344</v>
      </c>
      <c r="B132" s="378" t="s">
        <v>432</v>
      </c>
      <c r="C132" s="378" t="s">
        <v>432</v>
      </c>
      <c r="D132" s="681" t="s">
        <v>432</v>
      </c>
      <c r="E132" s="392" t="s">
        <v>432</v>
      </c>
      <c r="F132" s="378" t="s">
        <v>432</v>
      </c>
      <c r="G132" s="378" t="s">
        <v>432</v>
      </c>
      <c r="H132" s="681" t="s">
        <v>432</v>
      </c>
      <c r="I132" s="683" t="s">
        <v>432</v>
      </c>
      <c r="J132" s="372" t="s">
        <v>432</v>
      </c>
      <c r="K132" s="372" t="s">
        <v>432</v>
      </c>
      <c r="L132" s="681" t="s">
        <v>432</v>
      </c>
      <c r="M132" s="683" t="s">
        <v>432</v>
      </c>
      <c r="O132" s="662" t="s">
        <v>432</v>
      </c>
    </row>
    <row r="133" spans="1:15" x14ac:dyDescent="0.2">
      <c r="A133" s="308" t="s">
        <v>12</v>
      </c>
      <c r="B133" s="388"/>
      <c r="C133" s="389"/>
      <c r="D133" s="681" t="s">
        <v>432</v>
      </c>
      <c r="E133" s="392" t="s">
        <v>432</v>
      </c>
      <c r="F133" s="378" t="s">
        <v>432</v>
      </c>
      <c r="G133" s="378" t="s">
        <v>432</v>
      </c>
      <c r="H133" s="681" t="s">
        <v>432</v>
      </c>
      <c r="I133" s="683" t="s">
        <v>432</v>
      </c>
      <c r="J133" s="372" t="s">
        <v>432</v>
      </c>
      <c r="K133" s="372" t="s">
        <v>432</v>
      </c>
      <c r="L133" s="681" t="s">
        <v>432</v>
      </c>
      <c r="M133" s="683" t="s">
        <v>432</v>
      </c>
      <c r="O133" s="662" t="s">
        <v>432</v>
      </c>
    </row>
    <row r="134" spans="1:15" x14ac:dyDescent="0.2">
      <c r="A134" s="308" t="s">
        <v>13</v>
      </c>
      <c r="B134" s="388"/>
      <c r="C134" s="389"/>
      <c r="D134" s="681" t="s">
        <v>432</v>
      </c>
      <c r="E134" s="392" t="s">
        <v>432</v>
      </c>
      <c r="F134" s="378" t="s">
        <v>432</v>
      </c>
      <c r="G134" s="378" t="s">
        <v>432</v>
      </c>
      <c r="H134" s="681" t="s">
        <v>432</v>
      </c>
      <c r="I134" s="683" t="s">
        <v>432</v>
      </c>
      <c r="J134" s="372" t="s">
        <v>432</v>
      </c>
      <c r="K134" s="372" t="s">
        <v>432</v>
      </c>
      <c r="L134" s="681" t="s">
        <v>432</v>
      </c>
      <c r="M134" s="683" t="s">
        <v>432</v>
      </c>
      <c r="O134" s="662" t="s">
        <v>432</v>
      </c>
    </row>
    <row r="135" spans="1:15" ht="15.75" x14ac:dyDescent="0.2">
      <c r="A135" s="308" t="s">
        <v>345</v>
      </c>
      <c r="B135" s="378" t="s">
        <v>432</v>
      </c>
      <c r="C135" s="378" t="s">
        <v>432</v>
      </c>
      <c r="D135" s="681" t="s">
        <v>432</v>
      </c>
      <c r="E135" s="392" t="s">
        <v>432</v>
      </c>
      <c r="F135" s="378" t="s">
        <v>432</v>
      </c>
      <c r="G135" s="378" t="s">
        <v>432</v>
      </c>
      <c r="H135" s="681" t="s">
        <v>432</v>
      </c>
      <c r="I135" s="683" t="s">
        <v>432</v>
      </c>
      <c r="J135" s="372" t="s">
        <v>432</v>
      </c>
      <c r="K135" s="372" t="s">
        <v>432</v>
      </c>
      <c r="L135" s="681" t="s">
        <v>432</v>
      </c>
      <c r="M135" s="683" t="s">
        <v>432</v>
      </c>
      <c r="O135" s="662" t="s">
        <v>432</v>
      </c>
    </row>
    <row r="136" spans="1:15" x14ac:dyDescent="0.2">
      <c r="A136" s="308" t="s">
        <v>12</v>
      </c>
      <c r="B136" s="388"/>
      <c r="C136" s="389"/>
      <c r="D136" s="681" t="s">
        <v>432</v>
      </c>
      <c r="E136" s="392" t="s">
        <v>432</v>
      </c>
      <c r="F136" s="378" t="s">
        <v>432</v>
      </c>
      <c r="G136" s="378" t="s">
        <v>432</v>
      </c>
      <c r="H136" s="681" t="s">
        <v>432</v>
      </c>
      <c r="I136" s="683" t="s">
        <v>432</v>
      </c>
      <c r="J136" s="372" t="s">
        <v>432</v>
      </c>
      <c r="K136" s="372" t="s">
        <v>432</v>
      </c>
      <c r="L136" s="681" t="s">
        <v>432</v>
      </c>
      <c r="M136" s="683" t="s">
        <v>432</v>
      </c>
      <c r="O136" s="662" t="s">
        <v>432</v>
      </c>
    </row>
    <row r="137" spans="1:15" x14ac:dyDescent="0.2">
      <c r="A137" s="308" t="s">
        <v>13</v>
      </c>
      <c r="B137" s="388"/>
      <c r="C137" s="389"/>
      <c r="D137" s="681" t="s">
        <v>432</v>
      </c>
      <c r="E137" s="392" t="s">
        <v>432</v>
      </c>
      <c r="F137" s="378" t="s">
        <v>432</v>
      </c>
      <c r="G137" s="378" t="s">
        <v>432</v>
      </c>
      <c r="H137" s="681" t="s">
        <v>432</v>
      </c>
      <c r="I137" s="683" t="s">
        <v>432</v>
      </c>
      <c r="J137" s="372" t="s">
        <v>432</v>
      </c>
      <c r="K137" s="372" t="s">
        <v>432</v>
      </c>
      <c r="L137" s="681" t="s">
        <v>432</v>
      </c>
      <c r="M137" s="683" t="s">
        <v>432</v>
      </c>
      <c r="O137" s="662" t="s">
        <v>432</v>
      </c>
    </row>
    <row r="138" spans="1:15" ht="15.75" x14ac:dyDescent="0.2">
      <c r="A138" s="21" t="s">
        <v>356</v>
      </c>
      <c r="B138" s="671" t="s">
        <v>432</v>
      </c>
      <c r="C138" s="669" t="s">
        <v>432</v>
      </c>
      <c r="D138" s="681" t="s">
        <v>432</v>
      </c>
      <c r="E138" s="683" t="s">
        <v>432</v>
      </c>
      <c r="F138" s="671" t="s">
        <v>432</v>
      </c>
      <c r="G138" s="669" t="s">
        <v>432</v>
      </c>
      <c r="H138" s="681" t="s">
        <v>432</v>
      </c>
      <c r="I138" s="683" t="s">
        <v>432</v>
      </c>
      <c r="J138" s="674" t="s">
        <v>432</v>
      </c>
      <c r="K138" s="664" t="s">
        <v>432</v>
      </c>
      <c r="L138" s="681" t="s">
        <v>432</v>
      </c>
      <c r="M138" s="683" t="s">
        <v>432</v>
      </c>
      <c r="O138" s="662" t="s">
        <v>432</v>
      </c>
    </row>
    <row r="139" spans="1:15" ht="15.75" x14ac:dyDescent="0.2">
      <c r="A139" s="21" t="s">
        <v>357</v>
      </c>
      <c r="B139" s="671" t="s">
        <v>432</v>
      </c>
      <c r="C139" s="671" t="s">
        <v>432</v>
      </c>
      <c r="D139" s="681" t="s">
        <v>432</v>
      </c>
      <c r="E139" s="683" t="s">
        <v>432</v>
      </c>
      <c r="F139" s="671" t="s">
        <v>432</v>
      </c>
      <c r="G139" s="671" t="s">
        <v>432</v>
      </c>
      <c r="H139" s="681" t="s">
        <v>432</v>
      </c>
      <c r="I139" s="683" t="s">
        <v>432</v>
      </c>
      <c r="J139" s="674" t="s">
        <v>432</v>
      </c>
      <c r="K139" s="664" t="s">
        <v>432</v>
      </c>
      <c r="L139" s="681" t="s">
        <v>432</v>
      </c>
      <c r="M139" s="683" t="s">
        <v>432</v>
      </c>
      <c r="O139" s="662" t="s">
        <v>432</v>
      </c>
    </row>
    <row r="140" spans="1:15" ht="15.75" x14ac:dyDescent="0.2">
      <c r="A140" s="21" t="s">
        <v>348</v>
      </c>
      <c r="B140" s="671" t="s">
        <v>432</v>
      </c>
      <c r="C140" s="671" t="s">
        <v>432</v>
      </c>
      <c r="D140" s="681" t="s">
        <v>432</v>
      </c>
      <c r="E140" s="683" t="s">
        <v>432</v>
      </c>
      <c r="F140" s="671" t="s">
        <v>432</v>
      </c>
      <c r="G140" s="671" t="s">
        <v>432</v>
      </c>
      <c r="H140" s="681" t="s">
        <v>432</v>
      </c>
      <c r="I140" s="683" t="s">
        <v>432</v>
      </c>
      <c r="J140" s="674" t="s">
        <v>432</v>
      </c>
      <c r="K140" s="664" t="s">
        <v>432</v>
      </c>
      <c r="L140" s="681" t="s">
        <v>432</v>
      </c>
      <c r="M140" s="683" t="s">
        <v>432</v>
      </c>
      <c r="O140" s="662" t="s">
        <v>432</v>
      </c>
    </row>
    <row r="141" spans="1:15" ht="15.75" x14ac:dyDescent="0.2">
      <c r="A141" s="21" t="s">
        <v>349</v>
      </c>
      <c r="B141" s="671" t="s">
        <v>432</v>
      </c>
      <c r="C141" s="671" t="s">
        <v>432</v>
      </c>
      <c r="D141" s="681" t="s">
        <v>432</v>
      </c>
      <c r="E141" s="683" t="s">
        <v>432</v>
      </c>
      <c r="F141" s="671" t="s">
        <v>432</v>
      </c>
      <c r="G141" s="671" t="s">
        <v>432</v>
      </c>
      <c r="H141" s="681" t="s">
        <v>432</v>
      </c>
      <c r="I141" s="683" t="s">
        <v>432</v>
      </c>
      <c r="J141" s="674" t="s">
        <v>432</v>
      </c>
      <c r="K141" s="664" t="s">
        <v>432</v>
      </c>
      <c r="L141" s="681" t="s">
        <v>432</v>
      </c>
      <c r="M141" s="683" t="s">
        <v>432</v>
      </c>
      <c r="O141" s="662" t="s">
        <v>432</v>
      </c>
    </row>
    <row r="142" spans="1:15" ht="15.75" x14ac:dyDescent="0.2">
      <c r="A142" s="13" t="s">
        <v>27</v>
      </c>
      <c r="B142" s="672" t="s">
        <v>432</v>
      </c>
      <c r="C142" s="679" t="s">
        <v>432</v>
      </c>
      <c r="D142" s="681" t="s">
        <v>432</v>
      </c>
      <c r="E142" s="683" t="s">
        <v>432</v>
      </c>
      <c r="F142" s="672" t="s">
        <v>432</v>
      </c>
      <c r="G142" s="679" t="s">
        <v>432</v>
      </c>
      <c r="H142" s="681" t="s">
        <v>432</v>
      </c>
      <c r="I142" s="683" t="s">
        <v>432</v>
      </c>
      <c r="J142" s="675" t="s">
        <v>432</v>
      </c>
      <c r="K142" s="665" t="s">
        <v>432</v>
      </c>
      <c r="L142" s="681" t="s">
        <v>432</v>
      </c>
      <c r="M142" s="683" t="s">
        <v>432</v>
      </c>
      <c r="O142" s="662" t="s">
        <v>432</v>
      </c>
    </row>
    <row r="143" spans="1:15" x14ac:dyDescent="0.2">
      <c r="A143" s="21" t="s">
        <v>9</v>
      </c>
      <c r="B143" s="671" t="s">
        <v>432</v>
      </c>
      <c r="C143" s="669" t="s">
        <v>432</v>
      </c>
      <c r="D143" s="681" t="s">
        <v>432</v>
      </c>
      <c r="E143" s="683" t="s">
        <v>432</v>
      </c>
      <c r="F143" s="671" t="s">
        <v>432</v>
      </c>
      <c r="G143" s="669" t="s">
        <v>432</v>
      </c>
      <c r="H143" s="681" t="s">
        <v>432</v>
      </c>
      <c r="I143" s="683" t="s">
        <v>432</v>
      </c>
      <c r="J143" s="674" t="s">
        <v>432</v>
      </c>
      <c r="K143" s="664" t="s">
        <v>432</v>
      </c>
      <c r="L143" s="681" t="s">
        <v>432</v>
      </c>
      <c r="M143" s="683" t="s">
        <v>432</v>
      </c>
      <c r="O143" s="662" t="s">
        <v>432</v>
      </c>
    </row>
    <row r="144" spans="1:15" x14ac:dyDescent="0.2">
      <c r="A144" s="21" t="s">
        <v>10</v>
      </c>
      <c r="B144" s="671" t="s">
        <v>432</v>
      </c>
      <c r="C144" s="669" t="s">
        <v>432</v>
      </c>
      <c r="D144" s="681" t="s">
        <v>432</v>
      </c>
      <c r="E144" s="683" t="s">
        <v>432</v>
      </c>
      <c r="F144" s="671" t="s">
        <v>432</v>
      </c>
      <c r="G144" s="669" t="s">
        <v>432</v>
      </c>
      <c r="H144" s="681" t="s">
        <v>432</v>
      </c>
      <c r="I144" s="683" t="s">
        <v>432</v>
      </c>
      <c r="J144" s="674" t="s">
        <v>432</v>
      </c>
      <c r="K144" s="664" t="s">
        <v>432</v>
      </c>
      <c r="L144" s="681" t="s">
        <v>432</v>
      </c>
      <c r="M144" s="683" t="s">
        <v>432</v>
      </c>
      <c r="O144" s="662" t="s">
        <v>432</v>
      </c>
    </row>
    <row r="145" spans="1:15" x14ac:dyDescent="0.2">
      <c r="A145" s="21" t="s">
        <v>34</v>
      </c>
      <c r="B145" s="671" t="s">
        <v>432</v>
      </c>
      <c r="C145" s="669" t="s">
        <v>432</v>
      </c>
      <c r="D145" s="681" t="s">
        <v>432</v>
      </c>
      <c r="E145" s="683" t="s">
        <v>432</v>
      </c>
      <c r="F145" s="671" t="s">
        <v>432</v>
      </c>
      <c r="G145" s="669" t="s">
        <v>432</v>
      </c>
      <c r="H145" s="681" t="s">
        <v>432</v>
      </c>
      <c r="I145" s="683" t="s">
        <v>432</v>
      </c>
      <c r="J145" s="674" t="s">
        <v>432</v>
      </c>
      <c r="K145" s="664" t="s">
        <v>432</v>
      </c>
      <c r="L145" s="681" t="s">
        <v>432</v>
      </c>
      <c r="M145" s="683" t="s">
        <v>432</v>
      </c>
      <c r="O145" s="662" t="s">
        <v>432</v>
      </c>
    </row>
    <row r="146" spans="1:15" x14ac:dyDescent="0.2">
      <c r="A146" s="308" t="s">
        <v>15</v>
      </c>
      <c r="B146" s="378" t="s">
        <v>432</v>
      </c>
      <c r="C146" s="378" t="s">
        <v>432</v>
      </c>
      <c r="D146" s="681" t="s">
        <v>432</v>
      </c>
      <c r="E146" s="392" t="s">
        <v>432</v>
      </c>
      <c r="F146" s="378" t="s">
        <v>432</v>
      </c>
      <c r="G146" s="378" t="s">
        <v>432</v>
      </c>
      <c r="H146" s="681" t="s">
        <v>432</v>
      </c>
      <c r="I146" s="683" t="s">
        <v>432</v>
      </c>
      <c r="J146" s="372" t="s">
        <v>432</v>
      </c>
      <c r="K146" s="372" t="s">
        <v>432</v>
      </c>
      <c r="L146" s="681" t="s">
        <v>432</v>
      </c>
      <c r="M146" s="683" t="s">
        <v>432</v>
      </c>
      <c r="O146" s="662" t="s">
        <v>432</v>
      </c>
    </row>
    <row r="147" spans="1:15" ht="15.75" x14ac:dyDescent="0.2">
      <c r="A147" s="21" t="s">
        <v>358</v>
      </c>
      <c r="B147" s="671" t="s">
        <v>432</v>
      </c>
      <c r="C147" s="671" t="s">
        <v>432</v>
      </c>
      <c r="D147" s="681" t="s">
        <v>432</v>
      </c>
      <c r="E147" s="683" t="s">
        <v>432</v>
      </c>
      <c r="F147" s="671" t="s">
        <v>432</v>
      </c>
      <c r="G147" s="671" t="s">
        <v>432</v>
      </c>
      <c r="H147" s="681" t="s">
        <v>432</v>
      </c>
      <c r="I147" s="683" t="s">
        <v>432</v>
      </c>
      <c r="J147" s="674" t="s">
        <v>432</v>
      </c>
      <c r="K147" s="664" t="s">
        <v>432</v>
      </c>
      <c r="L147" s="681" t="s">
        <v>432</v>
      </c>
      <c r="M147" s="683" t="s">
        <v>432</v>
      </c>
      <c r="O147" s="662" t="s">
        <v>432</v>
      </c>
    </row>
    <row r="148" spans="1:15" ht="15.75" x14ac:dyDescent="0.2">
      <c r="A148" s="21" t="s">
        <v>350</v>
      </c>
      <c r="B148" s="671" t="s">
        <v>432</v>
      </c>
      <c r="C148" s="671" t="s">
        <v>432</v>
      </c>
      <c r="D148" s="681" t="s">
        <v>432</v>
      </c>
      <c r="E148" s="683" t="s">
        <v>432</v>
      </c>
      <c r="F148" s="671" t="s">
        <v>432</v>
      </c>
      <c r="G148" s="671" t="s">
        <v>432</v>
      </c>
      <c r="H148" s="681" t="s">
        <v>432</v>
      </c>
      <c r="I148" s="683" t="s">
        <v>432</v>
      </c>
      <c r="J148" s="674" t="s">
        <v>432</v>
      </c>
      <c r="K148" s="664" t="s">
        <v>432</v>
      </c>
      <c r="L148" s="681" t="s">
        <v>432</v>
      </c>
      <c r="M148" s="683" t="s">
        <v>432</v>
      </c>
      <c r="O148" s="662" t="s">
        <v>432</v>
      </c>
    </row>
    <row r="149" spans="1:15" ht="15.75" x14ac:dyDescent="0.2">
      <c r="A149" s="21" t="s">
        <v>349</v>
      </c>
      <c r="B149" s="671" t="s">
        <v>432</v>
      </c>
      <c r="C149" s="671" t="s">
        <v>432</v>
      </c>
      <c r="D149" s="681" t="s">
        <v>432</v>
      </c>
      <c r="E149" s="683" t="s">
        <v>432</v>
      </c>
      <c r="F149" s="671" t="s">
        <v>432</v>
      </c>
      <c r="G149" s="671" t="s">
        <v>432</v>
      </c>
      <c r="H149" s="681" t="s">
        <v>432</v>
      </c>
      <c r="I149" s="683" t="s">
        <v>432</v>
      </c>
      <c r="J149" s="674" t="s">
        <v>432</v>
      </c>
      <c r="K149" s="664" t="s">
        <v>432</v>
      </c>
      <c r="L149" s="681" t="s">
        <v>432</v>
      </c>
      <c r="M149" s="683" t="s">
        <v>432</v>
      </c>
      <c r="O149" s="662" t="s">
        <v>432</v>
      </c>
    </row>
    <row r="150" spans="1:15" ht="15.75" x14ac:dyDescent="0.2">
      <c r="A150" s="13" t="s">
        <v>26</v>
      </c>
      <c r="B150" s="672" t="s">
        <v>432</v>
      </c>
      <c r="C150" s="679" t="s">
        <v>432</v>
      </c>
      <c r="D150" s="681" t="s">
        <v>432</v>
      </c>
      <c r="E150" s="683" t="s">
        <v>432</v>
      </c>
      <c r="F150" s="672" t="s">
        <v>432</v>
      </c>
      <c r="G150" s="679" t="s">
        <v>432</v>
      </c>
      <c r="H150" s="681" t="s">
        <v>432</v>
      </c>
      <c r="I150" s="683" t="s">
        <v>432</v>
      </c>
      <c r="J150" s="675" t="s">
        <v>432</v>
      </c>
      <c r="K150" s="665" t="s">
        <v>432</v>
      </c>
      <c r="L150" s="681" t="s">
        <v>432</v>
      </c>
      <c r="M150" s="683" t="s">
        <v>432</v>
      </c>
      <c r="O150" s="662" t="s">
        <v>432</v>
      </c>
    </row>
    <row r="151" spans="1:15" x14ac:dyDescent="0.2">
      <c r="A151" s="21" t="s">
        <v>9</v>
      </c>
      <c r="B151" s="671" t="s">
        <v>432</v>
      </c>
      <c r="C151" s="669" t="s">
        <v>432</v>
      </c>
      <c r="D151" s="681" t="s">
        <v>432</v>
      </c>
      <c r="E151" s="683" t="s">
        <v>432</v>
      </c>
      <c r="F151" s="671" t="s">
        <v>432</v>
      </c>
      <c r="G151" s="669" t="s">
        <v>432</v>
      </c>
      <c r="H151" s="681" t="s">
        <v>432</v>
      </c>
      <c r="I151" s="683" t="s">
        <v>432</v>
      </c>
      <c r="J151" s="674" t="s">
        <v>432</v>
      </c>
      <c r="K151" s="664" t="s">
        <v>432</v>
      </c>
      <c r="L151" s="681" t="s">
        <v>432</v>
      </c>
      <c r="M151" s="683" t="s">
        <v>432</v>
      </c>
      <c r="O151" s="662" t="s">
        <v>432</v>
      </c>
    </row>
    <row r="152" spans="1:15" x14ac:dyDescent="0.2">
      <c r="A152" s="21" t="s">
        <v>10</v>
      </c>
      <c r="B152" s="671" t="s">
        <v>432</v>
      </c>
      <c r="C152" s="669" t="s">
        <v>432</v>
      </c>
      <c r="D152" s="681" t="s">
        <v>432</v>
      </c>
      <c r="E152" s="683" t="s">
        <v>432</v>
      </c>
      <c r="F152" s="671" t="s">
        <v>432</v>
      </c>
      <c r="G152" s="669" t="s">
        <v>432</v>
      </c>
      <c r="H152" s="681" t="s">
        <v>432</v>
      </c>
      <c r="I152" s="683" t="s">
        <v>432</v>
      </c>
      <c r="J152" s="674" t="s">
        <v>432</v>
      </c>
      <c r="K152" s="664" t="s">
        <v>432</v>
      </c>
      <c r="L152" s="681" t="s">
        <v>432</v>
      </c>
      <c r="M152" s="683" t="s">
        <v>432</v>
      </c>
      <c r="O152" s="662" t="s">
        <v>432</v>
      </c>
    </row>
    <row r="153" spans="1:15" x14ac:dyDescent="0.2">
      <c r="A153" s="21" t="s">
        <v>34</v>
      </c>
      <c r="B153" s="671" t="s">
        <v>432</v>
      </c>
      <c r="C153" s="669" t="s">
        <v>432</v>
      </c>
      <c r="D153" s="681" t="s">
        <v>432</v>
      </c>
      <c r="E153" s="683" t="s">
        <v>432</v>
      </c>
      <c r="F153" s="671" t="s">
        <v>432</v>
      </c>
      <c r="G153" s="669" t="s">
        <v>432</v>
      </c>
      <c r="H153" s="681" t="s">
        <v>432</v>
      </c>
      <c r="I153" s="683" t="s">
        <v>432</v>
      </c>
      <c r="J153" s="674" t="s">
        <v>432</v>
      </c>
      <c r="K153" s="664" t="s">
        <v>432</v>
      </c>
      <c r="L153" s="681" t="s">
        <v>432</v>
      </c>
      <c r="M153" s="683" t="s">
        <v>432</v>
      </c>
      <c r="O153" s="662" t="s">
        <v>432</v>
      </c>
    </row>
    <row r="154" spans="1:15" x14ac:dyDescent="0.2">
      <c r="A154" s="308" t="s">
        <v>14</v>
      </c>
      <c r="B154" s="378" t="s">
        <v>432</v>
      </c>
      <c r="C154" s="378" t="s">
        <v>432</v>
      </c>
      <c r="D154" s="681" t="s">
        <v>432</v>
      </c>
      <c r="E154" s="392" t="s">
        <v>432</v>
      </c>
      <c r="F154" s="378" t="s">
        <v>432</v>
      </c>
      <c r="G154" s="378" t="s">
        <v>432</v>
      </c>
      <c r="H154" s="681" t="s">
        <v>432</v>
      </c>
      <c r="I154" s="683" t="s">
        <v>432</v>
      </c>
      <c r="J154" s="372" t="s">
        <v>432</v>
      </c>
      <c r="K154" s="372" t="s">
        <v>432</v>
      </c>
      <c r="L154" s="681" t="s">
        <v>432</v>
      </c>
      <c r="M154" s="683" t="s">
        <v>432</v>
      </c>
      <c r="O154" s="662" t="s">
        <v>432</v>
      </c>
    </row>
    <row r="155" spans="1:15" ht="15.75" x14ac:dyDescent="0.2">
      <c r="A155" s="21" t="s">
        <v>347</v>
      </c>
      <c r="B155" s="671" t="s">
        <v>432</v>
      </c>
      <c r="C155" s="671" t="s">
        <v>432</v>
      </c>
      <c r="D155" s="681" t="s">
        <v>432</v>
      </c>
      <c r="E155" s="683" t="s">
        <v>432</v>
      </c>
      <c r="F155" s="671" t="s">
        <v>432</v>
      </c>
      <c r="G155" s="671" t="s">
        <v>432</v>
      </c>
      <c r="H155" s="681" t="s">
        <v>432</v>
      </c>
      <c r="I155" s="683" t="s">
        <v>432</v>
      </c>
      <c r="J155" s="674" t="s">
        <v>432</v>
      </c>
      <c r="K155" s="664" t="s">
        <v>432</v>
      </c>
      <c r="L155" s="681" t="s">
        <v>432</v>
      </c>
      <c r="M155" s="683" t="s">
        <v>432</v>
      </c>
      <c r="O155" s="662" t="s">
        <v>432</v>
      </c>
    </row>
    <row r="156" spans="1:15" ht="15.75" x14ac:dyDescent="0.2">
      <c r="A156" s="21" t="s">
        <v>348</v>
      </c>
      <c r="B156" s="671" t="s">
        <v>432</v>
      </c>
      <c r="C156" s="671" t="s">
        <v>432</v>
      </c>
      <c r="D156" s="681" t="s">
        <v>432</v>
      </c>
      <c r="E156" s="683" t="s">
        <v>432</v>
      </c>
      <c r="F156" s="671" t="s">
        <v>432</v>
      </c>
      <c r="G156" s="671" t="s">
        <v>432</v>
      </c>
      <c r="H156" s="681" t="s">
        <v>432</v>
      </c>
      <c r="I156" s="683" t="s">
        <v>432</v>
      </c>
      <c r="J156" s="674" t="s">
        <v>432</v>
      </c>
      <c r="K156" s="664" t="s">
        <v>432</v>
      </c>
      <c r="L156" s="681" t="s">
        <v>432</v>
      </c>
      <c r="M156" s="683" t="s">
        <v>432</v>
      </c>
      <c r="O156" s="662" t="s">
        <v>432</v>
      </c>
    </row>
    <row r="157" spans="1:15" ht="15.75" x14ac:dyDescent="0.2">
      <c r="A157" s="10" t="s">
        <v>349</v>
      </c>
      <c r="B157" s="667" t="s">
        <v>432</v>
      </c>
      <c r="C157" s="667" t="s">
        <v>432</v>
      </c>
      <c r="D157" s="682" t="s">
        <v>432</v>
      </c>
      <c r="E157" s="684" t="s">
        <v>432</v>
      </c>
      <c r="F157" s="667" t="s">
        <v>432</v>
      </c>
      <c r="G157" s="667" t="s">
        <v>432</v>
      </c>
      <c r="H157" s="682" t="s">
        <v>432</v>
      </c>
      <c r="I157" s="682" t="s">
        <v>432</v>
      </c>
      <c r="J157" s="677" t="s">
        <v>432</v>
      </c>
      <c r="K157" s="667" t="s">
        <v>432</v>
      </c>
      <c r="L157" s="682" t="s">
        <v>432</v>
      </c>
      <c r="M157" s="682" t="s">
        <v>432</v>
      </c>
      <c r="O157" s="662" t="s">
        <v>432</v>
      </c>
    </row>
    <row r="158" spans="1:15" x14ac:dyDescent="0.2">
      <c r="A158" s="156"/>
      <c r="L158" s="26"/>
      <c r="M158" s="26"/>
      <c r="N158" s="26"/>
    </row>
    <row r="159" spans="1:15" x14ac:dyDescent="0.2">
      <c r="L159" s="26"/>
      <c r="M159" s="26"/>
      <c r="N159" s="26"/>
    </row>
    <row r="160" spans="1:15" ht="15.75" x14ac:dyDescent="0.25">
      <c r="A160" s="166" t="s">
        <v>35</v>
      </c>
    </row>
    <row r="161" spans="1:15" ht="15.75" x14ac:dyDescent="0.25">
      <c r="B161" s="368"/>
      <c r="C161" s="368"/>
      <c r="D161" s="368"/>
      <c r="E161" s="369"/>
      <c r="F161" s="368"/>
      <c r="G161" s="368"/>
      <c r="H161" s="368"/>
      <c r="I161" s="369"/>
      <c r="J161" s="368"/>
      <c r="K161" s="368"/>
      <c r="L161" s="368"/>
      <c r="M161" s="369"/>
    </row>
    <row r="162" spans="1:15" s="3" customFormat="1" ht="13.5" x14ac:dyDescent="0.25">
      <c r="A162" s="746" t="s">
        <v>131</v>
      </c>
      <c r="B162" s="748" t="s">
        <v>0</v>
      </c>
      <c r="C162" s="749"/>
      <c r="D162" s="749"/>
      <c r="E162" s="750"/>
      <c r="F162" s="748" t="s">
        <v>1</v>
      </c>
      <c r="G162" s="740"/>
      <c r="H162" s="740"/>
      <c r="I162" s="741"/>
      <c r="J162" s="742" t="s">
        <v>2</v>
      </c>
      <c r="K162" s="740"/>
      <c r="L162" s="740"/>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16"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157" t="s">
        <v>38</v>
      </c>
      <c r="J164" s="157"/>
      <c r="K164" s="157"/>
      <c r="L164" s="151" t="s">
        <v>4</v>
      </c>
      <c r="M164" s="157" t="s">
        <v>38</v>
      </c>
      <c r="N164" s="149"/>
      <c r="O164" s="149"/>
    </row>
    <row r="165" spans="1:15" s="3" customFormat="1" ht="15.75" x14ac:dyDescent="0.2">
      <c r="A165" s="14" t="s">
        <v>351</v>
      </c>
      <c r="B165" s="665" t="s">
        <v>432</v>
      </c>
      <c r="C165" s="675" t="s">
        <v>432</v>
      </c>
      <c r="D165" s="680" t="s">
        <v>432</v>
      </c>
      <c r="E165" s="683" t="s">
        <v>432</v>
      </c>
      <c r="F165" s="663" t="s">
        <v>432</v>
      </c>
      <c r="G165" s="673" t="s">
        <v>432</v>
      </c>
      <c r="H165" s="686" t="s">
        <v>432</v>
      </c>
      <c r="I165" s="683" t="s">
        <v>432</v>
      </c>
      <c r="J165" s="685" t="s">
        <v>432</v>
      </c>
      <c r="K165" s="685" t="s">
        <v>432</v>
      </c>
      <c r="L165" s="680" t="s">
        <v>432</v>
      </c>
      <c r="M165" s="683" t="s">
        <v>432</v>
      </c>
      <c r="N165" s="149"/>
      <c r="O165" s="662" t="s">
        <v>432</v>
      </c>
    </row>
    <row r="166" spans="1:15" s="3" customFormat="1" ht="15.75" x14ac:dyDescent="0.2">
      <c r="A166" s="13" t="s">
        <v>352</v>
      </c>
      <c r="B166" s="665" t="s">
        <v>432</v>
      </c>
      <c r="C166" s="675" t="s">
        <v>432</v>
      </c>
      <c r="D166" s="681" t="s">
        <v>432</v>
      </c>
      <c r="E166" s="683" t="s">
        <v>432</v>
      </c>
      <c r="F166" s="665" t="s">
        <v>432</v>
      </c>
      <c r="G166" s="675" t="s">
        <v>432</v>
      </c>
      <c r="H166" s="687" t="s">
        <v>432</v>
      </c>
      <c r="I166" s="683" t="s">
        <v>432</v>
      </c>
      <c r="J166" s="672" t="s">
        <v>432</v>
      </c>
      <c r="K166" s="672" t="s">
        <v>432</v>
      </c>
      <c r="L166" s="681" t="s">
        <v>432</v>
      </c>
      <c r="M166" s="683" t="s">
        <v>432</v>
      </c>
      <c r="N166" s="149"/>
      <c r="O166" s="662" t="s">
        <v>432</v>
      </c>
    </row>
    <row r="167" spans="1:15" s="3" customFormat="1" ht="15.75" x14ac:dyDescent="0.2">
      <c r="A167" s="13" t="s">
        <v>353</v>
      </c>
      <c r="B167" s="665" t="s">
        <v>432</v>
      </c>
      <c r="C167" s="675" t="s">
        <v>432</v>
      </c>
      <c r="D167" s="681" t="s">
        <v>432</v>
      </c>
      <c r="E167" s="683" t="s">
        <v>432</v>
      </c>
      <c r="F167" s="665" t="s">
        <v>432</v>
      </c>
      <c r="G167" s="675" t="s">
        <v>432</v>
      </c>
      <c r="H167" s="687" t="s">
        <v>432</v>
      </c>
      <c r="I167" s="683" t="s">
        <v>432</v>
      </c>
      <c r="J167" s="672" t="s">
        <v>432</v>
      </c>
      <c r="K167" s="672" t="s">
        <v>432</v>
      </c>
      <c r="L167" s="681" t="s">
        <v>432</v>
      </c>
      <c r="M167" s="683" t="s">
        <v>432</v>
      </c>
      <c r="N167" s="149"/>
      <c r="O167" s="662" t="s">
        <v>432</v>
      </c>
    </row>
    <row r="168" spans="1:15" s="3" customFormat="1" ht="15.75" x14ac:dyDescent="0.2">
      <c r="A168" s="13" t="s">
        <v>354</v>
      </c>
      <c r="B168" s="665" t="s">
        <v>432</v>
      </c>
      <c r="C168" s="675" t="s">
        <v>432</v>
      </c>
      <c r="D168" s="681" t="s">
        <v>432</v>
      </c>
      <c r="E168" s="683" t="s">
        <v>432</v>
      </c>
      <c r="F168" s="665" t="s">
        <v>432</v>
      </c>
      <c r="G168" s="675" t="s">
        <v>432</v>
      </c>
      <c r="H168" s="687" t="s">
        <v>432</v>
      </c>
      <c r="I168" s="683" t="s">
        <v>432</v>
      </c>
      <c r="J168" s="672" t="s">
        <v>432</v>
      </c>
      <c r="K168" s="672" t="s">
        <v>432</v>
      </c>
      <c r="L168" s="681" t="s">
        <v>432</v>
      </c>
      <c r="M168" s="683" t="s">
        <v>432</v>
      </c>
      <c r="N168" s="149"/>
      <c r="O168" s="662" t="s">
        <v>432</v>
      </c>
    </row>
    <row r="169" spans="1:15" s="3" customFormat="1" ht="15.75" x14ac:dyDescent="0.2">
      <c r="A169" s="42" t="s">
        <v>355</v>
      </c>
      <c r="B169" s="666" t="s">
        <v>432</v>
      </c>
      <c r="C169" s="676" t="s">
        <v>432</v>
      </c>
      <c r="D169" s="682" t="s">
        <v>432</v>
      </c>
      <c r="E169" s="684" t="s">
        <v>432</v>
      </c>
      <c r="F169" s="666" t="s">
        <v>432</v>
      </c>
      <c r="G169" s="676" t="s">
        <v>432</v>
      </c>
      <c r="H169" s="688" t="s">
        <v>432</v>
      </c>
      <c r="I169" s="684" t="s">
        <v>432</v>
      </c>
      <c r="J169" s="689" t="s">
        <v>432</v>
      </c>
      <c r="K169" s="689" t="s">
        <v>432</v>
      </c>
      <c r="L169" s="682" t="s">
        <v>432</v>
      </c>
      <c r="M169" s="682"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conditionalFormatting sqref="B57:C59">
    <cfRule type="expression" dxfId="2690" priority="132">
      <formula>kvartal &lt; 4</formula>
    </cfRule>
  </conditionalFormatting>
  <conditionalFormatting sqref="B63:C65">
    <cfRule type="expression" dxfId="2689" priority="131">
      <formula>kvartal &lt; 4</formula>
    </cfRule>
  </conditionalFormatting>
  <conditionalFormatting sqref="B37">
    <cfRule type="expression" dxfId="2688" priority="130">
      <formula>kvartal &lt; 4</formula>
    </cfRule>
  </conditionalFormatting>
  <conditionalFormatting sqref="B38">
    <cfRule type="expression" dxfId="2687" priority="129">
      <formula>kvartal &lt; 4</formula>
    </cfRule>
  </conditionalFormatting>
  <conditionalFormatting sqref="B39">
    <cfRule type="expression" dxfId="2686" priority="128">
      <formula>kvartal &lt; 4</formula>
    </cfRule>
  </conditionalFormatting>
  <conditionalFormatting sqref="A34">
    <cfRule type="expression" dxfId="2685" priority="1">
      <formula>kvartal &lt; 4</formula>
    </cfRule>
  </conditionalFormatting>
  <conditionalFormatting sqref="C37">
    <cfRule type="expression" dxfId="2684" priority="127">
      <formula>kvartal &lt; 4</formula>
    </cfRule>
  </conditionalFormatting>
  <conditionalFormatting sqref="C38">
    <cfRule type="expression" dxfId="2683" priority="126">
      <formula>kvartal &lt; 4</formula>
    </cfRule>
  </conditionalFormatting>
  <conditionalFormatting sqref="C39">
    <cfRule type="expression" dxfId="2682" priority="125">
      <formula>kvartal &lt; 4</formula>
    </cfRule>
  </conditionalFormatting>
  <conditionalFormatting sqref="B26:C28">
    <cfRule type="expression" dxfId="2681" priority="124">
      <formula>kvartal &lt; 4</formula>
    </cfRule>
  </conditionalFormatting>
  <conditionalFormatting sqref="B32:C33">
    <cfRule type="expression" dxfId="2680" priority="123">
      <formula>kvartal &lt; 4</formula>
    </cfRule>
  </conditionalFormatting>
  <conditionalFormatting sqref="B34">
    <cfRule type="expression" dxfId="2679" priority="122">
      <formula>kvartal &lt; 4</formula>
    </cfRule>
  </conditionalFormatting>
  <conditionalFormatting sqref="C34">
    <cfRule type="expression" dxfId="2678" priority="121">
      <formula>kvartal &lt; 4</formula>
    </cfRule>
  </conditionalFormatting>
  <conditionalFormatting sqref="F26:G28">
    <cfRule type="expression" dxfId="2677" priority="120">
      <formula>kvartal &lt; 4</formula>
    </cfRule>
  </conditionalFormatting>
  <conditionalFormatting sqref="F32">
    <cfRule type="expression" dxfId="2676" priority="119">
      <formula>kvartal &lt; 4</formula>
    </cfRule>
  </conditionalFormatting>
  <conditionalFormatting sqref="G32">
    <cfRule type="expression" dxfId="2675" priority="118">
      <formula>kvartal &lt; 4</formula>
    </cfRule>
  </conditionalFormatting>
  <conditionalFormatting sqref="F33">
    <cfRule type="expression" dxfId="2674" priority="117">
      <formula>kvartal &lt; 4</formula>
    </cfRule>
  </conditionalFormatting>
  <conditionalFormatting sqref="G33">
    <cfRule type="expression" dxfId="2673" priority="116">
      <formula>kvartal &lt; 4</formula>
    </cfRule>
  </conditionalFormatting>
  <conditionalFormatting sqref="F34">
    <cfRule type="expression" dxfId="2672" priority="115">
      <formula>kvartal &lt; 4</formula>
    </cfRule>
  </conditionalFormatting>
  <conditionalFormatting sqref="G34">
    <cfRule type="expression" dxfId="2671" priority="114">
      <formula>kvartal &lt; 4</formula>
    </cfRule>
  </conditionalFormatting>
  <conditionalFormatting sqref="F37">
    <cfRule type="expression" dxfId="2670" priority="113">
      <formula>kvartal &lt; 4</formula>
    </cfRule>
  </conditionalFormatting>
  <conditionalFormatting sqref="F38">
    <cfRule type="expression" dxfId="2669" priority="112">
      <formula>kvartal &lt; 4</formula>
    </cfRule>
  </conditionalFormatting>
  <conditionalFormatting sqref="F39">
    <cfRule type="expression" dxfId="2668" priority="111">
      <formula>kvartal &lt; 4</formula>
    </cfRule>
  </conditionalFormatting>
  <conditionalFormatting sqref="G37">
    <cfRule type="expression" dxfId="2667" priority="110">
      <formula>kvartal &lt; 4</formula>
    </cfRule>
  </conditionalFormatting>
  <conditionalFormatting sqref="G38">
    <cfRule type="expression" dxfId="2666" priority="109">
      <formula>kvartal &lt; 4</formula>
    </cfRule>
  </conditionalFormatting>
  <conditionalFormatting sqref="G39">
    <cfRule type="expression" dxfId="2665" priority="108">
      <formula>kvartal &lt; 4</formula>
    </cfRule>
  </conditionalFormatting>
  <conditionalFormatting sqref="B29">
    <cfRule type="expression" dxfId="2664" priority="107">
      <formula>kvartal &lt; 4</formula>
    </cfRule>
  </conditionalFormatting>
  <conditionalFormatting sqref="C29">
    <cfRule type="expression" dxfId="2663" priority="106">
      <formula>kvartal &lt; 4</formula>
    </cfRule>
  </conditionalFormatting>
  <conditionalFormatting sqref="F29">
    <cfRule type="expression" dxfId="2662" priority="105">
      <formula>kvartal &lt; 4</formula>
    </cfRule>
  </conditionalFormatting>
  <conditionalFormatting sqref="G29">
    <cfRule type="expression" dxfId="2661" priority="104">
      <formula>kvartal &lt; 4</formula>
    </cfRule>
  </conditionalFormatting>
  <conditionalFormatting sqref="J26:K29">
    <cfRule type="expression" dxfId="2660" priority="103">
      <formula>kvartal &lt; 4</formula>
    </cfRule>
  </conditionalFormatting>
  <conditionalFormatting sqref="J32:K34">
    <cfRule type="expression" dxfId="2659" priority="102">
      <formula>kvartal &lt; 4</formula>
    </cfRule>
  </conditionalFormatting>
  <conditionalFormatting sqref="J37:K39">
    <cfRule type="expression" dxfId="2658" priority="101">
      <formula>kvartal &lt; 4</formula>
    </cfRule>
  </conditionalFormatting>
  <conditionalFormatting sqref="B82">
    <cfRule type="expression" dxfId="2657" priority="100">
      <formula>kvartal &lt; 4</formula>
    </cfRule>
  </conditionalFormatting>
  <conditionalFormatting sqref="C82">
    <cfRule type="expression" dxfId="2656" priority="99">
      <formula>kvartal &lt; 4</formula>
    </cfRule>
  </conditionalFormatting>
  <conditionalFormatting sqref="B85">
    <cfRule type="expression" dxfId="2655" priority="98">
      <formula>kvartal &lt; 4</formula>
    </cfRule>
  </conditionalFormatting>
  <conditionalFormatting sqref="C85">
    <cfRule type="expression" dxfId="2654" priority="97">
      <formula>kvartal &lt; 4</formula>
    </cfRule>
  </conditionalFormatting>
  <conditionalFormatting sqref="B92">
    <cfRule type="expression" dxfId="2653" priority="96">
      <formula>kvartal &lt; 4</formula>
    </cfRule>
  </conditionalFormatting>
  <conditionalFormatting sqref="C92">
    <cfRule type="expression" dxfId="2652" priority="95">
      <formula>kvartal &lt; 4</formula>
    </cfRule>
  </conditionalFormatting>
  <conditionalFormatting sqref="B95">
    <cfRule type="expression" dxfId="2651" priority="94">
      <formula>kvartal &lt; 4</formula>
    </cfRule>
  </conditionalFormatting>
  <conditionalFormatting sqref="C95">
    <cfRule type="expression" dxfId="2650" priority="93">
      <formula>kvartal &lt; 4</formula>
    </cfRule>
  </conditionalFormatting>
  <conditionalFormatting sqref="B102">
    <cfRule type="expression" dxfId="2649" priority="92">
      <formula>kvartal &lt; 4</formula>
    </cfRule>
  </conditionalFormatting>
  <conditionalFormatting sqref="C102">
    <cfRule type="expression" dxfId="2648" priority="91">
      <formula>kvartal &lt; 4</formula>
    </cfRule>
  </conditionalFormatting>
  <conditionalFormatting sqref="B105">
    <cfRule type="expression" dxfId="2647" priority="90">
      <formula>kvartal &lt; 4</formula>
    </cfRule>
  </conditionalFormatting>
  <conditionalFormatting sqref="C105">
    <cfRule type="expression" dxfId="2646" priority="89">
      <formula>kvartal &lt; 4</formula>
    </cfRule>
  </conditionalFormatting>
  <conditionalFormatting sqref="B112">
    <cfRule type="expression" dxfId="2645" priority="88">
      <formula>kvartal &lt; 4</formula>
    </cfRule>
  </conditionalFormatting>
  <conditionalFormatting sqref="C112">
    <cfRule type="expression" dxfId="2644" priority="87">
      <formula>kvartal &lt; 4</formula>
    </cfRule>
  </conditionalFormatting>
  <conditionalFormatting sqref="B115">
    <cfRule type="expression" dxfId="2643" priority="86">
      <formula>kvartal &lt; 4</formula>
    </cfRule>
  </conditionalFormatting>
  <conditionalFormatting sqref="C115">
    <cfRule type="expression" dxfId="2642" priority="85">
      <formula>kvartal &lt; 4</formula>
    </cfRule>
  </conditionalFormatting>
  <conditionalFormatting sqref="B122">
    <cfRule type="expression" dxfId="2641" priority="84">
      <formula>kvartal &lt; 4</formula>
    </cfRule>
  </conditionalFormatting>
  <conditionalFormatting sqref="C122">
    <cfRule type="expression" dxfId="2640" priority="83">
      <formula>kvartal &lt; 4</formula>
    </cfRule>
  </conditionalFormatting>
  <conditionalFormatting sqref="B125">
    <cfRule type="expression" dxfId="2639" priority="82">
      <formula>kvartal &lt; 4</formula>
    </cfRule>
  </conditionalFormatting>
  <conditionalFormatting sqref="C125">
    <cfRule type="expression" dxfId="2638" priority="81">
      <formula>kvartal &lt; 4</formula>
    </cfRule>
  </conditionalFormatting>
  <conditionalFormatting sqref="B132">
    <cfRule type="expression" dxfId="2637" priority="80">
      <formula>kvartal &lt; 4</formula>
    </cfRule>
  </conditionalFormatting>
  <conditionalFormatting sqref="C132">
    <cfRule type="expression" dxfId="2636" priority="79">
      <formula>kvartal &lt; 4</formula>
    </cfRule>
  </conditionalFormatting>
  <conditionalFormatting sqref="B135">
    <cfRule type="expression" dxfId="2635" priority="78">
      <formula>kvartal &lt; 4</formula>
    </cfRule>
  </conditionalFormatting>
  <conditionalFormatting sqref="C135">
    <cfRule type="expression" dxfId="2634" priority="77">
      <formula>kvartal &lt; 4</formula>
    </cfRule>
  </conditionalFormatting>
  <conditionalFormatting sqref="B146">
    <cfRule type="expression" dxfId="2633" priority="76">
      <formula>kvartal &lt; 4</formula>
    </cfRule>
  </conditionalFormatting>
  <conditionalFormatting sqref="C146">
    <cfRule type="expression" dxfId="2632" priority="75">
      <formula>kvartal &lt; 4</formula>
    </cfRule>
  </conditionalFormatting>
  <conditionalFormatting sqref="B154">
    <cfRule type="expression" dxfId="2631" priority="74">
      <formula>kvartal &lt; 4</formula>
    </cfRule>
  </conditionalFormatting>
  <conditionalFormatting sqref="C154">
    <cfRule type="expression" dxfId="2630" priority="73">
      <formula>kvartal &lt; 4</formula>
    </cfRule>
  </conditionalFormatting>
  <conditionalFormatting sqref="F83">
    <cfRule type="expression" dxfId="2629" priority="72">
      <formula>kvartal &lt; 4</formula>
    </cfRule>
  </conditionalFormatting>
  <conditionalFormatting sqref="G83">
    <cfRule type="expression" dxfId="2628" priority="71">
      <formula>kvartal &lt; 4</formula>
    </cfRule>
  </conditionalFormatting>
  <conditionalFormatting sqref="F84:G84">
    <cfRule type="expression" dxfId="2627" priority="70">
      <formula>kvartal &lt; 4</formula>
    </cfRule>
  </conditionalFormatting>
  <conditionalFormatting sqref="F86:G87">
    <cfRule type="expression" dxfId="2626" priority="69">
      <formula>kvartal &lt; 4</formula>
    </cfRule>
  </conditionalFormatting>
  <conditionalFormatting sqref="F93:G94">
    <cfRule type="expression" dxfId="2625" priority="68">
      <formula>kvartal &lt; 4</formula>
    </cfRule>
  </conditionalFormatting>
  <conditionalFormatting sqref="F96:G97">
    <cfRule type="expression" dxfId="2624" priority="67">
      <formula>kvartal &lt; 4</formula>
    </cfRule>
  </conditionalFormatting>
  <conditionalFormatting sqref="F103:G104">
    <cfRule type="expression" dxfId="2623" priority="66">
      <formula>kvartal &lt; 4</formula>
    </cfRule>
  </conditionalFormatting>
  <conditionalFormatting sqref="F106:G107">
    <cfRule type="expression" dxfId="2622" priority="65">
      <formula>kvartal &lt; 4</formula>
    </cfRule>
  </conditionalFormatting>
  <conditionalFormatting sqref="F113:G114">
    <cfRule type="expression" dxfId="2621" priority="64">
      <formula>kvartal &lt; 4</formula>
    </cfRule>
  </conditionalFormatting>
  <conditionalFormatting sqref="F116:G117">
    <cfRule type="expression" dxfId="2620" priority="63">
      <formula>kvartal &lt; 4</formula>
    </cfRule>
  </conditionalFormatting>
  <conditionalFormatting sqref="F123:G124">
    <cfRule type="expression" dxfId="2619" priority="62">
      <formula>kvartal &lt; 4</formula>
    </cfRule>
  </conditionalFormatting>
  <conditionalFormatting sqref="F126:G127">
    <cfRule type="expression" dxfId="2618" priority="61">
      <formula>kvartal &lt; 4</formula>
    </cfRule>
  </conditionalFormatting>
  <conditionalFormatting sqref="F133:G134">
    <cfRule type="expression" dxfId="2617" priority="60">
      <formula>kvartal &lt; 4</formula>
    </cfRule>
  </conditionalFormatting>
  <conditionalFormatting sqref="F136:G137">
    <cfRule type="expression" dxfId="2616" priority="59">
      <formula>kvartal &lt; 4</formula>
    </cfRule>
  </conditionalFormatting>
  <conditionalFormatting sqref="F146">
    <cfRule type="expression" dxfId="2615" priority="58">
      <formula>kvartal &lt; 4</formula>
    </cfRule>
  </conditionalFormatting>
  <conditionalFormatting sqref="G146">
    <cfRule type="expression" dxfId="2614" priority="57">
      <formula>kvartal &lt; 4</formula>
    </cfRule>
  </conditionalFormatting>
  <conditionalFormatting sqref="F154:G154">
    <cfRule type="expression" dxfId="2613" priority="56">
      <formula>kvartal &lt; 4</formula>
    </cfRule>
  </conditionalFormatting>
  <conditionalFormatting sqref="F82:G82">
    <cfRule type="expression" dxfId="2612" priority="55">
      <formula>kvartal &lt; 4</formula>
    </cfRule>
  </conditionalFormatting>
  <conditionalFormatting sqref="F85:G85">
    <cfRule type="expression" dxfId="2611" priority="54">
      <formula>kvartal &lt; 4</formula>
    </cfRule>
  </conditionalFormatting>
  <conditionalFormatting sqref="F92:G92">
    <cfRule type="expression" dxfId="2610" priority="53">
      <formula>kvartal &lt; 4</formula>
    </cfRule>
  </conditionalFormatting>
  <conditionalFormatting sqref="F95:G95">
    <cfRule type="expression" dxfId="2609" priority="52">
      <formula>kvartal &lt; 4</formula>
    </cfRule>
  </conditionalFormatting>
  <conditionalFormatting sqref="F102:G102">
    <cfRule type="expression" dxfId="2608" priority="51">
      <formula>kvartal &lt; 4</formula>
    </cfRule>
  </conditionalFormatting>
  <conditionalFormatting sqref="F105:G105">
    <cfRule type="expression" dxfId="2607" priority="50">
      <formula>kvartal &lt; 4</formula>
    </cfRule>
  </conditionalFormatting>
  <conditionalFormatting sqref="F112:G112">
    <cfRule type="expression" dxfId="2606" priority="49">
      <formula>kvartal &lt; 4</formula>
    </cfRule>
  </conditionalFormatting>
  <conditionalFormatting sqref="F115">
    <cfRule type="expression" dxfId="2605" priority="48">
      <formula>kvartal &lt; 4</formula>
    </cfRule>
  </conditionalFormatting>
  <conditionalFormatting sqref="G115">
    <cfRule type="expression" dxfId="2604" priority="47">
      <formula>kvartal &lt; 4</formula>
    </cfRule>
  </conditionalFormatting>
  <conditionalFormatting sqref="F122:G122">
    <cfRule type="expression" dxfId="2603" priority="46">
      <formula>kvartal &lt; 4</formula>
    </cfRule>
  </conditionalFormatting>
  <conditionalFormatting sqref="F125">
    <cfRule type="expression" dxfId="2602" priority="45">
      <formula>kvartal &lt; 4</formula>
    </cfRule>
  </conditionalFormatting>
  <conditionalFormatting sqref="G125">
    <cfRule type="expression" dxfId="2601" priority="44">
      <formula>kvartal &lt; 4</formula>
    </cfRule>
  </conditionalFormatting>
  <conditionalFormatting sqref="F132">
    <cfRule type="expression" dxfId="2600" priority="43">
      <formula>kvartal &lt; 4</formula>
    </cfRule>
  </conditionalFormatting>
  <conditionalFormatting sqref="G132">
    <cfRule type="expression" dxfId="2599" priority="42">
      <formula>kvartal &lt; 4</formula>
    </cfRule>
  </conditionalFormatting>
  <conditionalFormatting sqref="G135">
    <cfRule type="expression" dxfId="2598" priority="41">
      <formula>kvartal &lt; 4</formula>
    </cfRule>
  </conditionalFormatting>
  <conditionalFormatting sqref="F135">
    <cfRule type="expression" dxfId="2597" priority="40">
      <formula>kvartal &lt; 4</formula>
    </cfRule>
  </conditionalFormatting>
  <conditionalFormatting sqref="J82:K86">
    <cfRule type="expression" dxfId="2596" priority="39">
      <formula>kvartal &lt; 4</formula>
    </cfRule>
  </conditionalFormatting>
  <conditionalFormatting sqref="J87:K87">
    <cfRule type="expression" dxfId="2595" priority="38">
      <formula>kvartal &lt; 4</formula>
    </cfRule>
  </conditionalFormatting>
  <conditionalFormatting sqref="J92:K97">
    <cfRule type="expression" dxfId="2594" priority="37">
      <formula>kvartal &lt; 4</formula>
    </cfRule>
  </conditionalFormatting>
  <conditionalFormatting sqref="J102:K107">
    <cfRule type="expression" dxfId="2593" priority="36">
      <formula>kvartal &lt; 4</formula>
    </cfRule>
  </conditionalFormatting>
  <conditionalFormatting sqref="J112:K117">
    <cfRule type="expression" dxfId="2592" priority="35">
      <formula>kvartal &lt; 4</formula>
    </cfRule>
  </conditionalFormatting>
  <conditionalFormatting sqref="J122:K127">
    <cfRule type="expression" dxfId="2591" priority="34">
      <formula>kvartal &lt; 4</formula>
    </cfRule>
  </conditionalFormatting>
  <conditionalFormatting sqref="J132:K137">
    <cfRule type="expression" dxfId="2590" priority="33">
      <formula>kvartal &lt; 4</formula>
    </cfRule>
  </conditionalFormatting>
  <conditionalFormatting sqref="J146:K146">
    <cfRule type="expression" dxfId="2589" priority="32">
      <formula>kvartal &lt; 4</formula>
    </cfRule>
  </conditionalFormatting>
  <conditionalFormatting sqref="J154:K154">
    <cfRule type="expression" dxfId="2588" priority="31">
      <formula>kvartal &lt; 4</formula>
    </cfRule>
  </conditionalFormatting>
  <conditionalFormatting sqref="A26:A28">
    <cfRule type="expression" dxfId="2587" priority="15">
      <formula>kvartal &lt; 4</formula>
    </cfRule>
  </conditionalFormatting>
  <conditionalFormatting sqref="A32:A33">
    <cfRule type="expression" dxfId="2586" priority="14">
      <formula>kvartal &lt; 4</formula>
    </cfRule>
  </conditionalFormatting>
  <conditionalFormatting sqref="A37:A39">
    <cfRule type="expression" dxfId="2585" priority="13">
      <formula>kvartal &lt; 4</formula>
    </cfRule>
  </conditionalFormatting>
  <conditionalFormatting sqref="A57:A59">
    <cfRule type="expression" dxfId="2584" priority="12">
      <formula>kvartal &lt; 4</formula>
    </cfRule>
  </conditionalFormatting>
  <conditionalFormatting sqref="A63:A65">
    <cfRule type="expression" dxfId="2583" priority="11">
      <formula>kvartal &lt; 4</formula>
    </cfRule>
  </conditionalFormatting>
  <conditionalFormatting sqref="A82:A87">
    <cfRule type="expression" dxfId="2582" priority="10">
      <formula>kvartal &lt; 4</formula>
    </cfRule>
  </conditionalFormatting>
  <conditionalFormatting sqref="A92:A97">
    <cfRule type="expression" dxfId="2581" priority="9">
      <formula>kvartal &lt; 4</formula>
    </cfRule>
  </conditionalFormatting>
  <conditionalFormatting sqref="A102:A107">
    <cfRule type="expression" dxfId="2580" priority="8">
      <formula>kvartal &lt; 4</formula>
    </cfRule>
  </conditionalFormatting>
  <conditionalFormatting sqref="A112:A117">
    <cfRule type="expression" dxfId="2579" priority="7">
      <formula>kvartal &lt; 4</formula>
    </cfRule>
  </conditionalFormatting>
  <conditionalFormatting sqref="A122:A127">
    <cfRule type="expression" dxfId="2578" priority="6">
      <formula>kvartal &lt; 4</formula>
    </cfRule>
  </conditionalFormatting>
  <conditionalFormatting sqref="A132:A137">
    <cfRule type="expression" dxfId="2577" priority="5">
      <formula>kvartal &lt; 4</formula>
    </cfRule>
  </conditionalFormatting>
  <conditionalFormatting sqref="A146">
    <cfRule type="expression" dxfId="2576" priority="4">
      <formula>kvartal &lt; 4</formula>
    </cfRule>
  </conditionalFormatting>
  <conditionalFormatting sqref="A154">
    <cfRule type="expression" dxfId="2575" priority="3">
      <formula>kvartal &lt; 4</formula>
    </cfRule>
  </conditionalFormatting>
  <conditionalFormatting sqref="A29">
    <cfRule type="expression" dxfId="2574" priority="2">
      <formula>kvartal &lt; 4</formula>
    </cfRule>
  </conditionalFormatting>
  <pageMargins left="0.70866141732283472" right="0.70866141732283472" top="0.78740157480314965" bottom="0.78740157480314965" header="0.31496062992125984" footer="0.31496062992125984"/>
  <pageSetup paperSize="9" scale="55" orientation="portrait" r:id="rId1"/>
  <rowBreaks count="1" manualBreakCount="1">
    <brk id="72"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161</v>
      </c>
      <c r="D1" s="26"/>
      <c r="E1" s="26"/>
      <c r="F1" s="26"/>
      <c r="G1" s="26"/>
      <c r="H1" s="26"/>
      <c r="I1" s="26"/>
      <c r="J1" s="26"/>
      <c r="K1" s="26"/>
      <c r="L1" s="26"/>
      <c r="M1" s="26"/>
      <c r="O1" s="144"/>
    </row>
    <row r="2" spans="1:15" ht="15.75" x14ac:dyDescent="0.25">
      <c r="A2" s="166" t="s">
        <v>36</v>
      </c>
      <c r="B2" s="369"/>
      <c r="C2" s="369"/>
      <c r="D2" s="369"/>
      <c r="E2" s="369"/>
      <c r="F2" s="369"/>
      <c r="G2" s="369"/>
      <c r="H2" s="369"/>
      <c r="I2" s="369"/>
      <c r="J2" s="369"/>
      <c r="K2" s="369"/>
      <c r="L2" s="369"/>
      <c r="M2" s="369"/>
    </row>
    <row r="3" spans="1:15" ht="15.75" x14ac:dyDescent="0.25">
      <c r="A3" s="164"/>
      <c r="B3" s="369"/>
      <c r="C3" s="369"/>
      <c r="D3" s="369"/>
      <c r="E3" s="369"/>
      <c r="F3" s="369"/>
      <c r="G3" s="369"/>
      <c r="H3" s="369"/>
      <c r="I3" s="369"/>
      <c r="J3" s="369"/>
      <c r="K3" s="369"/>
      <c r="L3" s="369"/>
      <c r="M3" s="369"/>
    </row>
    <row r="4" spans="1:15" ht="13.5" x14ac:dyDescent="0.25">
      <c r="A4" s="746" t="s">
        <v>131</v>
      </c>
      <c r="B4" s="748" t="s">
        <v>0</v>
      </c>
      <c r="C4" s="749"/>
      <c r="D4" s="749"/>
      <c r="E4" s="750"/>
      <c r="F4" s="748" t="s">
        <v>1</v>
      </c>
      <c r="G4" s="749"/>
      <c r="H4" s="749"/>
      <c r="I4" s="750"/>
      <c r="J4" s="742" t="s">
        <v>2</v>
      </c>
      <c r="K4" s="743"/>
      <c r="L4" s="743"/>
      <c r="M4" s="741"/>
    </row>
    <row r="5" spans="1:15" x14ac:dyDescent="0.2">
      <c r="A5" s="159"/>
      <c r="B5" s="153" t="s">
        <v>430</v>
      </c>
      <c r="C5" s="153" t="s">
        <v>431</v>
      </c>
      <c r="D5" s="251" t="s">
        <v>3</v>
      </c>
      <c r="E5" s="316" t="s">
        <v>37</v>
      </c>
      <c r="F5" s="153" t="s">
        <v>430</v>
      </c>
      <c r="G5" s="153" t="s">
        <v>431</v>
      </c>
      <c r="H5" s="251" t="s">
        <v>3</v>
      </c>
      <c r="I5" s="316" t="s">
        <v>37</v>
      </c>
      <c r="J5" s="153" t="s">
        <v>430</v>
      </c>
      <c r="K5" s="153" t="s">
        <v>431</v>
      </c>
      <c r="L5" s="251" t="s">
        <v>3</v>
      </c>
      <c r="M5" s="163" t="s">
        <v>37</v>
      </c>
      <c r="O5" s="173"/>
    </row>
    <row r="6" spans="1:15" x14ac:dyDescent="0.2">
      <c r="A6" s="643" t="s">
        <v>432</v>
      </c>
      <c r="B6" s="157"/>
      <c r="C6" s="157"/>
      <c r="D6" s="253" t="s">
        <v>4</v>
      </c>
      <c r="E6" s="157" t="s">
        <v>38</v>
      </c>
      <c r="F6" s="162"/>
      <c r="G6" s="162"/>
      <c r="H6" s="251" t="s">
        <v>4</v>
      </c>
      <c r="I6" s="157" t="s">
        <v>38</v>
      </c>
      <c r="J6" s="162"/>
      <c r="K6" s="162"/>
      <c r="L6" s="251" t="s">
        <v>4</v>
      </c>
      <c r="M6" s="157" t="s">
        <v>38</v>
      </c>
    </row>
    <row r="7" spans="1:15" ht="15.75" x14ac:dyDescent="0.2">
      <c r="A7" s="14" t="s">
        <v>30</v>
      </c>
      <c r="B7" s="317">
        <v>134436.22700000001</v>
      </c>
      <c r="C7" s="318">
        <v>138869.50099999999</v>
      </c>
      <c r="D7" s="262">
        <v>3.3</v>
      </c>
      <c r="E7" s="179">
        <v>4.6962625910200195</v>
      </c>
      <c r="F7" s="317">
        <v>127450.495</v>
      </c>
      <c r="G7" s="318">
        <v>240799.88399999999</v>
      </c>
      <c r="H7" s="262">
        <v>88.9</v>
      </c>
      <c r="I7" s="179">
        <v>4.8963390760281582</v>
      </c>
      <c r="J7" s="319">
        <v>261886.72200000001</v>
      </c>
      <c r="K7" s="320">
        <v>379669.38500000001</v>
      </c>
      <c r="L7" s="266">
        <v>45</v>
      </c>
      <c r="M7" s="179">
        <v>4.8212111968325742</v>
      </c>
      <c r="O7" s="662" t="s">
        <v>432</v>
      </c>
    </row>
    <row r="8" spans="1:15" ht="15.75" x14ac:dyDescent="0.2">
      <c r="A8" s="21" t="s">
        <v>32</v>
      </c>
      <c r="B8" s="294">
        <v>49521.17</v>
      </c>
      <c r="C8" s="295">
        <v>65369.701999999997</v>
      </c>
      <c r="D8" s="167">
        <v>32</v>
      </c>
      <c r="E8" s="179">
        <v>4.2619802932553768</v>
      </c>
      <c r="F8" s="298"/>
      <c r="G8" s="299"/>
      <c r="H8" s="167"/>
      <c r="I8" s="655" t="s">
        <v>432</v>
      </c>
      <c r="J8" s="239">
        <v>49521.17</v>
      </c>
      <c r="K8" s="300">
        <v>65369.701999999997</v>
      </c>
      <c r="L8" s="267"/>
      <c r="M8" s="179">
        <v>4.2619802932553768</v>
      </c>
      <c r="O8" s="662" t="s">
        <v>432</v>
      </c>
    </row>
    <row r="9" spans="1:15" ht="15.75" x14ac:dyDescent="0.2">
      <c r="A9" s="21" t="s">
        <v>31</v>
      </c>
      <c r="B9" s="294">
        <v>44784.432000000001</v>
      </c>
      <c r="C9" s="295">
        <v>41969.252</v>
      </c>
      <c r="D9" s="167">
        <v>-6.3</v>
      </c>
      <c r="E9" s="179">
        <v>5.2899076400028191</v>
      </c>
      <c r="F9" s="298"/>
      <c r="G9" s="299"/>
      <c r="H9" s="167"/>
      <c r="I9" s="655" t="s">
        <v>432</v>
      </c>
      <c r="J9" s="239">
        <v>44784.432000000001</v>
      </c>
      <c r="K9" s="300">
        <v>41969.252</v>
      </c>
      <c r="L9" s="267"/>
      <c r="M9" s="179">
        <v>5.2899076400028191</v>
      </c>
      <c r="O9" s="662" t="s">
        <v>432</v>
      </c>
    </row>
    <row r="10" spans="1:15" ht="15.75" x14ac:dyDescent="0.2">
      <c r="A10" s="13" t="s">
        <v>29</v>
      </c>
      <c r="B10" s="321">
        <v>10532.563</v>
      </c>
      <c r="C10" s="322">
        <v>14639.263999999999</v>
      </c>
      <c r="D10" s="167">
        <v>39</v>
      </c>
      <c r="E10" s="179">
        <v>7.1448745457131437</v>
      </c>
      <c r="F10" s="321">
        <v>96187.031000000003</v>
      </c>
      <c r="G10" s="322">
        <v>221845</v>
      </c>
      <c r="H10" s="167">
        <v>130.6</v>
      </c>
      <c r="I10" s="179">
        <v>5.1562253862623573</v>
      </c>
      <c r="J10" s="319">
        <v>106719.594</v>
      </c>
      <c r="K10" s="320">
        <v>236484.264</v>
      </c>
      <c r="L10" s="267">
        <v>121.6</v>
      </c>
      <c r="M10" s="179">
        <v>5.2466237309417565</v>
      </c>
      <c r="O10" s="662" t="s">
        <v>432</v>
      </c>
    </row>
    <row r="11" spans="1:15" ht="15.75" x14ac:dyDescent="0.2">
      <c r="A11" s="21" t="s">
        <v>32</v>
      </c>
      <c r="B11" s="294">
        <v>3232.8409999999999</v>
      </c>
      <c r="C11" s="295">
        <v>4718.6970000000001</v>
      </c>
      <c r="D11" s="167">
        <v>46</v>
      </c>
      <c r="E11" s="179">
        <v>4.491447900493803</v>
      </c>
      <c r="F11" s="298"/>
      <c r="G11" s="299"/>
      <c r="H11" s="167"/>
      <c r="I11" s="655" t="s">
        <v>432</v>
      </c>
      <c r="J11" s="239">
        <v>3232.8409999999999</v>
      </c>
      <c r="K11" s="300">
        <v>4718.6970000000001</v>
      </c>
      <c r="L11" s="267"/>
      <c r="M11" s="179">
        <v>4.491447900493803</v>
      </c>
      <c r="O11" s="662" t="s">
        <v>432</v>
      </c>
    </row>
    <row r="12" spans="1:15" ht="15.75" x14ac:dyDescent="0.2">
      <c r="A12" s="21" t="s">
        <v>31</v>
      </c>
      <c r="B12" s="294">
        <v>5794.9660000000003</v>
      </c>
      <c r="C12" s="295">
        <v>7885.1379999999999</v>
      </c>
      <c r="D12" s="167">
        <v>36.1</v>
      </c>
      <c r="E12" s="179">
        <v>18.317320379627478</v>
      </c>
      <c r="F12" s="298"/>
      <c r="G12" s="299"/>
      <c r="H12" s="167"/>
      <c r="I12" s="655" t="s">
        <v>432</v>
      </c>
      <c r="J12" s="239">
        <v>5794.9660000000003</v>
      </c>
      <c r="K12" s="300">
        <v>7885.1379999999999</v>
      </c>
      <c r="L12" s="267"/>
      <c r="M12" s="179">
        <v>18.317320379627478</v>
      </c>
      <c r="O12" s="662" t="s">
        <v>432</v>
      </c>
    </row>
    <row r="13" spans="1:15" ht="15.75" x14ac:dyDescent="0.2">
      <c r="A13" s="13" t="s">
        <v>28</v>
      </c>
      <c r="B13" s="321">
        <v>410668.163</v>
      </c>
      <c r="C13" s="322">
        <v>402940.05</v>
      </c>
      <c r="D13" s="167">
        <v>-1.9</v>
      </c>
      <c r="E13" s="179">
        <v>1.6150944490229402</v>
      </c>
      <c r="F13" s="321">
        <v>1350967.8559999999</v>
      </c>
      <c r="G13" s="322">
        <v>1690944.727</v>
      </c>
      <c r="H13" s="167">
        <v>25.2</v>
      </c>
      <c r="I13" s="179">
        <v>5.8197668776359048</v>
      </c>
      <c r="J13" s="319">
        <v>1761636.0189999999</v>
      </c>
      <c r="K13" s="320">
        <v>2093884.777</v>
      </c>
      <c r="L13" s="267">
        <v>18.899999999999999</v>
      </c>
      <c r="M13" s="179">
        <v>3.8773069067742711</v>
      </c>
      <c r="O13" s="662" t="s">
        <v>432</v>
      </c>
    </row>
    <row r="14" spans="1:15" s="44" customFormat="1" ht="15.75" x14ac:dyDescent="0.2">
      <c r="A14" s="13" t="s">
        <v>27</v>
      </c>
      <c r="B14" s="692" t="s">
        <v>432</v>
      </c>
      <c r="C14" s="698" t="s">
        <v>432</v>
      </c>
      <c r="D14" s="656" t="s">
        <v>432</v>
      </c>
      <c r="E14" s="655" t="s">
        <v>432</v>
      </c>
      <c r="F14" s="321">
        <v>12668.735000000001</v>
      </c>
      <c r="G14" s="322">
        <v>79298.061000000002</v>
      </c>
      <c r="H14" s="167">
        <v>525.9</v>
      </c>
      <c r="I14" s="179">
        <v>33.099732786828291</v>
      </c>
      <c r="J14" s="319">
        <v>12668.735000000001</v>
      </c>
      <c r="K14" s="320">
        <v>79298.061000000002</v>
      </c>
      <c r="L14" s="267">
        <v>525.9</v>
      </c>
      <c r="M14" s="179">
        <v>26.910061140403254</v>
      </c>
      <c r="N14" s="144"/>
      <c r="O14" s="662" t="s">
        <v>432</v>
      </c>
    </row>
    <row r="15" spans="1:15" s="44" customFormat="1" ht="15.75" x14ac:dyDescent="0.2">
      <c r="A15" s="42" t="s">
        <v>26</v>
      </c>
      <c r="B15" s="693" t="s">
        <v>432</v>
      </c>
      <c r="C15" s="699" t="s">
        <v>432</v>
      </c>
      <c r="D15" s="657" t="s">
        <v>432</v>
      </c>
      <c r="E15" s="657" t="s">
        <v>432</v>
      </c>
      <c r="F15" s="323">
        <v>9831.6409999999996</v>
      </c>
      <c r="G15" s="324">
        <v>18474.663</v>
      </c>
      <c r="H15" s="168">
        <v>87.9</v>
      </c>
      <c r="I15" s="168">
        <v>23.821027400556957</v>
      </c>
      <c r="J15" s="325">
        <v>9831.6409999999996</v>
      </c>
      <c r="K15" s="326">
        <v>18474.663</v>
      </c>
      <c r="L15" s="268">
        <v>87.9</v>
      </c>
      <c r="M15" s="168">
        <v>17.725604863920399</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368"/>
      <c r="C21" s="368"/>
      <c r="D21" s="368"/>
      <c r="E21" s="369"/>
      <c r="F21" s="368"/>
      <c r="G21" s="368"/>
      <c r="H21" s="368"/>
      <c r="I21" s="369"/>
      <c r="J21" s="368"/>
      <c r="K21" s="368"/>
      <c r="L21" s="368"/>
      <c r="M21" s="369"/>
    </row>
    <row r="22" spans="1:15" ht="13.5" x14ac:dyDescent="0.25">
      <c r="A22" s="746" t="s">
        <v>131</v>
      </c>
      <c r="B22" s="748" t="s">
        <v>0</v>
      </c>
      <c r="C22" s="749"/>
      <c r="D22" s="749"/>
      <c r="E22" s="750"/>
      <c r="F22" s="748" t="s">
        <v>1</v>
      </c>
      <c r="G22" s="749"/>
      <c r="H22" s="749"/>
      <c r="I22" s="750"/>
      <c r="J22" s="742" t="s">
        <v>2</v>
      </c>
      <c r="K22" s="743"/>
      <c r="L22" s="743"/>
      <c r="M22" s="741"/>
    </row>
    <row r="23" spans="1:15" x14ac:dyDescent="0.2">
      <c r="A23" s="142" t="s">
        <v>5</v>
      </c>
      <c r="B23" s="248" t="s">
        <v>430</v>
      </c>
      <c r="C23" s="248" t="s">
        <v>431</v>
      </c>
      <c r="D23" s="163" t="s">
        <v>3</v>
      </c>
      <c r="E23" s="316" t="s">
        <v>37</v>
      </c>
      <c r="F23" s="248" t="s">
        <v>430</v>
      </c>
      <c r="G23" s="248" t="s">
        <v>431</v>
      </c>
      <c r="H23" s="163" t="s">
        <v>3</v>
      </c>
      <c r="I23" s="316" t="s">
        <v>37</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38</v>
      </c>
      <c r="J24" s="162"/>
      <c r="K24" s="162"/>
      <c r="L24" s="157" t="s">
        <v>4</v>
      </c>
      <c r="M24" s="157" t="s">
        <v>38</v>
      </c>
    </row>
    <row r="25" spans="1:15" ht="15.75" x14ac:dyDescent="0.2">
      <c r="A25" s="14" t="s">
        <v>30</v>
      </c>
      <c r="B25" s="694" t="s">
        <v>432</v>
      </c>
      <c r="C25" s="700" t="s">
        <v>432</v>
      </c>
      <c r="D25" s="709" t="s">
        <v>432</v>
      </c>
      <c r="E25" s="655" t="s">
        <v>432</v>
      </c>
      <c r="F25" s="329">
        <v>5271.4719999999998</v>
      </c>
      <c r="G25" s="328">
        <v>5080.21</v>
      </c>
      <c r="H25" s="262">
        <v>-3.6</v>
      </c>
      <c r="I25" s="179">
        <v>2.2967831960922891</v>
      </c>
      <c r="J25" s="327">
        <v>5271.4719999999998</v>
      </c>
      <c r="K25" s="327">
        <v>5080.21</v>
      </c>
      <c r="L25" s="266">
        <v>-3.6</v>
      </c>
      <c r="M25" s="167">
        <v>0.53032936103022266</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319">
        <v>464.1</v>
      </c>
      <c r="G31" s="319">
        <v>466</v>
      </c>
      <c r="H31" s="167">
        <v>0.4</v>
      </c>
      <c r="I31" s="179">
        <v>5.2384897376979938</v>
      </c>
      <c r="J31" s="241">
        <v>464.1</v>
      </c>
      <c r="K31" s="241">
        <v>466</v>
      </c>
      <c r="L31" s="267">
        <v>0.4</v>
      </c>
      <c r="M31" s="167">
        <v>0.35588477481591002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319">
        <v>2454134.9019999998</v>
      </c>
      <c r="G36" s="320">
        <v>2190559.645</v>
      </c>
      <c r="H36" s="167">
        <v>-10.7</v>
      </c>
      <c r="I36" s="179">
        <v>11.705749894692758</v>
      </c>
      <c r="J36" s="241">
        <v>2454134.9019999998</v>
      </c>
      <c r="K36" s="241">
        <v>2190559.645</v>
      </c>
      <c r="L36" s="267">
        <v>-10.7</v>
      </c>
      <c r="M36" s="167">
        <v>3.0962883030407578</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319">
        <v>27376.615000000002</v>
      </c>
      <c r="G40" s="320">
        <v>22966.1</v>
      </c>
      <c r="H40" s="167">
        <v>-16.100000000000001</v>
      </c>
      <c r="I40" s="179">
        <v>-864.45067436419663</v>
      </c>
      <c r="J40" s="241">
        <v>27376.615000000002</v>
      </c>
      <c r="K40" s="241">
        <v>22966.1</v>
      </c>
      <c r="L40" s="267">
        <v>-16.100000000000001</v>
      </c>
      <c r="M40" s="167">
        <v>92.261387316364321</v>
      </c>
      <c r="O40" s="662" t="s">
        <v>432</v>
      </c>
    </row>
    <row r="41" spans="1:15" ht="15.75" x14ac:dyDescent="0.2">
      <c r="A41" s="13" t="s">
        <v>26</v>
      </c>
      <c r="B41" s="645" t="s">
        <v>432</v>
      </c>
      <c r="C41" s="410" t="s">
        <v>432</v>
      </c>
      <c r="D41" s="656" t="s">
        <v>432</v>
      </c>
      <c r="E41" s="655" t="s">
        <v>432</v>
      </c>
      <c r="F41" s="319">
        <v>13291.628000000001</v>
      </c>
      <c r="G41" s="320">
        <v>4744.9769999999999</v>
      </c>
      <c r="H41" s="167">
        <v>-64.3</v>
      </c>
      <c r="I41" s="179">
        <v>9.2018203530686922</v>
      </c>
      <c r="J41" s="241">
        <v>13291.628000000001</v>
      </c>
      <c r="K41" s="241">
        <v>4744.9769999999999</v>
      </c>
      <c r="L41" s="267">
        <v>-64.3</v>
      </c>
      <c r="M41" s="167">
        <v>269.27639605307502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371"/>
      <c r="E47" s="371"/>
      <c r="F47" s="371"/>
      <c r="G47" s="371"/>
      <c r="H47" s="371"/>
      <c r="I47" s="371"/>
      <c r="J47" s="371"/>
      <c r="K47" s="371"/>
      <c r="L47" s="371"/>
      <c r="M47" s="370"/>
    </row>
    <row r="48" spans="1:15" x14ac:dyDescent="0.2">
      <c r="A48" s="156"/>
    </row>
    <row r="49" spans="1:15" ht="15.75" x14ac:dyDescent="0.25">
      <c r="A49" s="148" t="s">
        <v>319</v>
      </c>
      <c r="B49" s="369"/>
      <c r="C49" s="369"/>
      <c r="D49" s="369"/>
      <c r="E49" s="369"/>
      <c r="F49" s="370"/>
      <c r="G49" s="370"/>
      <c r="H49" s="370"/>
      <c r="I49" s="370"/>
      <c r="J49" s="370"/>
      <c r="K49" s="370"/>
      <c r="L49" s="370"/>
      <c r="M49" s="370"/>
    </row>
    <row r="50" spans="1:15" ht="15.75" x14ac:dyDescent="0.25">
      <c r="A50" s="164"/>
      <c r="B50" s="368"/>
      <c r="C50" s="368"/>
      <c r="D50" s="368"/>
      <c r="E50" s="368"/>
      <c r="F50" s="370"/>
      <c r="G50" s="370"/>
      <c r="H50" s="370"/>
      <c r="I50" s="370"/>
      <c r="J50" s="370"/>
      <c r="K50" s="370"/>
      <c r="L50" s="370"/>
      <c r="M50" s="370"/>
    </row>
    <row r="51" spans="1:15" ht="15.75" x14ac:dyDescent="0.25">
      <c r="A51" s="254"/>
      <c r="B51" s="365" t="s">
        <v>0</v>
      </c>
      <c r="C51" s="366"/>
      <c r="D51" s="366"/>
      <c r="E51" s="249"/>
      <c r="F51" s="370"/>
      <c r="G51" s="370"/>
      <c r="H51" s="370"/>
      <c r="I51" s="370"/>
      <c r="J51" s="370"/>
      <c r="K51" s="370"/>
      <c r="L51" s="370"/>
      <c r="M51" s="370"/>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4828.2910000000002</v>
      </c>
      <c r="C54" s="322">
        <v>5040.2820000000002</v>
      </c>
      <c r="D54" s="266">
        <v>4.4000000000000004</v>
      </c>
      <c r="E54" s="179">
        <v>0.18791099383570595</v>
      </c>
      <c r="F54" s="146"/>
      <c r="G54" s="34"/>
      <c r="H54" s="160"/>
      <c r="I54" s="160"/>
      <c r="J54" s="38"/>
      <c r="K54" s="38"/>
      <c r="L54" s="160"/>
      <c r="M54" s="160"/>
      <c r="N54" s="149"/>
      <c r="O54" s="662" t="s">
        <v>432</v>
      </c>
    </row>
    <row r="55" spans="1:15" s="3" customFormat="1" ht="15.75" x14ac:dyDescent="0.2">
      <c r="A55" s="39" t="s">
        <v>340</v>
      </c>
      <c r="B55" s="294">
        <v>4828.2910000000002</v>
      </c>
      <c r="C55" s="295">
        <v>5040.2820000000002</v>
      </c>
      <c r="D55" s="267">
        <v>4.4000000000000004</v>
      </c>
      <c r="E55" s="179">
        <v>0.33441070214369134</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41.040999999999997</v>
      </c>
      <c r="C60" s="322">
        <v>21.22</v>
      </c>
      <c r="D60" s="267">
        <v>-48.3</v>
      </c>
      <c r="E60" s="179">
        <v>3.4812226834960755E-2</v>
      </c>
      <c r="F60" s="146"/>
      <c r="G60" s="34"/>
      <c r="H60" s="146"/>
      <c r="I60" s="146"/>
      <c r="J60" s="34"/>
      <c r="K60" s="34"/>
      <c r="L60" s="160"/>
      <c r="M60" s="160"/>
      <c r="N60" s="149"/>
      <c r="O60" s="662" t="s">
        <v>432</v>
      </c>
    </row>
    <row r="61" spans="1:15" s="3" customFormat="1" ht="15.75" x14ac:dyDescent="0.2">
      <c r="A61" s="39" t="s">
        <v>340</v>
      </c>
      <c r="B61" s="294">
        <v>41.040999999999997</v>
      </c>
      <c r="C61" s="295">
        <v>21.22</v>
      </c>
      <c r="D61" s="267">
        <v>-48.3</v>
      </c>
      <c r="E61" s="179">
        <v>6.0036384538758009E-2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368"/>
      <c r="C75" s="368"/>
      <c r="D75" s="368"/>
      <c r="E75" s="369"/>
      <c r="F75" s="368"/>
      <c r="G75" s="368"/>
      <c r="H75" s="368"/>
      <c r="I75" s="369"/>
      <c r="J75" s="368"/>
      <c r="K75" s="368"/>
      <c r="L75" s="368"/>
      <c r="M75" s="369"/>
    </row>
    <row r="76" spans="1:15" ht="13.5" x14ac:dyDescent="0.25">
      <c r="A76" s="746" t="s">
        <v>131</v>
      </c>
      <c r="B76" s="748" t="s">
        <v>0</v>
      </c>
      <c r="C76" s="749"/>
      <c r="D76" s="749"/>
      <c r="E76" s="750"/>
      <c r="F76" s="748" t="s">
        <v>1</v>
      </c>
      <c r="G76" s="749"/>
      <c r="H76" s="749"/>
      <c r="I76" s="750"/>
      <c r="J76" s="742" t="s">
        <v>2</v>
      </c>
      <c r="K76" s="743"/>
      <c r="L76" s="743"/>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363">
        <v>51938.163</v>
      </c>
      <c r="C79" s="363">
        <v>53638.946000000004</v>
      </c>
      <c r="D79" s="262">
        <v>3.3</v>
      </c>
      <c r="E79" s="179">
        <v>0.65058530181175678</v>
      </c>
      <c r="F79" s="362">
        <v>505914.97600000002</v>
      </c>
      <c r="G79" s="362">
        <v>551269.13600000006</v>
      </c>
      <c r="H79" s="262">
        <v>9</v>
      </c>
      <c r="I79" s="179">
        <v>4.9202938010135719</v>
      </c>
      <c r="J79" s="320">
        <v>557853.13899999997</v>
      </c>
      <c r="K79" s="327">
        <v>604908.08200000005</v>
      </c>
      <c r="L79" s="267">
        <v>8.4</v>
      </c>
      <c r="M79" s="179">
        <v>3.1102736021933857</v>
      </c>
      <c r="O79" s="662" t="s">
        <v>432</v>
      </c>
    </row>
    <row r="80" spans="1:15" x14ac:dyDescent="0.2">
      <c r="A80" s="21" t="s">
        <v>9</v>
      </c>
      <c r="B80" s="146">
        <v>51938.163</v>
      </c>
      <c r="C80" s="146">
        <v>53638.946000000004</v>
      </c>
      <c r="D80" s="167">
        <v>3.3</v>
      </c>
      <c r="E80" s="179">
        <v>0.66914675225017772</v>
      </c>
      <c r="F80" s="402" t="s">
        <v>432</v>
      </c>
      <c r="G80" s="719" t="s">
        <v>432</v>
      </c>
      <c r="H80" s="656" t="s">
        <v>432</v>
      </c>
      <c r="I80" s="655" t="s">
        <v>432</v>
      </c>
      <c r="J80" s="300">
        <v>51938.163</v>
      </c>
      <c r="K80" s="45">
        <v>53638.946000000004</v>
      </c>
      <c r="L80" s="267">
        <v>3.3</v>
      </c>
      <c r="M80" s="179">
        <v>0.66914675225017772</v>
      </c>
      <c r="O80" s="662" t="s">
        <v>432</v>
      </c>
    </row>
    <row r="81" spans="1:15" x14ac:dyDescent="0.2">
      <c r="A81" s="21" t="s">
        <v>10</v>
      </c>
      <c r="B81" s="716" t="s">
        <v>432</v>
      </c>
      <c r="C81" s="718" t="s">
        <v>432</v>
      </c>
      <c r="D81" s="656" t="s">
        <v>432</v>
      </c>
      <c r="E81" s="655" t="s">
        <v>432</v>
      </c>
      <c r="F81" s="305">
        <v>505914.97600000002</v>
      </c>
      <c r="G81" s="306">
        <v>551269.13600000006</v>
      </c>
      <c r="H81" s="167">
        <v>9</v>
      </c>
      <c r="I81" s="179">
        <v>4.956523072152061</v>
      </c>
      <c r="J81" s="300">
        <v>505914.97600000002</v>
      </c>
      <c r="K81" s="45">
        <v>551269.13600000006</v>
      </c>
      <c r="L81" s="267">
        <v>9</v>
      </c>
      <c r="M81" s="179">
        <v>4.9035518996875105</v>
      </c>
      <c r="O81" s="662" t="s">
        <v>432</v>
      </c>
    </row>
    <row r="82" spans="1:15" ht="15.75" x14ac:dyDescent="0.2">
      <c r="A82" s="308" t="s">
        <v>344</v>
      </c>
      <c r="B82" s="298" t="s">
        <v>432</v>
      </c>
      <c r="C82" s="298" t="s">
        <v>432</v>
      </c>
      <c r="D82" s="167" t="s">
        <v>432</v>
      </c>
      <c r="E82" s="245" t="s">
        <v>432</v>
      </c>
      <c r="F82" s="298" t="s">
        <v>432</v>
      </c>
      <c r="G82" s="298" t="s">
        <v>432</v>
      </c>
      <c r="H82" s="167" t="s">
        <v>432</v>
      </c>
      <c r="I82" s="704" t="s">
        <v>432</v>
      </c>
      <c r="J82" s="302" t="s">
        <v>432</v>
      </c>
      <c r="K82" s="302" t="s">
        <v>432</v>
      </c>
      <c r="L82" s="167" t="s">
        <v>432</v>
      </c>
      <c r="M82" s="656" t="s">
        <v>432</v>
      </c>
      <c r="O82" s="662" t="s">
        <v>432</v>
      </c>
    </row>
    <row r="83" spans="1:15" x14ac:dyDescent="0.2">
      <c r="A83" s="308" t="s">
        <v>12</v>
      </c>
      <c r="B83" s="406"/>
      <c r="C83" s="407"/>
      <c r="D83" s="167"/>
      <c r="E83" s="245" t="s">
        <v>432</v>
      </c>
      <c r="F83" s="298" t="s">
        <v>432</v>
      </c>
      <c r="G83" s="298" t="s">
        <v>432</v>
      </c>
      <c r="H83" s="167" t="s">
        <v>432</v>
      </c>
      <c r="I83" s="704" t="s">
        <v>432</v>
      </c>
      <c r="J83" s="302" t="s">
        <v>432</v>
      </c>
      <c r="K83" s="302" t="s">
        <v>432</v>
      </c>
      <c r="L83" s="167" t="s">
        <v>432</v>
      </c>
      <c r="M83" s="656" t="s">
        <v>432</v>
      </c>
      <c r="O83" s="662" t="s">
        <v>432</v>
      </c>
    </row>
    <row r="84" spans="1:15" x14ac:dyDescent="0.2">
      <c r="A84" s="308" t="s">
        <v>13</v>
      </c>
      <c r="B84" s="400"/>
      <c r="C84" s="405"/>
      <c r="D84" s="167"/>
      <c r="E84" s="245" t="s">
        <v>432</v>
      </c>
      <c r="F84" s="298" t="s">
        <v>432</v>
      </c>
      <c r="G84" s="298" t="s">
        <v>432</v>
      </c>
      <c r="H84" s="167" t="s">
        <v>432</v>
      </c>
      <c r="I84" s="704" t="s">
        <v>432</v>
      </c>
      <c r="J84" s="302" t="s">
        <v>432</v>
      </c>
      <c r="K84" s="302" t="s">
        <v>432</v>
      </c>
      <c r="L84" s="167" t="s">
        <v>432</v>
      </c>
      <c r="M84" s="656" t="s">
        <v>432</v>
      </c>
      <c r="O84" s="662" t="s">
        <v>432</v>
      </c>
    </row>
    <row r="85" spans="1:15" ht="15.75" x14ac:dyDescent="0.2">
      <c r="A85" s="308" t="s">
        <v>345</v>
      </c>
      <c r="B85" s="298" t="s">
        <v>432</v>
      </c>
      <c r="C85" s="298" t="s">
        <v>432</v>
      </c>
      <c r="D85" s="167" t="s">
        <v>432</v>
      </c>
      <c r="E85" s="245" t="s">
        <v>432</v>
      </c>
      <c r="F85" s="298" t="s">
        <v>432</v>
      </c>
      <c r="G85" s="298" t="s">
        <v>432</v>
      </c>
      <c r="H85" s="167" t="s">
        <v>432</v>
      </c>
      <c r="I85" s="704" t="s">
        <v>432</v>
      </c>
      <c r="J85" s="302" t="s">
        <v>432</v>
      </c>
      <c r="K85" s="302" t="s">
        <v>432</v>
      </c>
      <c r="L85" s="167" t="s">
        <v>432</v>
      </c>
      <c r="M85" s="656" t="s">
        <v>432</v>
      </c>
      <c r="O85" s="662" t="s">
        <v>432</v>
      </c>
    </row>
    <row r="86" spans="1:15" x14ac:dyDescent="0.2">
      <c r="A86" s="308" t="s">
        <v>12</v>
      </c>
      <c r="B86" s="240"/>
      <c r="C86" s="301"/>
      <c r="D86" s="167"/>
      <c r="E86" s="245" t="s">
        <v>432</v>
      </c>
      <c r="F86" s="298" t="s">
        <v>432</v>
      </c>
      <c r="G86" s="298" t="s">
        <v>432</v>
      </c>
      <c r="H86" s="167" t="s">
        <v>432</v>
      </c>
      <c r="I86" s="704" t="s">
        <v>432</v>
      </c>
      <c r="J86" s="302" t="s">
        <v>432</v>
      </c>
      <c r="K86" s="302" t="s">
        <v>432</v>
      </c>
      <c r="L86" s="167" t="s">
        <v>432</v>
      </c>
      <c r="M86" s="656" t="s">
        <v>432</v>
      </c>
      <c r="O86" s="662" t="s">
        <v>432</v>
      </c>
    </row>
    <row r="87" spans="1:15" s="3" customFormat="1" x14ac:dyDescent="0.2">
      <c r="A87" s="308" t="s">
        <v>13</v>
      </c>
      <c r="B87" s="240"/>
      <c r="C87" s="301"/>
      <c r="D87" s="167"/>
      <c r="E87" s="245" t="s">
        <v>432</v>
      </c>
      <c r="F87" s="298" t="s">
        <v>432</v>
      </c>
      <c r="G87" s="298" t="s">
        <v>432</v>
      </c>
      <c r="H87" s="167" t="s">
        <v>432</v>
      </c>
      <c r="I87" s="704" t="s">
        <v>432</v>
      </c>
      <c r="J87" s="302" t="s">
        <v>432</v>
      </c>
      <c r="K87" s="302" t="s">
        <v>432</v>
      </c>
      <c r="L87" s="167" t="s">
        <v>432</v>
      </c>
      <c r="M87" s="656" t="s">
        <v>432</v>
      </c>
      <c r="N87" s="149"/>
      <c r="O87" s="662" t="s">
        <v>432</v>
      </c>
    </row>
    <row r="88" spans="1:15" s="3" customFormat="1" x14ac:dyDescent="0.2">
      <c r="A88" s="21" t="s">
        <v>33</v>
      </c>
      <c r="B88" s="402" t="s">
        <v>432</v>
      </c>
      <c r="C88" s="719" t="s">
        <v>432</v>
      </c>
      <c r="D88" s="656" t="s">
        <v>432</v>
      </c>
      <c r="E88" s="655" t="s">
        <v>432</v>
      </c>
      <c r="F88" s="402" t="s">
        <v>432</v>
      </c>
      <c r="G88" s="719" t="s">
        <v>432</v>
      </c>
      <c r="H88" s="656" t="s">
        <v>432</v>
      </c>
      <c r="I88" s="655" t="s">
        <v>432</v>
      </c>
      <c r="J88" s="399" t="s">
        <v>432</v>
      </c>
      <c r="K88" s="649" t="s">
        <v>432</v>
      </c>
      <c r="L88" s="710" t="s">
        <v>432</v>
      </c>
      <c r="M88" s="655" t="s">
        <v>432</v>
      </c>
      <c r="N88" s="149"/>
      <c r="O88" s="662" t="s">
        <v>432</v>
      </c>
    </row>
    <row r="89" spans="1:15" ht="15.75" x14ac:dyDescent="0.2">
      <c r="A89" s="21" t="s">
        <v>346</v>
      </c>
      <c r="B89" s="239">
        <v>51938.163</v>
      </c>
      <c r="C89" s="239">
        <v>53638.946000000004</v>
      </c>
      <c r="D89" s="167">
        <v>3.3</v>
      </c>
      <c r="E89" s="179">
        <v>0.67907190235403292</v>
      </c>
      <c r="F89" s="239">
        <v>505914.97600000002</v>
      </c>
      <c r="G89" s="146">
        <v>551269.13600000006</v>
      </c>
      <c r="H89" s="167">
        <v>9</v>
      </c>
      <c r="I89" s="179">
        <v>4.959870408451855</v>
      </c>
      <c r="J89" s="300">
        <v>557853.13899999997</v>
      </c>
      <c r="K89" s="45">
        <v>604908.08200000005</v>
      </c>
      <c r="L89" s="267">
        <v>8.4</v>
      </c>
      <c r="M89" s="179">
        <v>3.181474842248718</v>
      </c>
      <c r="O89" s="662" t="s">
        <v>432</v>
      </c>
    </row>
    <row r="90" spans="1:15" x14ac:dyDescent="0.2">
      <c r="A90" s="21" t="s">
        <v>9</v>
      </c>
      <c r="B90" s="239">
        <v>51938.163</v>
      </c>
      <c r="C90" s="146">
        <v>53638.946000000004</v>
      </c>
      <c r="D90" s="167">
        <v>3.3</v>
      </c>
      <c r="E90" s="179">
        <v>0.6893762118196668</v>
      </c>
      <c r="F90" s="402" t="s">
        <v>432</v>
      </c>
      <c r="G90" s="719" t="s">
        <v>432</v>
      </c>
      <c r="H90" s="656" t="s">
        <v>432</v>
      </c>
      <c r="I90" s="655" t="s">
        <v>432</v>
      </c>
      <c r="J90" s="300">
        <v>51938.163</v>
      </c>
      <c r="K90" s="45">
        <v>53638.946000000004</v>
      </c>
      <c r="L90" s="267">
        <v>3.3</v>
      </c>
      <c r="M90" s="179">
        <v>0.6893762118196668</v>
      </c>
      <c r="O90" s="662" t="s">
        <v>432</v>
      </c>
    </row>
    <row r="91" spans="1:15" x14ac:dyDescent="0.2">
      <c r="A91" s="21" t="s">
        <v>10</v>
      </c>
      <c r="B91" s="716" t="s">
        <v>432</v>
      </c>
      <c r="C91" s="718" t="s">
        <v>432</v>
      </c>
      <c r="D91" s="656" t="s">
        <v>432</v>
      </c>
      <c r="E91" s="655" t="s">
        <v>432</v>
      </c>
      <c r="F91" s="305">
        <v>505914.97600000002</v>
      </c>
      <c r="G91" s="306">
        <v>551269.13600000006</v>
      </c>
      <c r="H91" s="167">
        <v>9</v>
      </c>
      <c r="I91" s="179">
        <v>4.959870408451855</v>
      </c>
      <c r="J91" s="300">
        <v>505914.97600000002</v>
      </c>
      <c r="K91" s="45">
        <v>551269.13600000006</v>
      </c>
      <c r="L91" s="267">
        <v>9</v>
      </c>
      <c r="M91" s="179">
        <v>4.907737132213156</v>
      </c>
      <c r="O91" s="662" t="s">
        <v>432</v>
      </c>
    </row>
    <row r="92" spans="1:15" ht="15.75" x14ac:dyDescent="0.2">
      <c r="A92" s="308" t="s">
        <v>344</v>
      </c>
      <c r="B92" s="298" t="s">
        <v>432</v>
      </c>
      <c r="C92" s="298" t="s">
        <v>432</v>
      </c>
      <c r="D92" s="167" t="s">
        <v>432</v>
      </c>
      <c r="E92" s="245" t="s">
        <v>432</v>
      </c>
      <c r="F92" s="298" t="s">
        <v>432</v>
      </c>
      <c r="G92" s="298" t="s">
        <v>432</v>
      </c>
      <c r="H92" s="167" t="s">
        <v>432</v>
      </c>
      <c r="I92" s="704" t="s">
        <v>432</v>
      </c>
      <c r="J92" s="302" t="s">
        <v>432</v>
      </c>
      <c r="K92" s="302" t="s">
        <v>432</v>
      </c>
      <c r="L92" s="167" t="s">
        <v>432</v>
      </c>
      <c r="M92" s="656" t="s">
        <v>432</v>
      </c>
      <c r="O92" s="662" t="s">
        <v>432</v>
      </c>
    </row>
    <row r="93" spans="1:15" x14ac:dyDescent="0.2">
      <c r="A93" s="308" t="s">
        <v>12</v>
      </c>
      <c r="B93" s="400"/>
      <c r="C93" s="405"/>
      <c r="D93" s="167"/>
      <c r="E93" s="245" t="s">
        <v>432</v>
      </c>
      <c r="F93" s="298" t="s">
        <v>432</v>
      </c>
      <c r="G93" s="298" t="s">
        <v>432</v>
      </c>
      <c r="H93" s="167" t="s">
        <v>432</v>
      </c>
      <c r="I93" s="704" t="s">
        <v>432</v>
      </c>
      <c r="J93" s="302" t="s">
        <v>432</v>
      </c>
      <c r="K93" s="302" t="s">
        <v>432</v>
      </c>
      <c r="L93" s="167" t="s">
        <v>432</v>
      </c>
      <c r="M93" s="656" t="s">
        <v>432</v>
      </c>
      <c r="O93" s="662" t="s">
        <v>432</v>
      </c>
    </row>
    <row r="94" spans="1:15" x14ac:dyDescent="0.2">
      <c r="A94" s="308" t="s">
        <v>13</v>
      </c>
      <c r="B94" s="400"/>
      <c r="C94" s="405"/>
      <c r="D94" s="167"/>
      <c r="E94" s="245" t="s">
        <v>432</v>
      </c>
      <c r="F94" s="298" t="s">
        <v>432</v>
      </c>
      <c r="G94" s="298" t="s">
        <v>432</v>
      </c>
      <c r="H94" s="167" t="s">
        <v>432</v>
      </c>
      <c r="I94" s="704" t="s">
        <v>432</v>
      </c>
      <c r="J94" s="302" t="s">
        <v>432</v>
      </c>
      <c r="K94" s="302" t="s">
        <v>432</v>
      </c>
      <c r="L94" s="167" t="s">
        <v>432</v>
      </c>
      <c r="M94" s="656" t="s">
        <v>432</v>
      </c>
      <c r="O94" s="662" t="s">
        <v>432</v>
      </c>
    </row>
    <row r="95" spans="1:15" ht="15.75" x14ac:dyDescent="0.2">
      <c r="A95" s="308" t="s">
        <v>345</v>
      </c>
      <c r="B95" s="298" t="s">
        <v>432</v>
      </c>
      <c r="C95" s="298" t="s">
        <v>432</v>
      </c>
      <c r="D95" s="167" t="s">
        <v>432</v>
      </c>
      <c r="E95" s="245" t="s">
        <v>432</v>
      </c>
      <c r="F95" s="298" t="s">
        <v>432</v>
      </c>
      <c r="G95" s="298" t="s">
        <v>432</v>
      </c>
      <c r="H95" s="167" t="s">
        <v>432</v>
      </c>
      <c r="I95" s="704" t="s">
        <v>432</v>
      </c>
      <c r="J95" s="302" t="s">
        <v>432</v>
      </c>
      <c r="K95" s="302" t="s">
        <v>432</v>
      </c>
      <c r="L95" s="167" t="s">
        <v>432</v>
      </c>
      <c r="M95" s="656" t="s">
        <v>432</v>
      </c>
      <c r="O95" s="662" t="s">
        <v>432</v>
      </c>
    </row>
    <row r="96" spans="1:15" x14ac:dyDescent="0.2">
      <c r="A96" s="308" t="s">
        <v>12</v>
      </c>
      <c r="B96" s="240"/>
      <c r="C96" s="301"/>
      <c r="D96" s="167"/>
      <c r="E96" s="245" t="s">
        <v>432</v>
      </c>
      <c r="F96" s="298" t="s">
        <v>432</v>
      </c>
      <c r="G96" s="298" t="s">
        <v>432</v>
      </c>
      <c r="H96" s="167" t="s">
        <v>432</v>
      </c>
      <c r="I96" s="704" t="s">
        <v>432</v>
      </c>
      <c r="J96" s="302" t="s">
        <v>432</v>
      </c>
      <c r="K96" s="302" t="s">
        <v>432</v>
      </c>
      <c r="L96" s="167" t="s">
        <v>432</v>
      </c>
      <c r="M96" s="656" t="s">
        <v>432</v>
      </c>
      <c r="O96" s="662" t="s">
        <v>432</v>
      </c>
    </row>
    <row r="97" spans="1:15" x14ac:dyDescent="0.2">
      <c r="A97" s="308" t="s">
        <v>13</v>
      </c>
      <c r="B97" s="240"/>
      <c r="C97" s="301"/>
      <c r="D97" s="167"/>
      <c r="E97" s="245" t="s">
        <v>432</v>
      </c>
      <c r="F97" s="298" t="s">
        <v>432</v>
      </c>
      <c r="G97" s="298" t="s">
        <v>432</v>
      </c>
      <c r="H97" s="167" t="s">
        <v>432</v>
      </c>
      <c r="I97" s="704" t="s">
        <v>432</v>
      </c>
      <c r="J97" s="302" t="s">
        <v>432</v>
      </c>
      <c r="K97" s="302" t="s">
        <v>432</v>
      </c>
      <c r="L97" s="167" t="s">
        <v>432</v>
      </c>
      <c r="M97" s="656" t="s">
        <v>432</v>
      </c>
      <c r="O97" s="662" t="s">
        <v>432</v>
      </c>
    </row>
    <row r="98" spans="1:15" ht="15.75" x14ac:dyDescent="0.2">
      <c r="A98" s="21" t="s">
        <v>356</v>
      </c>
      <c r="B98" s="402" t="s">
        <v>432</v>
      </c>
      <c r="C98" s="719" t="s">
        <v>432</v>
      </c>
      <c r="D98" s="656" t="s">
        <v>432</v>
      </c>
      <c r="E98" s="655" t="s">
        <v>432</v>
      </c>
      <c r="F98" s="402" t="s">
        <v>432</v>
      </c>
      <c r="G98" s="719" t="s">
        <v>432</v>
      </c>
      <c r="H98" s="656" t="s">
        <v>432</v>
      </c>
      <c r="I98" s="655" t="s">
        <v>432</v>
      </c>
      <c r="J98" s="399" t="s">
        <v>432</v>
      </c>
      <c r="K98" s="649" t="s">
        <v>432</v>
      </c>
      <c r="L98" s="710" t="s">
        <v>432</v>
      </c>
      <c r="M98" s="655" t="s">
        <v>432</v>
      </c>
      <c r="O98" s="662" t="s">
        <v>432</v>
      </c>
    </row>
    <row r="99" spans="1:15" ht="15.75" x14ac:dyDescent="0.2">
      <c r="A99" s="13" t="s">
        <v>29</v>
      </c>
      <c r="B99" s="319">
        <v>883.71100000000001</v>
      </c>
      <c r="C99" s="319">
        <v>2553.4720000000002</v>
      </c>
      <c r="D99" s="167">
        <v>188.9</v>
      </c>
      <c r="E99" s="179">
        <v>1.3009438923978247</v>
      </c>
      <c r="F99" s="319">
        <v>30340.43</v>
      </c>
      <c r="G99" s="319">
        <v>32690.752</v>
      </c>
      <c r="H99" s="167">
        <v>7.7</v>
      </c>
      <c r="I99" s="179">
        <v>6.6384575331567435</v>
      </c>
      <c r="J99" s="320">
        <v>31224.141</v>
      </c>
      <c r="K99" s="241">
        <v>35244.224000000002</v>
      </c>
      <c r="L99" s="267">
        <v>12.9</v>
      </c>
      <c r="M99" s="179">
        <v>5.117326286665139</v>
      </c>
      <c r="O99" s="662" t="s">
        <v>432</v>
      </c>
    </row>
    <row r="100" spans="1:15" x14ac:dyDescent="0.2">
      <c r="A100" s="21" t="s">
        <v>9</v>
      </c>
      <c r="B100" s="239">
        <v>883.71100000000001</v>
      </c>
      <c r="C100" s="146">
        <v>2553.4720000000002</v>
      </c>
      <c r="D100" s="167">
        <v>188.9</v>
      </c>
      <c r="E100" s="179">
        <v>1.5307999793628997</v>
      </c>
      <c r="F100" s="402" t="s">
        <v>432</v>
      </c>
      <c r="G100" s="719" t="s">
        <v>432</v>
      </c>
      <c r="H100" s="656" t="s">
        <v>432</v>
      </c>
      <c r="I100" s="655" t="s">
        <v>432</v>
      </c>
      <c r="J100" s="300">
        <v>883.71100000000001</v>
      </c>
      <c r="K100" s="45">
        <v>2553.4720000000002</v>
      </c>
      <c r="L100" s="267">
        <v>188.9</v>
      </c>
      <c r="M100" s="179">
        <v>1.5307999793628997</v>
      </c>
      <c r="O100" s="662" t="s">
        <v>432</v>
      </c>
    </row>
    <row r="101" spans="1:15" x14ac:dyDescent="0.2">
      <c r="A101" s="21" t="s">
        <v>10</v>
      </c>
      <c r="B101" s="402" t="s">
        <v>432</v>
      </c>
      <c r="C101" s="719" t="s">
        <v>432</v>
      </c>
      <c r="D101" s="656" t="s">
        <v>432</v>
      </c>
      <c r="E101" s="655" t="s">
        <v>432</v>
      </c>
      <c r="F101" s="305">
        <v>30340.43</v>
      </c>
      <c r="G101" s="305">
        <v>32690.752</v>
      </c>
      <c r="H101" s="167">
        <v>7.7</v>
      </c>
      <c r="I101" s="179">
        <v>8.9965468447853159</v>
      </c>
      <c r="J101" s="300">
        <v>30340.43</v>
      </c>
      <c r="K101" s="45">
        <v>32690.752</v>
      </c>
      <c r="L101" s="267">
        <v>7.7</v>
      </c>
      <c r="M101" s="179">
        <v>8.8920795309426879</v>
      </c>
      <c r="O101" s="662" t="s">
        <v>432</v>
      </c>
    </row>
    <row r="102" spans="1:15" ht="15.75" x14ac:dyDescent="0.2">
      <c r="A102" s="308" t="s">
        <v>344</v>
      </c>
      <c r="B102" s="298" t="s">
        <v>432</v>
      </c>
      <c r="C102" s="298" t="s">
        <v>432</v>
      </c>
      <c r="D102" s="167" t="s">
        <v>432</v>
      </c>
      <c r="E102" s="245" t="s">
        <v>432</v>
      </c>
      <c r="F102" s="298" t="s">
        <v>432</v>
      </c>
      <c r="G102" s="298" t="s">
        <v>432</v>
      </c>
      <c r="H102" s="167" t="s">
        <v>432</v>
      </c>
      <c r="I102" s="704" t="s">
        <v>432</v>
      </c>
      <c r="J102" s="302" t="s">
        <v>432</v>
      </c>
      <c r="K102" s="302" t="s">
        <v>432</v>
      </c>
      <c r="L102" s="167" t="s">
        <v>432</v>
      </c>
      <c r="M102" s="656" t="s">
        <v>432</v>
      </c>
      <c r="O102" s="662" t="s">
        <v>432</v>
      </c>
    </row>
    <row r="103" spans="1:15" x14ac:dyDescent="0.2">
      <c r="A103" s="308" t="s">
        <v>12</v>
      </c>
      <c r="B103" s="400"/>
      <c r="C103" s="405"/>
      <c r="D103" s="167"/>
      <c r="E103" s="245" t="s">
        <v>432</v>
      </c>
      <c r="F103" s="298" t="s">
        <v>432</v>
      </c>
      <c r="G103" s="298" t="s">
        <v>432</v>
      </c>
      <c r="H103" s="167" t="s">
        <v>432</v>
      </c>
      <c r="I103" s="704" t="s">
        <v>432</v>
      </c>
      <c r="J103" s="302" t="s">
        <v>432</v>
      </c>
      <c r="K103" s="302" t="s">
        <v>432</v>
      </c>
      <c r="L103" s="167" t="s">
        <v>432</v>
      </c>
      <c r="M103" s="656" t="s">
        <v>432</v>
      </c>
      <c r="O103" s="662" t="s">
        <v>432</v>
      </c>
    </row>
    <row r="104" spans="1:15" x14ac:dyDescent="0.2">
      <c r="A104" s="308" t="s">
        <v>13</v>
      </c>
      <c r="B104" s="400"/>
      <c r="C104" s="405"/>
      <c r="D104" s="167"/>
      <c r="E104" s="245" t="s">
        <v>432</v>
      </c>
      <c r="F104" s="298" t="s">
        <v>432</v>
      </c>
      <c r="G104" s="298" t="s">
        <v>432</v>
      </c>
      <c r="H104" s="167" t="s">
        <v>432</v>
      </c>
      <c r="I104" s="704" t="s">
        <v>432</v>
      </c>
      <c r="J104" s="302" t="s">
        <v>432</v>
      </c>
      <c r="K104" s="302" t="s">
        <v>432</v>
      </c>
      <c r="L104" s="167" t="s">
        <v>432</v>
      </c>
      <c r="M104" s="656" t="s">
        <v>432</v>
      </c>
      <c r="O104" s="662" t="s">
        <v>432</v>
      </c>
    </row>
    <row r="105" spans="1:15" ht="15.75" x14ac:dyDescent="0.2">
      <c r="A105" s="308" t="s">
        <v>345</v>
      </c>
      <c r="B105" s="298" t="s">
        <v>432</v>
      </c>
      <c r="C105" s="298" t="s">
        <v>432</v>
      </c>
      <c r="D105" s="167" t="s">
        <v>432</v>
      </c>
      <c r="E105" s="245" t="s">
        <v>432</v>
      </c>
      <c r="F105" s="298" t="s">
        <v>432</v>
      </c>
      <c r="G105" s="298" t="s">
        <v>432</v>
      </c>
      <c r="H105" s="167" t="s">
        <v>432</v>
      </c>
      <c r="I105" s="704" t="s">
        <v>432</v>
      </c>
      <c r="J105" s="302" t="s">
        <v>432</v>
      </c>
      <c r="K105" s="302" t="s">
        <v>432</v>
      </c>
      <c r="L105" s="167" t="s">
        <v>432</v>
      </c>
      <c r="M105" s="656" t="s">
        <v>432</v>
      </c>
      <c r="O105" s="662" t="s">
        <v>432</v>
      </c>
    </row>
    <row r="106" spans="1:15" x14ac:dyDescent="0.2">
      <c r="A106" s="308" t="s">
        <v>12</v>
      </c>
      <c r="B106" s="400"/>
      <c r="C106" s="405"/>
      <c r="D106" s="167"/>
      <c r="E106" s="245" t="s">
        <v>432</v>
      </c>
      <c r="F106" s="298" t="s">
        <v>432</v>
      </c>
      <c r="G106" s="298" t="s">
        <v>432</v>
      </c>
      <c r="H106" s="167" t="s">
        <v>432</v>
      </c>
      <c r="I106" s="704" t="s">
        <v>432</v>
      </c>
      <c r="J106" s="302" t="s">
        <v>432</v>
      </c>
      <c r="K106" s="302" t="s">
        <v>432</v>
      </c>
      <c r="L106" s="167" t="s">
        <v>432</v>
      </c>
      <c r="M106" s="656" t="s">
        <v>432</v>
      </c>
      <c r="O106" s="662" t="s">
        <v>432</v>
      </c>
    </row>
    <row r="107" spans="1:15" x14ac:dyDescent="0.2">
      <c r="A107" s="308" t="s">
        <v>13</v>
      </c>
      <c r="B107" s="400"/>
      <c r="C107" s="405"/>
      <c r="D107" s="167"/>
      <c r="E107" s="245" t="s">
        <v>432</v>
      </c>
      <c r="F107" s="298" t="s">
        <v>432</v>
      </c>
      <c r="G107" s="298" t="s">
        <v>432</v>
      </c>
      <c r="H107" s="167" t="s">
        <v>432</v>
      </c>
      <c r="I107" s="704" t="s">
        <v>432</v>
      </c>
      <c r="J107" s="302" t="s">
        <v>432</v>
      </c>
      <c r="K107" s="302" t="s">
        <v>432</v>
      </c>
      <c r="L107" s="167" t="s">
        <v>432</v>
      </c>
      <c r="M107" s="656" t="s">
        <v>432</v>
      </c>
      <c r="O107" s="662" t="s">
        <v>432</v>
      </c>
    </row>
    <row r="108" spans="1:15" x14ac:dyDescent="0.2">
      <c r="A108" s="21" t="s">
        <v>33</v>
      </c>
      <c r="B108" s="402" t="s">
        <v>432</v>
      </c>
      <c r="C108" s="719" t="s">
        <v>432</v>
      </c>
      <c r="D108" s="656" t="s">
        <v>432</v>
      </c>
      <c r="E108" s="655" t="s">
        <v>432</v>
      </c>
      <c r="F108" s="402" t="s">
        <v>432</v>
      </c>
      <c r="G108" s="719" t="s">
        <v>432</v>
      </c>
      <c r="H108" s="656" t="s">
        <v>432</v>
      </c>
      <c r="I108" s="655" t="s">
        <v>432</v>
      </c>
      <c r="J108" s="399" t="s">
        <v>432</v>
      </c>
      <c r="K108" s="649" t="s">
        <v>432</v>
      </c>
      <c r="L108" s="710" t="s">
        <v>432</v>
      </c>
      <c r="M108" s="655" t="s">
        <v>432</v>
      </c>
      <c r="O108" s="662" t="s">
        <v>432</v>
      </c>
    </row>
    <row r="109" spans="1:15" ht="15.75" x14ac:dyDescent="0.2">
      <c r="A109" s="21" t="s">
        <v>346</v>
      </c>
      <c r="B109" s="239">
        <v>883.71100000000001</v>
      </c>
      <c r="C109" s="146">
        <v>2553.4720000000002</v>
      </c>
      <c r="D109" s="167">
        <v>188.9</v>
      </c>
      <c r="E109" s="179">
        <v>1.5820907078094317</v>
      </c>
      <c r="F109" s="305">
        <v>30340.43</v>
      </c>
      <c r="G109" s="305">
        <v>32690.752</v>
      </c>
      <c r="H109" s="167">
        <v>7.7</v>
      </c>
      <c r="I109" s="179">
        <v>8.9965468447853159</v>
      </c>
      <c r="J109" s="300">
        <v>31224.141</v>
      </c>
      <c r="K109" s="45">
        <v>35244.224000000002</v>
      </c>
      <c r="L109" s="267">
        <v>12.9</v>
      </c>
      <c r="M109" s="179">
        <v>6.7161459881684493</v>
      </c>
      <c r="O109" s="662" t="s">
        <v>432</v>
      </c>
    </row>
    <row r="110" spans="1:15" x14ac:dyDescent="0.2">
      <c r="A110" s="21" t="s">
        <v>9</v>
      </c>
      <c r="B110" s="239">
        <v>883.71100000000001</v>
      </c>
      <c r="C110" s="146">
        <v>2553.4720000000002</v>
      </c>
      <c r="D110" s="167">
        <v>188.9</v>
      </c>
      <c r="E110" s="179">
        <v>1.625073989885953</v>
      </c>
      <c r="F110" s="716" t="s">
        <v>432</v>
      </c>
      <c r="G110" s="718" t="s">
        <v>432</v>
      </c>
      <c r="H110" s="656" t="s">
        <v>432</v>
      </c>
      <c r="I110" s="655" t="s">
        <v>432</v>
      </c>
      <c r="J110" s="300">
        <v>883.71100000000001</v>
      </c>
      <c r="K110" s="45">
        <v>2553.4720000000002</v>
      </c>
      <c r="L110" s="267">
        <v>188.9</v>
      </c>
      <c r="M110" s="179">
        <v>1.625073989885953</v>
      </c>
      <c r="O110" s="662" t="s">
        <v>432</v>
      </c>
    </row>
    <row r="111" spans="1:15" x14ac:dyDescent="0.2">
      <c r="A111" s="21" t="s">
        <v>10</v>
      </c>
      <c r="B111" s="716" t="s">
        <v>432</v>
      </c>
      <c r="C111" s="718" t="s">
        <v>432</v>
      </c>
      <c r="D111" s="656" t="s">
        <v>432</v>
      </c>
      <c r="E111" s="655" t="s">
        <v>432</v>
      </c>
      <c r="F111" s="305">
        <v>30340.43</v>
      </c>
      <c r="G111" s="306">
        <v>32690.752</v>
      </c>
      <c r="H111" s="167">
        <v>7.7</v>
      </c>
      <c r="I111" s="179">
        <v>8.9965468447853159</v>
      </c>
      <c r="J111" s="300">
        <v>30340.43</v>
      </c>
      <c r="K111" s="45">
        <v>32690.752</v>
      </c>
      <c r="L111" s="267">
        <v>7.7</v>
      </c>
      <c r="M111" s="179">
        <v>8.8920795309426879</v>
      </c>
      <c r="O111" s="662" t="s">
        <v>432</v>
      </c>
    </row>
    <row r="112" spans="1:15" ht="15.75" x14ac:dyDescent="0.2">
      <c r="A112" s="308" t="s">
        <v>344</v>
      </c>
      <c r="B112" s="298" t="s">
        <v>432</v>
      </c>
      <c r="C112" s="298" t="s">
        <v>432</v>
      </c>
      <c r="D112" s="167" t="s">
        <v>432</v>
      </c>
      <c r="E112" s="245" t="s">
        <v>432</v>
      </c>
      <c r="F112" s="298" t="s">
        <v>432</v>
      </c>
      <c r="G112" s="298" t="s">
        <v>432</v>
      </c>
      <c r="H112" s="167" t="s">
        <v>432</v>
      </c>
      <c r="I112" s="704" t="s">
        <v>432</v>
      </c>
      <c r="J112" s="302" t="s">
        <v>432</v>
      </c>
      <c r="K112" s="302" t="s">
        <v>432</v>
      </c>
      <c r="L112" s="167" t="s">
        <v>432</v>
      </c>
      <c r="M112" s="656" t="s">
        <v>432</v>
      </c>
      <c r="O112" s="662" t="s">
        <v>432</v>
      </c>
    </row>
    <row r="113" spans="1:15" x14ac:dyDescent="0.2">
      <c r="A113" s="308" t="s">
        <v>12</v>
      </c>
      <c r="B113" s="400"/>
      <c r="C113" s="405"/>
      <c r="D113" s="167"/>
      <c r="E113" s="245" t="s">
        <v>432</v>
      </c>
      <c r="F113" s="298" t="s">
        <v>432</v>
      </c>
      <c r="G113" s="298" t="s">
        <v>432</v>
      </c>
      <c r="H113" s="167" t="s">
        <v>432</v>
      </c>
      <c r="I113" s="704" t="s">
        <v>432</v>
      </c>
      <c r="J113" s="302" t="s">
        <v>432</v>
      </c>
      <c r="K113" s="302" t="s">
        <v>432</v>
      </c>
      <c r="L113" s="167" t="s">
        <v>432</v>
      </c>
      <c r="M113" s="656" t="s">
        <v>432</v>
      </c>
      <c r="O113" s="662" t="s">
        <v>432</v>
      </c>
    </row>
    <row r="114" spans="1:15" x14ac:dyDescent="0.2">
      <c r="A114" s="308" t="s">
        <v>13</v>
      </c>
      <c r="B114" s="400"/>
      <c r="C114" s="405"/>
      <c r="D114" s="167"/>
      <c r="E114" s="245" t="s">
        <v>432</v>
      </c>
      <c r="F114" s="298" t="s">
        <v>432</v>
      </c>
      <c r="G114" s="298" t="s">
        <v>432</v>
      </c>
      <c r="H114" s="167" t="s">
        <v>432</v>
      </c>
      <c r="I114" s="704" t="s">
        <v>432</v>
      </c>
      <c r="J114" s="302" t="s">
        <v>432</v>
      </c>
      <c r="K114" s="302" t="s">
        <v>432</v>
      </c>
      <c r="L114" s="167" t="s">
        <v>432</v>
      </c>
      <c r="M114" s="656" t="s">
        <v>432</v>
      </c>
      <c r="O114" s="662" t="s">
        <v>432</v>
      </c>
    </row>
    <row r="115" spans="1:15" ht="15.75" x14ac:dyDescent="0.2">
      <c r="A115" s="308" t="s">
        <v>345</v>
      </c>
      <c r="B115" s="298" t="s">
        <v>432</v>
      </c>
      <c r="C115" s="298" t="s">
        <v>432</v>
      </c>
      <c r="D115" s="167" t="s">
        <v>432</v>
      </c>
      <c r="E115" s="245" t="s">
        <v>432</v>
      </c>
      <c r="F115" s="298" t="s">
        <v>432</v>
      </c>
      <c r="G115" s="298" t="s">
        <v>432</v>
      </c>
      <c r="H115" s="167" t="s">
        <v>432</v>
      </c>
      <c r="I115" s="704" t="s">
        <v>432</v>
      </c>
      <c r="J115" s="302" t="s">
        <v>432</v>
      </c>
      <c r="K115" s="302" t="s">
        <v>432</v>
      </c>
      <c r="L115" s="167" t="s">
        <v>432</v>
      </c>
      <c r="M115" s="656" t="s">
        <v>432</v>
      </c>
      <c r="O115" s="662" t="s">
        <v>432</v>
      </c>
    </row>
    <row r="116" spans="1:15" x14ac:dyDescent="0.2">
      <c r="A116" s="308" t="s">
        <v>12</v>
      </c>
      <c r="B116" s="240"/>
      <c r="C116" s="301"/>
      <c r="D116" s="167"/>
      <c r="E116" s="245" t="s">
        <v>432</v>
      </c>
      <c r="F116" s="298" t="s">
        <v>432</v>
      </c>
      <c r="G116" s="298" t="s">
        <v>432</v>
      </c>
      <c r="H116" s="167" t="s">
        <v>432</v>
      </c>
      <c r="I116" s="704" t="s">
        <v>432</v>
      </c>
      <c r="J116" s="302" t="s">
        <v>432</v>
      </c>
      <c r="K116" s="302" t="s">
        <v>432</v>
      </c>
      <c r="L116" s="167" t="s">
        <v>432</v>
      </c>
      <c r="M116" s="656" t="s">
        <v>432</v>
      </c>
      <c r="O116" s="662" t="s">
        <v>432</v>
      </c>
    </row>
    <row r="117" spans="1:15" x14ac:dyDescent="0.2">
      <c r="A117" s="308" t="s">
        <v>13</v>
      </c>
      <c r="B117" s="242"/>
      <c r="C117" s="307"/>
      <c r="D117" s="167"/>
      <c r="E117" s="245" t="s">
        <v>432</v>
      </c>
      <c r="F117" s="298" t="s">
        <v>432</v>
      </c>
      <c r="G117" s="298" t="s">
        <v>432</v>
      </c>
      <c r="H117" s="167" t="s">
        <v>432</v>
      </c>
      <c r="I117" s="704" t="s">
        <v>432</v>
      </c>
      <c r="J117" s="302" t="s">
        <v>432</v>
      </c>
      <c r="K117" s="302" t="s">
        <v>432</v>
      </c>
      <c r="L117" s="167" t="s">
        <v>432</v>
      </c>
      <c r="M117" s="656" t="s">
        <v>432</v>
      </c>
      <c r="O117" s="662" t="s">
        <v>432</v>
      </c>
    </row>
    <row r="118" spans="1:15" ht="15.75" x14ac:dyDescent="0.2">
      <c r="A118" s="21" t="s">
        <v>356</v>
      </c>
      <c r="B118" s="402" t="s">
        <v>432</v>
      </c>
      <c r="C118" s="719" t="s">
        <v>432</v>
      </c>
      <c r="D118" s="656" t="s">
        <v>432</v>
      </c>
      <c r="E118" s="655" t="s">
        <v>432</v>
      </c>
      <c r="F118" s="402" t="s">
        <v>432</v>
      </c>
      <c r="G118" s="719" t="s">
        <v>432</v>
      </c>
      <c r="H118" s="656" t="s">
        <v>432</v>
      </c>
      <c r="I118" s="655" t="s">
        <v>432</v>
      </c>
      <c r="J118" s="399" t="s">
        <v>432</v>
      </c>
      <c r="K118" s="649" t="s">
        <v>432</v>
      </c>
      <c r="L118" s="710" t="s">
        <v>432</v>
      </c>
      <c r="M118" s="655" t="s">
        <v>432</v>
      </c>
      <c r="O118" s="662" t="s">
        <v>432</v>
      </c>
    </row>
    <row r="119" spans="1:15" ht="15.75" x14ac:dyDescent="0.2">
      <c r="A119" s="13" t="s">
        <v>28</v>
      </c>
      <c r="B119" s="363">
        <v>461091.99599999998</v>
      </c>
      <c r="C119" s="363">
        <v>507176.36499999999</v>
      </c>
      <c r="D119" s="167">
        <v>10</v>
      </c>
      <c r="E119" s="179">
        <v>0.13532400605786635</v>
      </c>
      <c r="F119" s="362">
        <v>7763899.1279999996</v>
      </c>
      <c r="G119" s="362">
        <v>8718026.8729999997</v>
      </c>
      <c r="H119" s="167">
        <v>12.3</v>
      </c>
      <c r="I119" s="179">
        <v>5.5691101145832578</v>
      </c>
      <c r="J119" s="320">
        <v>8224991.1239999998</v>
      </c>
      <c r="K119" s="241">
        <v>9225203.2379999999</v>
      </c>
      <c r="L119" s="267">
        <v>12.2</v>
      </c>
      <c r="M119" s="179">
        <v>1.7362498718290329</v>
      </c>
      <c r="O119" s="662" t="s">
        <v>432</v>
      </c>
    </row>
    <row r="120" spans="1:15" x14ac:dyDescent="0.2">
      <c r="A120" s="21" t="s">
        <v>9</v>
      </c>
      <c r="B120" s="239">
        <v>461091.99599999998</v>
      </c>
      <c r="C120" s="146">
        <v>507176.36499999999</v>
      </c>
      <c r="D120" s="167">
        <v>10</v>
      </c>
      <c r="E120" s="179">
        <v>0.13616776567888594</v>
      </c>
      <c r="F120" s="402" t="s">
        <v>432</v>
      </c>
      <c r="G120" s="719" t="s">
        <v>432</v>
      </c>
      <c r="H120" s="656" t="s">
        <v>432</v>
      </c>
      <c r="I120" s="655" t="s">
        <v>432</v>
      </c>
      <c r="J120" s="300">
        <v>461091.99599999998</v>
      </c>
      <c r="K120" s="45">
        <v>507176.36499999999</v>
      </c>
      <c r="L120" s="267">
        <v>10</v>
      </c>
      <c r="M120" s="179">
        <v>0.13616776567888594</v>
      </c>
      <c r="O120" s="662" t="s">
        <v>432</v>
      </c>
    </row>
    <row r="121" spans="1:15" x14ac:dyDescent="0.2">
      <c r="A121" s="21" t="s">
        <v>10</v>
      </c>
      <c r="B121" s="402" t="s">
        <v>432</v>
      </c>
      <c r="C121" s="719" t="s">
        <v>432</v>
      </c>
      <c r="D121" s="656" t="s">
        <v>432</v>
      </c>
      <c r="E121" s="655" t="s">
        <v>432</v>
      </c>
      <c r="F121" s="239">
        <v>7763899.1279999996</v>
      </c>
      <c r="G121" s="146">
        <v>8718026.8729999997</v>
      </c>
      <c r="H121" s="167">
        <v>12.3</v>
      </c>
      <c r="I121" s="179">
        <v>5.5713551841404607</v>
      </c>
      <c r="J121" s="300">
        <v>7763899.1279999996</v>
      </c>
      <c r="K121" s="45">
        <v>8718026.8729999997</v>
      </c>
      <c r="L121" s="267">
        <v>12.3</v>
      </c>
      <c r="M121" s="179">
        <v>5.4932038138110375</v>
      </c>
      <c r="O121" s="662" t="s">
        <v>432</v>
      </c>
    </row>
    <row r="122" spans="1:15" ht="15.75" x14ac:dyDescent="0.2">
      <c r="A122" s="308" t="s">
        <v>344</v>
      </c>
      <c r="B122" s="298" t="s">
        <v>432</v>
      </c>
      <c r="C122" s="298" t="s">
        <v>432</v>
      </c>
      <c r="D122" s="167" t="s">
        <v>432</v>
      </c>
      <c r="E122" s="245" t="s">
        <v>432</v>
      </c>
      <c r="F122" s="298" t="s">
        <v>432</v>
      </c>
      <c r="G122" s="298" t="s">
        <v>432</v>
      </c>
      <c r="H122" s="167" t="s">
        <v>432</v>
      </c>
      <c r="I122" s="704" t="s">
        <v>432</v>
      </c>
      <c r="J122" s="302" t="s">
        <v>432</v>
      </c>
      <c r="K122" s="302" t="s">
        <v>432</v>
      </c>
      <c r="L122" s="167" t="s">
        <v>432</v>
      </c>
      <c r="M122" s="656" t="s">
        <v>432</v>
      </c>
      <c r="O122" s="662" t="s">
        <v>432</v>
      </c>
    </row>
    <row r="123" spans="1:15" x14ac:dyDescent="0.2">
      <c r="A123" s="308" t="s">
        <v>12</v>
      </c>
      <c r="B123" s="400"/>
      <c r="C123" s="405"/>
      <c r="D123" s="167"/>
      <c r="E123" s="245" t="s">
        <v>432</v>
      </c>
      <c r="F123" s="298" t="s">
        <v>432</v>
      </c>
      <c r="G123" s="298" t="s">
        <v>432</v>
      </c>
      <c r="H123" s="167" t="s">
        <v>432</v>
      </c>
      <c r="I123" s="704" t="s">
        <v>432</v>
      </c>
      <c r="J123" s="302" t="s">
        <v>432</v>
      </c>
      <c r="K123" s="302" t="s">
        <v>432</v>
      </c>
      <c r="L123" s="167" t="s">
        <v>432</v>
      </c>
      <c r="M123" s="656" t="s">
        <v>432</v>
      </c>
      <c r="O123" s="662" t="s">
        <v>432</v>
      </c>
    </row>
    <row r="124" spans="1:15" x14ac:dyDescent="0.2">
      <c r="A124" s="308" t="s">
        <v>13</v>
      </c>
      <c r="B124" s="400"/>
      <c r="C124" s="405"/>
      <c r="D124" s="167"/>
      <c r="E124" s="245" t="s">
        <v>432</v>
      </c>
      <c r="F124" s="298" t="s">
        <v>432</v>
      </c>
      <c r="G124" s="298" t="s">
        <v>432</v>
      </c>
      <c r="H124" s="167" t="s">
        <v>432</v>
      </c>
      <c r="I124" s="704" t="s">
        <v>432</v>
      </c>
      <c r="J124" s="302" t="s">
        <v>432</v>
      </c>
      <c r="K124" s="302" t="s">
        <v>432</v>
      </c>
      <c r="L124" s="167" t="s">
        <v>432</v>
      </c>
      <c r="M124" s="656" t="s">
        <v>432</v>
      </c>
      <c r="O124" s="662" t="s">
        <v>432</v>
      </c>
    </row>
    <row r="125" spans="1:15" ht="15.75" x14ac:dyDescent="0.2">
      <c r="A125" s="308" t="s">
        <v>345</v>
      </c>
      <c r="B125" s="298" t="s">
        <v>432</v>
      </c>
      <c r="C125" s="298" t="s">
        <v>432</v>
      </c>
      <c r="D125" s="167" t="s">
        <v>432</v>
      </c>
      <c r="E125" s="245" t="s">
        <v>432</v>
      </c>
      <c r="F125" s="298" t="s">
        <v>432</v>
      </c>
      <c r="G125" s="298" t="s">
        <v>432</v>
      </c>
      <c r="H125" s="167" t="s">
        <v>432</v>
      </c>
      <c r="I125" s="704" t="s">
        <v>432</v>
      </c>
      <c r="J125" s="302" t="s">
        <v>432</v>
      </c>
      <c r="K125" s="302" t="s">
        <v>432</v>
      </c>
      <c r="L125" s="167" t="s">
        <v>432</v>
      </c>
      <c r="M125" s="656" t="s">
        <v>432</v>
      </c>
      <c r="O125" s="662" t="s">
        <v>432</v>
      </c>
    </row>
    <row r="126" spans="1:15" x14ac:dyDescent="0.2">
      <c r="A126" s="308" t="s">
        <v>12</v>
      </c>
      <c r="B126" s="400"/>
      <c r="C126" s="405"/>
      <c r="D126" s="167"/>
      <c r="E126" s="245" t="s">
        <v>432</v>
      </c>
      <c r="F126" s="298" t="s">
        <v>432</v>
      </c>
      <c r="G126" s="298" t="s">
        <v>432</v>
      </c>
      <c r="H126" s="167" t="s">
        <v>432</v>
      </c>
      <c r="I126" s="704" t="s">
        <v>432</v>
      </c>
      <c r="J126" s="302" t="s">
        <v>432</v>
      </c>
      <c r="K126" s="302" t="s">
        <v>432</v>
      </c>
      <c r="L126" s="167" t="s">
        <v>432</v>
      </c>
      <c r="M126" s="656" t="s">
        <v>432</v>
      </c>
      <c r="O126" s="662" t="s">
        <v>432</v>
      </c>
    </row>
    <row r="127" spans="1:15" x14ac:dyDescent="0.2">
      <c r="A127" s="308" t="s">
        <v>13</v>
      </c>
      <c r="B127" s="240"/>
      <c r="C127" s="301"/>
      <c r="D127" s="167"/>
      <c r="E127" s="245" t="s">
        <v>432</v>
      </c>
      <c r="F127" s="298" t="s">
        <v>432</v>
      </c>
      <c r="G127" s="298" t="s">
        <v>432</v>
      </c>
      <c r="H127" s="167" t="s">
        <v>432</v>
      </c>
      <c r="I127" s="704" t="s">
        <v>432</v>
      </c>
      <c r="J127" s="302" t="s">
        <v>432</v>
      </c>
      <c r="K127" s="302" t="s">
        <v>432</v>
      </c>
      <c r="L127" s="167" t="s">
        <v>432</v>
      </c>
      <c r="M127" s="656" t="s">
        <v>432</v>
      </c>
      <c r="O127" s="662" t="s">
        <v>432</v>
      </c>
    </row>
    <row r="128" spans="1:15" x14ac:dyDescent="0.2">
      <c r="A128" s="21" t="s">
        <v>34</v>
      </c>
      <c r="B128" s="402" t="s">
        <v>432</v>
      </c>
      <c r="C128" s="719" t="s">
        <v>432</v>
      </c>
      <c r="D128" s="656" t="s">
        <v>432</v>
      </c>
      <c r="E128" s="655" t="s">
        <v>432</v>
      </c>
      <c r="F128" s="402" t="s">
        <v>432</v>
      </c>
      <c r="G128" s="719" t="s">
        <v>432</v>
      </c>
      <c r="H128" s="656" t="s">
        <v>432</v>
      </c>
      <c r="I128" s="655" t="s">
        <v>432</v>
      </c>
      <c r="J128" s="399" t="s">
        <v>432</v>
      </c>
      <c r="K128" s="649" t="s">
        <v>432</v>
      </c>
      <c r="L128" s="710" t="s">
        <v>432</v>
      </c>
      <c r="M128" s="655" t="s">
        <v>432</v>
      </c>
      <c r="O128" s="662" t="s">
        <v>432</v>
      </c>
    </row>
    <row r="129" spans="1:15" ht="15.75" x14ac:dyDescent="0.2">
      <c r="A129" s="21" t="s">
        <v>346</v>
      </c>
      <c r="B129" s="239">
        <v>461091.99599999998</v>
      </c>
      <c r="C129" s="239">
        <v>507176.36499999999</v>
      </c>
      <c r="D129" s="167">
        <v>10</v>
      </c>
      <c r="E129" s="179">
        <v>0.13716902667321776</v>
      </c>
      <c r="F129" s="305">
        <v>7763899.1279999996</v>
      </c>
      <c r="G129" s="305">
        <v>8718026.8729999997</v>
      </c>
      <c r="H129" s="167">
        <v>12.3</v>
      </c>
      <c r="I129" s="179">
        <v>5.5868056184161938</v>
      </c>
      <c r="J129" s="300">
        <v>8224991.1239999998</v>
      </c>
      <c r="K129" s="45">
        <v>9225203.2379999999</v>
      </c>
      <c r="L129" s="267">
        <v>12.2</v>
      </c>
      <c r="M129" s="179">
        <v>1.7545338473134613</v>
      </c>
      <c r="O129" s="662" t="s">
        <v>432</v>
      </c>
    </row>
    <row r="130" spans="1:15" x14ac:dyDescent="0.2">
      <c r="A130" s="21" t="s">
        <v>9</v>
      </c>
      <c r="B130" s="305">
        <v>461091.99599999998</v>
      </c>
      <c r="C130" s="306">
        <v>507176.36499999999</v>
      </c>
      <c r="D130" s="167">
        <v>10</v>
      </c>
      <c r="E130" s="179">
        <v>0.13799991779691448</v>
      </c>
      <c r="F130" s="402" t="s">
        <v>432</v>
      </c>
      <c r="G130" s="719" t="s">
        <v>432</v>
      </c>
      <c r="H130" s="656" t="s">
        <v>432</v>
      </c>
      <c r="I130" s="655" t="s">
        <v>432</v>
      </c>
      <c r="J130" s="300">
        <v>461091.99599999998</v>
      </c>
      <c r="K130" s="45">
        <v>507176.36499999999</v>
      </c>
      <c r="L130" s="267">
        <v>10</v>
      </c>
      <c r="M130" s="179">
        <v>0.13799991779691448</v>
      </c>
      <c r="O130" s="662" t="s">
        <v>432</v>
      </c>
    </row>
    <row r="131" spans="1:15" x14ac:dyDescent="0.2">
      <c r="A131" s="21" t="s">
        <v>10</v>
      </c>
      <c r="B131" s="716" t="s">
        <v>432</v>
      </c>
      <c r="C131" s="718" t="s">
        <v>432</v>
      </c>
      <c r="D131" s="656" t="s">
        <v>432</v>
      </c>
      <c r="E131" s="655" t="s">
        <v>432</v>
      </c>
      <c r="F131" s="239">
        <v>7763899.1279999996</v>
      </c>
      <c r="G131" s="239">
        <v>8718026.8729999997</v>
      </c>
      <c r="H131" s="167">
        <v>12.3</v>
      </c>
      <c r="I131" s="179">
        <v>5.5868056184161938</v>
      </c>
      <c r="J131" s="300">
        <v>7763899.1279999996</v>
      </c>
      <c r="K131" s="45">
        <v>8718026.8729999997</v>
      </c>
      <c r="L131" s="267">
        <v>12.3</v>
      </c>
      <c r="M131" s="179">
        <v>5.5082232465370522</v>
      </c>
      <c r="O131" s="662" t="s">
        <v>432</v>
      </c>
    </row>
    <row r="132" spans="1:15" ht="15.75" x14ac:dyDescent="0.2">
      <c r="A132" s="308" t="s">
        <v>344</v>
      </c>
      <c r="B132" s="298" t="s">
        <v>432</v>
      </c>
      <c r="C132" s="298" t="s">
        <v>432</v>
      </c>
      <c r="D132" s="167" t="s">
        <v>432</v>
      </c>
      <c r="E132" s="245" t="s">
        <v>432</v>
      </c>
      <c r="F132" s="298" t="s">
        <v>432</v>
      </c>
      <c r="G132" s="298" t="s">
        <v>432</v>
      </c>
      <c r="H132" s="167" t="s">
        <v>432</v>
      </c>
      <c r="I132" s="704" t="s">
        <v>432</v>
      </c>
      <c r="J132" s="302" t="s">
        <v>432</v>
      </c>
      <c r="K132" s="302" t="s">
        <v>432</v>
      </c>
      <c r="L132" s="167" t="s">
        <v>432</v>
      </c>
      <c r="M132" s="656" t="s">
        <v>432</v>
      </c>
      <c r="O132" s="662" t="s">
        <v>432</v>
      </c>
    </row>
    <row r="133" spans="1:15" x14ac:dyDescent="0.2">
      <c r="A133" s="308" t="s">
        <v>12</v>
      </c>
      <c r="B133" s="400"/>
      <c r="C133" s="405"/>
      <c r="D133" s="167"/>
      <c r="E133" s="245" t="s">
        <v>432</v>
      </c>
      <c r="F133" s="298" t="s">
        <v>432</v>
      </c>
      <c r="G133" s="298" t="s">
        <v>432</v>
      </c>
      <c r="H133" s="167" t="s">
        <v>432</v>
      </c>
      <c r="I133" s="704" t="s">
        <v>432</v>
      </c>
      <c r="J133" s="302" t="s">
        <v>432</v>
      </c>
      <c r="K133" s="302" t="s">
        <v>432</v>
      </c>
      <c r="L133" s="167" t="s">
        <v>432</v>
      </c>
      <c r="M133" s="656" t="s">
        <v>432</v>
      </c>
      <c r="O133" s="662" t="s">
        <v>432</v>
      </c>
    </row>
    <row r="134" spans="1:15" x14ac:dyDescent="0.2">
      <c r="A134" s="308" t="s">
        <v>13</v>
      </c>
      <c r="B134" s="400"/>
      <c r="C134" s="405"/>
      <c r="D134" s="167"/>
      <c r="E134" s="245" t="s">
        <v>432</v>
      </c>
      <c r="F134" s="298" t="s">
        <v>432</v>
      </c>
      <c r="G134" s="298" t="s">
        <v>432</v>
      </c>
      <c r="H134" s="167" t="s">
        <v>432</v>
      </c>
      <c r="I134" s="704" t="s">
        <v>432</v>
      </c>
      <c r="J134" s="302" t="s">
        <v>432</v>
      </c>
      <c r="K134" s="302" t="s">
        <v>432</v>
      </c>
      <c r="L134" s="167" t="s">
        <v>432</v>
      </c>
      <c r="M134" s="656" t="s">
        <v>432</v>
      </c>
      <c r="O134" s="662" t="s">
        <v>432</v>
      </c>
    </row>
    <row r="135" spans="1:15" ht="15.75" x14ac:dyDescent="0.2">
      <c r="A135" s="308" t="s">
        <v>345</v>
      </c>
      <c r="B135" s="298" t="s">
        <v>432</v>
      </c>
      <c r="C135" s="298" t="s">
        <v>432</v>
      </c>
      <c r="D135" s="167" t="s">
        <v>432</v>
      </c>
      <c r="E135" s="245" t="s">
        <v>432</v>
      </c>
      <c r="F135" s="298" t="s">
        <v>432</v>
      </c>
      <c r="G135" s="298" t="s">
        <v>432</v>
      </c>
      <c r="H135" s="167" t="s">
        <v>432</v>
      </c>
      <c r="I135" s="704" t="s">
        <v>432</v>
      </c>
      <c r="J135" s="302" t="s">
        <v>432</v>
      </c>
      <c r="K135" s="302" t="s">
        <v>432</v>
      </c>
      <c r="L135" s="167" t="s">
        <v>432</v>
      </c>
      <c r="M135" s="656" t="s">
        <v>432</v>
      </c>
      <c r="O135" s="662" t="s">
        <v>432</v>
      </c>
    </row>
    <row r="136" spans="1:15" x14ac:dyDescent="0.2">
      <c r="A136" s="308" t="s">
        <v>12</v>
      </c>
      <c r="B136" s="400"/>
      <c r="C136" s="405"/>
      <c r="D136" s="167"/>
      <c r="E136" s="245" t="s">
        <v>432</v>
      </c>
      <c r="F136" s="298" t="s">
        <v>432</v>
      </c>
      <c r="G136" s="298" t="s">
        <v>432</v>
      </c>
      <c r="H136" s="167" t="s">
        <v>432</v>
      </c>
      <c r="I136" s="704" t="s">
        <v>432</v>
      </c>
      <c r="J136" s="302" t="s">
        <v>432</v>
      </c>
      <c r="K136" s="302" t="s">
        <v>432</v>
      </c>
      <c r="L136" s="167" t="s">
        <v>432</v>
      </c>
      <c r="M136" s="656" t="s">
        <v>432</v>
      </c>
      <c r="O136" s="662" t="s">
        <v>432</v>
      </c>
    </row>
    <row r="137" spans="1:15" x14ac:dyDescent="0.2">
      <c r="A137" s="308" t="s">
        <v>13</v>
      </c>
      <c r="B137" s="240"/>
      <c r="C137" s="301"/>
      <c r="D137" s="167"/>
      <c r="E137" s="245" t="s">
        <v>432</v>
      </c>
      <c r="F137" s="298" t="s">
        <v>432</v>
      </c>
      <c r="G137" s="298" t="s">
        <v>432</v>
      </c>
      <c r="H137" s="167" t="s">
        <v>432</v>
      </c>
      <c r="I137" s="704" t="s">
        <v>432</v>
      </c>
      <c r="J137" s="302" t="s">
        <v>432</v>
      </c>
      <c r="K137" s="302" t="s">
        <v>432</v>
      </c>
      <c r="L137" s="167" t="s">
        <v>432</v>
      </c>
      <c r="M137" s="656" t="s">
        <v>432</v>
      </c>
      <c r="O137" s="662" t="s">
        <v>432</v>
      </c>
    </row>
    <row r="138" spans="1:15" ht="15.75" x14ac:dyDescent="0.2">
      <c r="A138" s="21" t="s">
        <v>356</v>
      </c>
      <c r="B138" s="402" t="s">
        <v>432</v>
      </c>
      <c r="C138" s="719" t="s">
        <v>432</v>
      </c>
      <c r="D138" s="656" t="s">
        <v>432</v>
      </c>
      <c r="E138" s="655" t="s">
        <v>432</v>
      </c>
      <c r="F138" s="402" t="s">
        <v>432</v>
      </c>
      <c r="G138" s="719" t="s">
        <v>432</v>
      </c>
      <c r="H138" s="656" t="s">
        <v>432</v>
      </c>
      <c r="I138" s="655" t="s">
        <v>432</v>
      </c>
      <c r="J138" s="399" t="s">
        <v>432</v>
      </c>
      <c r="K138" s="649" t="s">
        <v>432</v>
      </c>
      <c r="L138" s="710" t="s">
        <v>432</v>
      </c>
      <c r="M138" s="655" t="s">
        <v>432</v>
      </c>
      <c r="O138" s="662" t="s">
        <v>432</v>
      </c>
    </row>
    <row r="139" spans="1:15" ht="15.75" x14ac:dyDescent="0.2">
      <c r="A139" s="21" t="s">
        <v>357</v>
      </c>
      <c r="B139" s="239">
        <v>6641.28</v>
      </c>
      <c r="C139" s="239">
        <v>22822.966</v>
      </c>
      <c r="D139" s="167">
        <v>243.7</v>
      </c>
      <c r="E139" s="179">
        <v>8.6525953698310207E-3</v>
      </c>
      <c r="F139" s="239">
        <v>33465.925000000003</v>
      </c>
      <c r="G139" s="239">
        <v>119570.284</v>
      </c>
      <c r="H139" s="167">
        <v>257.3</v>
      </c>
      <c r="I139" s="179">
        <v>2.301249582310577</v>
      </c>
      <c r="J139" s="300">
        <v>40107.205000000002</v>
      </c>
      <c r="K139" s="45">
        <v>142393.25</v>
      </c>
      <c r="L139" s="267">
        <v>255</v>
      </c>
      <c r="M139" s="179">
        <v>5.2940973161817298E-2</v>
      </c>
      <c r="O139" s="662" t="s">
        <v>432</v>
      </c>
    </row>
    <row r="140" spans="1:15" ht="15.75" x14ac:dyDescent="0.2">
      <c r="A140" s="21" t="s">
        <v>348</v>
      </c>
      <c r="B140" s="402" t="s">
        <v>432</v>
      </c>
      <c r="C140" s="402" t="s">
        <v>432</v>
      </c>
      <c r="D140" s="656" t="s">
        <v>432</v>
      </c>
      <c r="E140" s="655" t="s">
        <v>432</v>
      </c>
      <c r="F140" s="239">
        <v>2603066.48</v>
      </c>
      <c r="G140" s="239">
        <v>3055556.0669999998</v>
      </c>
      <c r="H140" s="167">
        <v>17.399999999999999</v>
      </c>
      <c r="I140" s="179">
        <v>6.3210149950200689</v>
      </c>
      <c r="J140" s="300">
        <v>2603066.48</v>
      </c>
      <c r="K140" s="45">
        <v>3055556.0669999998</v>
      </c>
      <c r="L140" s="267">
        <v>17.399999999999999</v>
      </c>
      <c r="M140" s="179">
        <v>6.2277592676418294</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319">
        <v>3195.6289999999999</v>
      </c>
      <c r="C142" s="160">
        <v>12276.540999999999</v>
      </c>
      <c r="D142" s="167">
        <v>284.2</v>
      </c>
      <c r="E142" s="179">
        <v>2.2579472761511084</v>
      </c>
      <c r="F142" s="319">
        <v>210346.62100000001</v>
      </c>
      <c r="G142" s="160">
        <v>274648.76400000002</v>
      </c>
      <c r="H142" s="167">
        <v>30.6</v>
      </c>
      <c r="I142" s="179">
        <v>9.0571489252113917</v>
      </c>
      <c r="J142" s="320">
        <v>213542.25</v>
      </c>
      <c r="K142" s="241">
        <v>286925.30500000005</v>
      </c>
      <c r="L142" s="267">
        <v>34.4</v>
      </c>
      <c r="M142" s="179">
        <v>8.0234112504574213</v>
      </c>
      <c r="O142" s="662" t="s">
        <v>432</v>
      </c>
    </row>
    <row r="143" spans="1:15" x14ac:dyDescent="0.2">
      <c r="A143" s="21" t="s">
        <v>9</v>
      </c>
      <c r="B143" s="239">
        <v>3195.6289999999999</v>
      </c>
      <c r="C143" s="146">
        <v>12276.540999999999</v>
      </c>
      <c r="D143" s="167">
        <v>284.2</v>
      </c>
      <c r="E143" s="179">
        <v>2.2725819021185791</v>
      </c>
      <c r="F143" s="402" t="s">
        <v>432</v>
      </c>
      <c r="G143" s="719" t="s">
        <v>432</v>
      </c>
      <c r="H143" s="656" t="s">
        <v>432</v>
      </c>
      <c r="I143" s="655" t="s">
        <v>432</v>
      </c>
      <c r="J143" s="300">
        <v>3195.6289999999999</v>
      </c>
      <c r="K143" s="45">
        <v>12276.540999999999</v>
      </c>
      <c r="L143" s="267">
        <v>284.2</v>
      </c>
      <c r="M143" s="179">
        <v>2.2725819021185791</v>
      </c>
      <c r="O143" s="662" t="s">
        <v>432</v>
      </c>
    </row>
    <row r="144" spans="1:15" x14ac:dyDescent="0.2">
      <c r="A144" s="21" t="s">
        <v>10</v>
      </c>
      <c r="B144" s="402" t="s">
        <v>432</v>
      </c>
      <c r="C144" s="719" t="s">
        <v>432</v>
      </c>
      <c r="D144" s="656" t="s">
        <v>432</v>
      </c>
      <c r="E144" s="655" t="s">
        <v>432</v>
      </c>
      <c r="F144" s="239">
        <v>210346.62100000001</v>
      </c>
      <c r="G144" s="146">
        <v>274648.76400000002</v>
      </c>
      <c r="H144" s="167">
        <v>30.6</v>
      </c>
      <c r="I144" s="179">
        <v>9.0571489252113917</v>
      </c>
      <c r="J144" s="300">
        <v>210346.62100000001</v>
      </c>
      <c r="K144" s="45">
        <v>274648.76400000002</v>
      </c>
      <c r="L144" s="267">
        <v>30.6</v>
      </c>
      <c r="M144" s="179">
        <v>9.0467034423903776</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298" t="s">
        <v>432</v>
      </c>
      <c r="C146" s="298" t="s">
        <v>432</v>
      </c>
      <c r="D146" s="167" t="s">
        <v>432</v>
      </c>
      <c r="E146" s="245" t="s">
        <v>432</v>
      </c>
      <c r="F146" s="298" t="s">
        <v>432</v>
      </c>
      <c r="G146" s="298" t="s">
        <v>432</v>
      </c>
      <c r="H146" s="167" t="s">
        <v>432</v>
      </c>
      <c r="I146" s="704" t="s">
        <v>432</v>
      </c>
      <c r="J146" s="302" t="s">
        <v>432</v>
      </c>
      <c r="K146" s="302" t="s">
        <v>432</v>
      </c>
      <c r="L146" s="167" t="s">
        <v>432</v>
      </c>
      <c r="M146" s="656" t="s">
        <v>432</v>
      </c>
      <c r="O146" s="662" t="s">
        <v>432</v>
      </c>
    </row>
    <row r="147" spans="1:15" ht="15.75" x14ac:dyDescent="0.2">
      <c r="A147" s="21" t="s">
        <v>358</v>
      </c>
      <c r="B147" s="239">
        <v>6460.6180000000004</v>
      </c>
      <c r="C147" s="239">
        <v>8747.2250000000004</v>
      </c>
      <c r="D147" s="167">
        <v>35.4</v>
      </c>
      <c r="E147" s="179">
        <v>3.2435027589208003</v>
      </c>
      <c r="F147" s="239">
        <v>32920.375</v>
      </c>
      <c r="G147" s="239">
        <v>45832.06</v>
      </c>
      <c r="H147" s="167">
        <v>39.200000000000003</v>
      </c>
      <c r="I147" s="179">
        <v>100</v>
      </c>
      <c r="J147" s="300">
        <v>39380.993000000002</v>
      </c>
      <c r="K147" s="45">
        <v>54579.284999999996</v>
      </c>
      <c r="L147" s="267">
        <v>38.6</v>
      </c>
      <c r="M147" s="179">
        <v>17.298388624073642</v>
      </c>
      <c r="O147" s="662" t="s">
        <v>432</v>
      </c>
    </row>
    <row r="148" spans="1:15" ht="15.75" x14ac:dyDescent="0.2">
      <c r="A148" s="21" t="s">
        <v>350</v>
      </c>
      <c r="B148" s="402" t="s">
        <v>432</v>
      </c>
      <c r="C148" s="402" t="s">
        <v>432</v>
      </c>
      <c r="D148" s="656" t="s">
        <v>432</v>
      </c>
      <c r="E148" s="655" t="s">
        <v>432</v>
      </c>
      <c r="F148" s="239">
        <v>19059.969000000001</v>
      </c>
      <c r="G148" s="239">
        <v>45968.3</v>
      </c>
      <c r="H148" s="167">
        <v>141.19999999999999</v>
      </c>
      <c r="I148" s="179">
        <v>8.9123152393288123</v>
      </c>
      <c r="J148" s="300">
        <v>19059.969000000001</v>
      </c>
      <c r="K148" s="45">
        <v>45968.3</v>
      </c>
      <c r="L148" s="267">
        <v>141.19999999999999</v>
      </c>
      <c r="M148" s="179">
        <v>8.9120751173063777</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319">
        <v>20018.339</v>
      </c>
      <c r="C150" s="160">
        <v>24715.607</v>
      </c>
      <c r="D150" s="167">
        <v>23.5</v>
      </c>
      <c r="E150" s="179">
        <v>4.3029264216206657</v>
      </c>
      <c r="F150" s="319">
        <v>257912.63699999999</v>
      </c>
      <c r="G150" s="160">
        <v>316615.88900000002</v>
      </c>
      <c r="H150" s="167">
        <v>22.8</v>
      </c>
      <c r="I150" s="179">
        <v>10.830877522777653</v>
      </c>
      <c r="J150" s="320">
        <v>277930.97599999997</v>
      </c>
      <c r="K150" s="241">
        <v>341331.49600000004</v>
      </c>
      <c r="L150" s="267">
        <v>22.8</v>
      </c>
      <c r="M150" s="179">
        <v>9.7588486728143664</v>
      </c>
      <c r="O150" s="662" t="s">
        <v>432</v>
      </c>
    </row>
    <row r="151" spans="1:15" x14ac:dyDescent="0.2">
      <c r="A151" s="21" t="s">
        <v>9</v>
      </c>
      <c r="B151" s="239">
        <v>20018.339</v>
      </c>
      <c r="C151" s="146">
        <v>24715.607</v>
      </c>
      <c r="D151" s="167">
        <v>23.5</v>
      </c>
      <c r="E151" s="179">
        <v>4.4412994701191284</v>
      </c>
      <c r="F151" s="402" t="s">
        <v>432</v>
      </c>
      <c r="G151" s="719" t="s">
        <v>432</v>
      </c>
      <c r="H151" s="656" t="s">
        <v>432</v>
      </c>
      <c r="I151" s="655" t="s">
        <v>432</v>
      </c>
      <c r="J151" s="300">
        <v>20018.339</v>
      </c>
      <c r="K151" s="45">
        <v>24715.607</v>
      </c>
      <c r="L151" s="267">
        <v>23.5</v>
      </c>
      <c r="M151" s="179">
        <v>4.4412994701191284</v>
      </c>
      <c r="O151" s="662" t="s">
        <v>432</v>
      </c>
    </row>
    <row r="152" spans="1:15" x14ac:dyDescent="0.2">
      <c r="A152" s="21" t="s">
        <v>10</v>
      </c>
      <c r="B152" s="402" t="s">
        <v>432</v>
      </c>
      <c r="C152" s="719" t="s">
        <v>432</v>
      </c>
      <c r="D152" s="656" t="s">
        <v>432</v>
      </c>
      <c r="E152" s="655" t="s">
        <v>432</v>
      </c>
      <c r="F152" s="239">
        <v>257912.63699999999</v>
      </c>
      <c r="G152" s="146">
        <v>316615.88900000002</v>
      </c>
      <c r="H152" s="167">
        <v>22.8</v>
      </c>
      <c r="I152" s="179">
        <v>10.830877522777653</v>
      </c>
      <c r="J152" s="300">
        <v>257912.63699999999</v>
      </c>
      <c r="K152" s="45">
        <v>316615.88900000002</v>
      </c>
      <c r="L152" s="267">
        <v>22.8</v>
      </c>
      <c r="M152" s="179">
        <v>10.764976397072092</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298" t="s">
        <v>432</v>
      </c>
      <c r="C154" s="298" t="s">
        <v>432</v>
      </c>
      <c r="D154" s="167" t="s">
        <v>432</v>
      </c>
      <c r="E154" s="245" t="s">
        <v>432</v>
      </c>
      <c r="F154" s="298" t="s">
        <v>432</v>
      </c>
      <c r="G154" s="298" t="s">
        <v>432</v>
      </c>
      <c r="H154" s="167" t="s">
        <v>432</v>
      </c>
      <c r="I154" s="704" t="s">
        <v>432</v>
      </c>
      <c r="J154" s="302" t="s">
        <v>432</v>
      </c>
      <c r="K154" s="302" t="s">
        <v>432</v>
      </c>
      <c r="L154" s="167" t="s">
        <v>432</v>
      </c>
      <c r="M154" s="656" t="s">
        <v>432</v>
      </c>
      <c r="O154" s="662" t="s">
        <v>432</v>
      </c>
    </row>
    <row r="155" spans="1:15" ht="15.75" x14ac:dyDescent="0.2">
      <c r="A155" s="21" t="s">
        <v>347</v>
      </c>
      <c r="B155" s="402" t="s">
        <v>432</v>
      </c>
      <c r="C155" s="402" t="s">
        <v>432</v>
      </c>
      <c r="D155" s="656" t="s">
        <v>432</v>
      </c>
      <c r="E155" s="655" t="s">
        <v>432</v>
      </c>
      <c r="F155" s="402" t="s">
        <v>432</v>
      </c>
      <c r="G155" s="402" t="s">
        <v>432</v>
      </c>
      <c r="H155" s="656" t="s">
        <v>432</v>
      </c>
      <c r="I155" s="655" t="s">
        <v>432</v>
      </c>
      <c r="J155" s="399" t="s">
        <v>432</v>
      </c>
      <c r="K155" s="649" t="s">
        <v>432</v>
      </c>
      <c r="L155" s="710" t="s">
        <v>432</v>
      </c>
      <c r="M155" s="655" t="s">
        <v>432</v>
      </c>
      <c r="O155" s="662" t="s">
        <v>432</v>
      </c>
    </row>
    <row r="156" spans="1:15" ht="15.75" x14ac:dyDescent="0.2">
      <c r="A156" s="21" t="s">
        <v>348</v>
      </c>
      <c r="B156" s="402" t="s">
        <v>432</v>
      </c>
      <c r="C156" s="402" t="s">
        <v>432</v>
      </c>
      <c r="D156" s="656" t="s">
        <v>432</v>
      </c>
      <c r="E156" s="655" t="s">
        <v>432</v>
      </c>
      <c r="F156" s="239">
        <v>30213.289000000001</v>
      </c>
      <c r="G156" s="239">
        <v>32298.853999999999</v>
      </c>
      <c r="H156" s="167">
        <v>6.9</v>
      </c>
      <c r="I156" s="179">
        <v>7.4861916627971441</v>
      </c>
      <c r="J156" s="300">
        <v>30213.289000000001</v>
      </c>
      <c r="K156" s="45">
        <v>32298.853999999999</v>
      </c>
      <c r="L156" s="267">
        <v>6.9</v>
      </c>
      <c r="M156" s="179">
        <v>7.4580769579513655</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368"/>
      <c r="C161" s="368"/>
      <c r="D161" s="368"/>
      <c r="E161" s="369"/>
      <c r="F161" s="368"/>
      <c r="G161" s="368"/>
      <c r="H161" s="368"/>
      <c r="I161" s="706" t="s">
        <v>432</v>
      </c>
      <c r="J161" s="368"/>
      <c r="K161" s="368"/>
      <c r="L161" s="368"/>
      <c r="M161" s="369"/>
    </row>
    <row r="162" spans="1:15" s="3" customFormat="1" ht="13.5" x14ac:dyDescent="0.25">
      <c r="A162" s="746" t="s">
        <v>131</v>
      </c>
      <c r="B162" s="748" t="s">
        <v>0</v>
      </c>
      <c r="C162" s="749"/>
      <c r="D162" s="749"/>
      <c r="E162" s="750"/>
      <c r="F162" s="748" t="s">
        <v>1</v>
      </c>
      <c r="G162" s="749"/>
      <c r="H162" s="749"/>
      <c r="I162" s="750"/>
      <c r="J162" s="742" t="s">
        <v>2</v>
      </c>
      <c r="K162" s="743"/>
      <c r="L162" s="743"/>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conditionalFormatting sqref="B57:C59">
    <cfRule type="expression" dxfId="2573" priority="132">
      <formula>kvartal &lt; 4</formula>
    </cfRule>
  </conditionalFormatting>
  <conditionalFormatting sqref="B63:C65">
    <cfRule type="expression" dxfId="2572" priority="131">
      <formula>kvartal &lt; 4</formula>
    </cfRule>
  </conditionalFormatting>
  <conditionalFormatting sqref="B37">
    <cfRule type="expression" dxfId="2571" priority="130">
      <formula>kvartal &lt; 4</formula>
    </cfRule>
  </conditionalFormatting>
  <conditionalFormatting sqref="B38">
    <cfRule type="expression" dxfId="2570" priority="129">
      <formula>kvartal &lt; 4</formula>
    </cfRule>
  </conditionalFormatting>
  <conditionalFormatting sqref="B39">
    <cfRule type="expression" dxfId="2569" priority="128">
      <formula>kvartal &lt; 4</formula>
    </cfRule>
  </conditionalFormatting>
  <conditionalFormatting sqref="A34">
    <cfRule type="expression" dxfId="2568" priority="1">
      <formula>kvartal &lt; 4</formula>
    </cfRule>
  </conditionalFormatting>
  <conditionalFormatting sqref="C37">
    <cfRule type="expression" dxfId="2567" priority="127">
      <formula>kvartal &lt; 4</formula>
    </cfRule>
  </conditionalFormatting>
  <conditionalFormatting sqref="C38">
    <cfRule type="expression" dxfId="2566" priority="126">
      <formula>kvartal &lt; 4</formula>
    </cfRule>
  </conditionalFormatting>
  <conditionalFormatting sqref="C39">
    <cfRule type="expression" dxfId="2565" priority="125">
      <formula>kvartal &lt; 4</formula>
    </cfRule>
  </conditionalFormatting>
  <conditionalFormatting sqref="B26:C28">
    <cfRule type="expression" dxfId="2564" priority="124">
      <formula>kvartal &lt; 4</formula>
    </cfRule>
  </conditionalFormatting>
  <conditionalFormatting sqref="B32:C33">
    <cfRule type="expression" dxfId="2563" priority="123">
      <formula>kvartal &lt; 4</formula>
    </cfRule>
  </conditionalFormatting>
  <conditionalFormatting sqref="B34">
    <cfRule type="expression" dxfId="2562" priority="122">
      <formula>kvartal &lt; 4</formula>
    </cfRule>
  </conditionalFormatting>
  <conditionalFormatting sqref="C34">
    <cfRule type="expression" dxfId="2561" priority="121">
      <formula>kvartal &lt; 4</formula>
    </cfRule>
  </conditionalFormatting>
  <conditionalFormatting sqref="F26:G28">
    <cfRule type="expression" dxfId="2560" priority="120">
      <formula>kvartal &lt; 4</formula>
    </cfRule>
  </conditionalFormatting>
  <conditionalFormatting sqref="F32">
    <cfRule type="expression" dxfId="2559" priority="119">
      <formula>kvartal &lt; 4</formula>
    </cfRule>
  </conditionalFormatting>
  <conditionalFormatting sqref="G32">
    <cfRule type="expression" dxfId="2558" priority="118">
      <formula>kvartal &lt; 4</formula>
    </cfRule>
  </conditionalFormatting>
  <conditionalFormatting sqref="F33">
    <cfRule type="expression" dxfId="2557" priority="117">
      <formula>kvartal &lt; 4</formula>
    </cfRule>
  </conditionalFormatting>
  <conditionalFormatting sqref="G33">
    <cfRule type="expression" dxfId="2556" priority="116">
      <formula>kvartal &lt; 4</formula>
    </cfRule>
  </conditionalFormatting>
  <conditionalFormatting sqref="F34">
    <cfRule type="expression" dxfId="2555" priority="115">
      <formula>kvartal &lt; 4</formula>
    </cfRule>
  </conditionalFormatting>
  <conditionalFormatting sqref="G34">
    <cfRule type="expression" dxfId="2554" priority="114">
      <formula>kvartal &lt; 4</formula>
    </cfRule>
  </conditionalFormatting>
  <conditionalFormatting sqref="F37">
    <cfRule type="expression" dxfId="2553" priority="113">
      <formula>kvartal &lt; 4</formula>
    </cfRule>
  </conditionalFormatting>
  <conditionalFormatting sqref="F38">
    <cfRule type="expression" dxfId="2552" priority="112">
      <formula>kvartal &lt; 4</formula>
    </cfRule>
  </conditionalFormatting>
  <conditionalFormatting sqref="F39">
    <cfRule type="expression" dxfId="2551" priority="111">
      <formula>kvartal &lt; 4</formula>
    </cfRule>
  </conditionalFormatting>
  <conditionalFormatting sqref="G37">
    <cfRule type="expression" dxfId="2550" priority="110">
      <formula>kvartal &lt; 4</formula>
    </cfRule>
  </conditionalFormatting>
  <conditionalFormatting sqref="G38">
    <cfRule type="expression" dxfId="2549" priority="109">
      <formula>kvartal &lt; 4</formula>
    </cfRule>
  </conditionalFormatting>
  <conditionalFormatting sqref="G39">
    <cfRule type="expression" dxfId="2548" priority="108">
      <formula>kvartal &lt; 4</formula>
    </cfRule>
  </conditionalFormatting>
  <conditionalFormatting sqref="B29">
    <cfRule type="expression" dxfId="2547" priority="107">
      <formula>kvartal &lt; 4</formula>
    </cfRule>
  </conditionalFormatting>
  <conditionalFormatting sqref="C29">
    <cfRule type="expression" dxfId="2546" priority="106">
      <formula>kvartal &lt; 4</formula>
    </cfRule>
  </conditionalFormatting>
  <conditionalFormatting sqref="F29">
    <cfRule type="expression" dxfId="2545" priority="105">
      <formula>kvartal &lt; 4</formula>
    </cfRule>
  </conditionalFormatting>
  <conditionalFormatting sqref="G29">
    <cfRule type="expression" dxfId="2544" priority="104">
      <formula>kvartal &lt; 4</formula>
    </cfRule>
  </conditionalFormatting>
  <conditionalFormatting sqref="J26:K29">
    <cfRule type="expression" dxfId="2543" priority="103">
      <formula>kvartal &lt; 4</formula>
    </cfRule>
  </conditionalFormatting>
  <conditionalFormatting sqref="J32:K34">
    <cfRule type="expression" dxfId="2542" priority="102">
      <formula>kvartal &lt; 4</formula>
    </cfRule>
  </conditionalFormatting>
  <conditionalFormatting sqref="J37:K39">
    <cfRule type="expression" dxfId="2541" priority="101">
      <formula>kvartal &lt; 4</formula>
    </cfRule>
  </conditionalFormatting>
  <conditionalFormatting sqref="B82">
    <cfRule type="expression" dxfId="2540" priority="100">
      <formula>kvartal &lt; 4</formula>
    </cfRule>
  </conditionalFormatting>
  <conditionalFormatting sqref="C82">
    <cfRule type="expression" dxfId="2539" priority="99">
      <formula>kvartal &lt; 4</formula>
    </cfRule>
  </conditionalFormatting>
  <conditionalFormatting sqref="B85">
    <cfRule type="expression" dxfId="2538" priority="98">
      <formula>kvartal &lt; 4</formula>
    </cfRule>
  </conditionalFormatting>
  <conditionalFormatting sqref="C85">
    <cfRule type="expression" dxfId="2537" priority="97">
      <formula>kvartal &lt; 4</formula>
    </cfRule>
  </conditionalFormatting>
  <conditionalFormatting sqref="B92">
    <cfRule type="expression" dxfId="2536" priority="96">
      <formula>kvartal &lt; 4</formula>
    </cfRule>
  </conditionalFormatting>
  <conditionalFormatting sqref="C92">
    <cfRule type="expression" dxfId="2535" priority="95">
      <formula>kvartal &lt; 4</formula>
    </cfRule>
  </conditionalFormatting>
  <conditionalFormatting sqref="B95">
    <cfRule type="expression" dxfId="2534" priority="94">
      <formula>kvartal &lt; 4</formula>
    </cfRule>
  </conditionalFormatting>
  <conditionalFormatting sqref="C95">
    <cfRule type="expression" dxfId="2533" priority="93">
      <formula>kvartal &lt; 4</formula>
    </cfRule>
  </conditionalFormatting>
  <conditionalFormatting sqref="B102">
    <cfRule type="expression" dxfId="2532" priority="92">
      <formula>kvartal &lt; 4</formula>
    </cfRule>
  </conditionalFormatting>
  <conditionalFormatting sqref="C102">
    <cfRule type="expression" dxfId="2531" priority="91">
      <formula>kvartal &lt; 4</formula>
    </cfRule>
  </conditionalFormatting>
  <conditionalFormatting sqref="B105">
    <cfRule type="expression" dxfId="2530" priority="90">
      <formula>kvartal &lt; 4</formula>
    </cfRule>
  </conditionalFormatting>
  <conditionalFormatting sqref="C105">
    <cfRule type="expression" dxfId="2529" priority="89">
      <formula>kvartal &lt; 4</formula>
    </cfRule>
  </conditionalFormatting>
  <conditionalFormatting sqref="B112">
    <cfRule type="expression" dxfId="2528" priority="88">
      <formula>kvartal &lt; 4</formula>
    </cfRule>
  </conditionalFormatting>
  <conditionalFormatting sqref="C112">
    <cfRule type="expression" dxfId="2527" priority="87">
      <formula>kvartal &lt; 4</formula>
    </cfRule>
  </conditionalFormatting>
  <conditionalFormatting sqref="B115">
    <cfRule type="expression" dxfId="2526" priority="86">
      <formula>kvartal &lt; 4</formula>
    </cfRule>
  </conditionalFormatting>
  <conditionalFormatting sqref="C115">
    <cfRule type="expression" dxfId="2525" priority="85">
      <formula>kvartal &lt; 4</formula>
    </cfRule>
  </conditionalFormatting>
  <conditionalFormatting sqref="B122">
    <cfRule type="expression" dxfId="2524" priority="84">
      <formula>kvartal &lt; 4</formula>
    </cfRule>
  </conditionalFormatting>
  <conditionalFormatting sqref="C122">
    <cfRule type="expression" dxfId="2523" priority="83">
      <formula>kvartal &lt; 4</formula>
    </cfRule>
  </conditionalFormatting>
  <conditionalFormatting sqref="B125">
    <cfRule type="expression" dxfId="2522" priority="82">
      <formula>kvartal &lt; 4</formula>
    </cfRule>
  </conditionalFormatting>
  <conditionalFormatting sqref="C125">
    <cfRule type="expression" dxfId="2521" priority="81">
      <formula>kvartal &lt; 4</formula>
    </cfRule>
  </conditionalFormatting>
  <conditionalFormatting sqref="B132">
    <cfRule type="expression" dxfId="2520" priority="80">
      <formula>kvartal &lt; 4</formula>
    </cfRule>
  </conditionalFormatting>
  <conditionalFormatting sqref="C132">
    <cfRule type="expression" dxfId="2519" priority="79">
      <formula>kvartal &lt; 4</formula>
    </cfRule>
  </conditionalFormatting>
  <conditionalFormatting sqref="B135">
    <cfRule type="expression" dxfId="2518" priority="78">
      <formula>kvartal &lt; 4</formula>
    </cfRule>
  </conditionalFormatting>
  <conditionalFormatting sqref="C135">
    <cfRule type="expression" dxfId="2517" priority="77">
      <formula>kvartal &lt; 4</formula>
    </cfRule>
  </conditionalFormatting>
  <conditionalFormatting sqref="B146">
    <cfRule type="expression" dxfId="2516" priority="76">
      <formula>kvartal &lt; 4</formula>
    </cfRule>
  </conditionalFormatting>
  <conditionalFormatting sqref="C146">
    <cfRule type="expression" dxfId="2515" priority="75">
      <formula>kvartal &lt; 4</formula>
    </cfRule>
  </conditionalFormatting>
  <conditionalFormatting sqref="B154">
    <cfRule type="expression" dxfId="2514" priority="74">
      <formula>kvartal &lt; 4</formula>
    </cfRule>
  </conditionalFormatting>
  <conditionalFormatting sqref="C154">
    <cfRule type="expression" dxfId="2513" priority="73">
      <formula>kvartal &lt; 4</formula>
    </cfRule>
  </conditionalFormatting>
  <conditionalFormatting sqref="F83">
    <cfRule type="expression" dxfId="2512" priority="72">
      <formula>kvartal &lt; 4</formula>
    </cfRule>
  </conditionalFormatting>
  <conditionalFormatting sqref="G83">
    <cfRule type="expression" dxfId="2511" priority="71">
      <formula>kvartal &lt; 4</formula>
    </cfRule>
  </conditionalFormatting>
  <conditionalFormatting sqref="F84:G84">
    <cfRule type="expression" dxfId="2510" priority="70">
      <formula>kvartal &lt; 4</formula>
    </cfRule>
  </conditionalFormatting>
  <conditionalFormatting sqref="F86:G87">
    <cfRule type="expression" dxfId="2509" priority="69">
      <formula>kvartal &lt; 4</formula>
    </cfRule>
  </conditionalFormatting>
  <conditionalFormatting sqref="F93:G94">
    <cfRule type="expression" dxfId="2508" priority="68">
      <formula>kvartal &lt; 4</formula>
    </cfRule>
  </conditionalFormatting>
  <conditionalFormatting sqref="F96:G97">
    <cfRule type="expression" dxfId="2507" priority="67">
      <formula>kvartal &lt; 4</formula>
    </cfRule>
  </conditionalFormatting>
  <conditionalFormatting sqref="F103:G104">
    <cfRule type="expression" dxfId="2506" priority="66">
      <formula>kvartal &lt; 4</formula>
    </cfRule>
  </conditionalFormatting>
  <conditionalFormatting sqref="F106:G107">
    <cfRule type="expression" dxfId="2505" priority="65">
      <formula>kvartal &lt; 4</formula>
    </cfRule>
  </conditionalFormatting>
  <conditionalFormatting sqref="F113:G114">
    <cfRule type="expression" dxfId="2504" priority="64">
      <formula>kvartal &lt; 4</formula>
    </cfRule>
  </conditionalFormatting>
  <conditionalFormatting sqref="F116:G117">
    <cfRule type="expression" dxfId="2503" priority="63">
      <formula>kvartal &lt; 4</formula>
    </cfRule>
  </conditionalFormatting>
  <conditionalFormatting sqref="F123:G124">
    <cfRule type="expression" dxfId="2502" priority="62">
      <formula>kvartal &lt; 4</formula>
    </cfRule>
  </conditionalFormatting>
  <conditionalFormatting sqref="F126:G127">
    <cfRule type="expression" dxfId="2501" priority="61">
      <formula>kvartal &lt; 4</formula>
    </cfRule>
  </conditionalFormatting>
  <conditionalFormatting sqref="F133:G134">
    <cfRule type="expression" dxfId="2500" priority="60">
      <formula>kvartal &lt; 4</formula>
    </cfRule>
  </conditionalFormatting>
  <conditionalFormatting sqref="F136:G137">
    <cfRule type="expression" dxfId="2499" priority="59">
      <formula>kvartal &lt; 4</formula>
    </cfRule>
  </conditionalFormatting>
  <conditionalFormatting sqref="F146">
    <cfRule type="expression" dxfId="2498" priority="58">
      <formula>kvartal &lt; 4</formula>
    </cfRule>
  </conditionalFormatting>
  <conditionalFormatting sqref="G146">
    <cfRule type="expression" dxfId="2497" priority="57">
      <formula>kvartal &lt; 4</formula>
    </cfRule>
  </conditionalFormatting>
  <conditionalFormatting sqref="F154:G154">
    <cfRule type="expression" dxfId="2496" priority="56">
      <formula>kvartal &lt; 4</formula>
    </cfRule>
  </conditionalFormatting>
  <conditionalFormatting sqref="F82:G82">
    <cfRule type="expression" dxfId="2495" priority="55">
      <formula>kvartal &lt; 4</formula>
    </cfRule>
  </conditionalFormatting>
  <conditionalFormatting sqref="F85:G85">
    <cfRule type="expression" dxfId="2494" priority="54">
      <formula>kvartal &lt; 4</formula>
    </cfRule>
  </conditionalFormatting>
  <conditionalFormatting sqref="F92:G92">
    <cfRule type="expression" dxfId="2493" priority="53">
      <formula>kvartal &lt; 4</formula>
    </cfRule>
  </conditionalFormatting>
  <conditionalFormatting sqref="F95:G95">
    <cfRule type="expression" dxfId="2492" priority="52">
      <formula>kvartal &lt; 4</formula>
    </cfRule>
  </conditionalFormatting>
  <conditionalFormatting sqref="F102:G102">
    <cfRule type="expression" dxfId="2491" priority="51">
      <formula>kvartal &lt; 4</formula>
    </cfRule>
  </conditionalFormatting>
  <conditionalFormatting sqref="F105:G105">
    <cfRule type="expression" dxfId="2490" priority="50">
      <formula>kvartal &lt; 4</formula>
    </cfRule>
  </conditionalFormatting>
  <conditionalFormatting sqref="F112:G112">
    <cfRule type="expression" dxfId="2489" priority="49">
      <formula>kvartal &lt; 4</formula>
    </cfRule>
  </conditionalFormatting>
  <conditionalFormatting sqref="F115">
    <cfRule type="expression" dxfId="2488" priority="48">
      <formula>kvartal &lt; 4</formula>
    </cfRule>
  </conditionalFormatting>
  <conditionalFormatting sqref="G115">
    <cfRule type="expression" dxfId="2487" priority="47">
      <formula>kvartal &lt; 4</formula>
    </cfRule>
  </conditionalFormatting>
  <conditionalFormatting sqref="F122:G122">
    <cfRule type="expression" dxfId="2486" priority="46">
      <formula>kvartal &lt; 4</formula>
    </cfRule>
  </conditionalFormatting>
  <conditionalFormatting sqref="F125">
    <cfRule type="expression" dxfId="2485" priority="45">
      <formula>kvartal &lt; 4</formula>
    </cfRule>
  </conditionalFormatting>
  <conditionalFormatting sqref="G125">
    <cfRule type="expression" dxfId="2484" priority="44">
      <formula>kvartal &lt; 4</formula>
    </cfRule>
  </conditionalFormatting>
  <conditionalFormatting sqref="F132">
    <cfRule type="expression" dxfId="2483" priority="43">
      <formula>kvartal &lt; 4</formula>
    </cfRule>
  </conditionalFormatting>
  <conditionalFormatting sqref="G132">
    <cfRule type="expression" dxfId="2482" priority="42">
      <formula>kvartal &lt; 4</formula>
    </cfRule>
  </conditionalFormatting>
  <conditionalFormatting sqref="G135">
    <cfRule type="expression" dxfId="2481" priority="41">
      <formula>kvartal &lt; 4</formula>
    </cfRule>
  </conditionalFormatting>
  <conditionalFormatting sqref="F135">
    <cfRule type="expression" dxfId="2480" priority="40">
      <formula>kvartal &lt; 4</formula>
    </cfRule>
  </conditionalFormatting>
  <conditionalFormatting sqref="J82:K86">
    <cfRule type="expression" dxfId="2479" priority="39">
      <formula>kvartal &lt; 4</formula>
    </cfRule>
  </conditionalFormatting>
  <conditionalFormatting sqref="J87:K87">
    <cfRule type="expression" dxfId="2478" priority="38">
      <formula>kvartal &lt; 4</formula>
    </cfRule>
  </conditionalFormatting>
  <conditionalFormatting sqref="J92:K97">
    <cfRule type="expression" dxfId="2477" priority="37">
      <formula>kvartal &lt; 4</formula>
    </cfRule>
  </conditionalFormatting>
  <conditionalFormatting sqref="J102:K107">
    <cfRule type="expression" dxfId="2476" priority="36">
      <formula>kvartal &lt; 4</formula>
    </cfRule>
  </conditionalFormatting>
  <conditionalFormatting sqref="J112:K117">
    <cfRule type="expression" dxfId="2475" priority="35">
      <formula>kvartal &lt; 4</formula>
    </cfRule>
  </conditionalFormatting>
  <conditionalFormatting sqref="J122:K127">
    <cfRule type="expression" dxfId="2474" priority="34">
      <formula>kvartal &lt; 4</formula>
    </cfRule>
  </conditionalFormatting>
  <conditionalFormatting sqref="J132:K137">
    <cfRule type="expression" dxfId="2473" priority="33">
      <formula>kvartal &lt; 4</formula>
    </cfRule>
  </conditionalFormatting>
  <conditionalFormatting sqref="J146:K146">
    <cfRule type="expression" dxfId="2472" priority="32">
      <formula>kvartal &lt; 4</formula>
    </cfRule>
  </conditionalFormatting>
  <conditionalFormatting sqref="J154:K154">
    <cfRule type="expression" dxfId="2471" priority="31">
      <formula>kvartal &lt; 4</formula>
    </cfRule>
  </conditionalFormatting>
  <conditionalFormatting sqref="A26:A28">
    <cfRule type="expression" dxfId="2470" priority="15">
      <formula>kvartal &lt; 4</formula>
    </cfRule>
  </conditionalFormatting>
  <conditionalFormatting sqref="A32:A33">
    <cfRule type="expression" dxfId="2469" priority="14">
      <formula>kvartal &lt; 4</formula>
    </cfRule>
  </conditionalFormatting>
  <conditionalFormatting sqref="A37:A39">
    <cfRule type="expression" dxfId="2468" priority="13">
      <formula>kvartal &lt; 4</formula>
    </cfRule>
  </conditionalFormatting>
  <conditionalFormatting sqref="A57:A59">
    <cfRule type="expression" dxfId="2467" priority="12">
      <formula>kvartal &lt; 4</formula>
    </cfRule>
  </conditionalFormatting>
  <conditionalFormatting sqref="A63:A65">
    <cfRule type="expression" dxfId="2466" priority="11">
      <formula>kvartal &lt; 4</formula>
    </cfRule>
  </conditionalFormatting>
  <conditionalFormatting sqref="A82:A87">
    <cfRule type="expression" dxfId="2465" priority="10">
      <formula>kvartal &lt; 4</formula>
    </cfRule>
  </conditionalFormatting>
  <conditionalFormatting sqref="A92:A97">
    <cfRule type="expression" dxfId="2464" priority="9">
      <formula>kvartal &lt; 4</formula>
    </cfRule>
  </conditionalFormatting>
  <conditionalFormatting sqref="A102:A107">
    <cfRule type="expression" dxfId="2463" priority="8">
      <formula>kvartal &lt; 4</formula>
    </cfRule>
  </conditionalFormatting>
  <conditionalFormatting sqref="A112:A117">
    <cfRule type="expression" dxfId="2462" priority="7">
      <formula>kvartal &lt; 4</formula>
    </cfRule>
  </conditionalFormatting>
  <conditionalFormatting sqref="A122:A127">
    <cfRule type="expression" dxfId="2461" priority="6">
      <formula>kvartal &lt; 4</formula>
    </cfRule>
  </conditionalFormatting>
  <conditionalFormatting sqref="A132:A137">
    <cfRule type="expression" dxfId="2460" priority="5">
      <formula>kvartal &lt; 4</formula>
    </cfRule>
  </conditionalFormatting>
  <conditionalFormatting sqref="A146">
    <cfRule type="expression" dxfId="2459" priority="4">
      <formula>kvartal &lt; 4</formula>
    </cfRule>
  </conditionalFormatting>
  <conditionalFormatting sqref="A154">
    <cfRule type="expression" dxfId="2458" priority="3">
      <formula>kvartal &lt; 4</formula>
    </cfRule>
  </conditionalFormatting>
  <conditionalFormatting sqref="A29">
    <cfRule type="expression" dxfId="2457" priority="2">
      <formula>kvartal &lt; 4</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R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8" x14ac:dyDescent="0.2">
      <c r="A1" s="174" t="s">
        <v>159</v>
      </c>
      <c r="B1" s="661" t="s">
        <v>432</v>
      </c>
      <c r="C1" s="255" t="s">
        <v>105</v>
      </c>
      <c r="D1" s="26"/>
      <c r="E1" s="26"/>
      <c r="F1" s="26"/>
      <c r="G1" s="26"/>
      <c r="H1" s="26"/>
      <c r="I1" s="26"/>
      <c r="J1" s="26"/>
      <c r="K1" s="26"/>
      <c r="L1" s="26"/>
      <c r="M1" s="26"/>
      <c r="O1" s="144"/>
    </row>
    <row r="2" spans="1:18" ht="15.75" x14ac:dyDescent="0.25">
      <c r="A2" s="166" t="s">
        <v>36</v>
      </c>
      <c r="B2" s="775"/>
      <c r="C2" s="775"/>
      <c r="D2" s="775"/>
      <c r="E2" s="311"/>
      <c r="F2" s="775"/>
      <c r="G2" s="775"/>
      <c r="H2" s="775"/>
      <c r="I2" s="311"/>
      <c r="J2" s="775"/>
      <c r="K2" s="775"/>
      <c r="L2" s="775"/>
      <c r="M2" s="311"/>
    </row>
    <row r="3" spans="1:18" ht="15.75" x14ac:dyDescent="0.25">
      <c r="A3" s="164"/>
      <c r="B3" s="311"/>
      <c r="C3" s="311"/>
      <c r="D3" s="311"/>
      <c r="E3" s="311"/>
      <c r="F3" s="311"/>
      <c r="G3" s="311"/>
      <c r="H3" s="311"/>
      <c r="I3" s="311"/>
      <c r="J3" s="311"/>
      <c r="K3" s="311"/>
      <c r="L3" s="311"/>
      <c r="M3" s="311"/>
    </row>
    <row r="4" spans="1:18" ht="13.5" x14ac:dyDescent="0.25">
      <c r="A4" s="746" t="s">
        <v>131</v>
      </c>
      <c r="B4" s="748" t="s">
        <v>0</v>
      </c>
      <c r="C4" s="749"/>
      <c r="D4" s="749"/>
      <c r="E4" s="750"/>
      <c r="F4" s="748" t="s">
        <v>1</v>
      </c>
      <c r="G4" s="749"/>
      <c r="H4" s="749"/>
      <c r="I4" s="750"/>
      <c r="J4" s="742" t="s">
        <v>2</v>
      </c>
      <c r="K4" s="743"/>
      <c r="L4" s="743"/>
      <c r="M4" s="741"/>
    </row>
    <row r="5" spans="1:18"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8" x14ac:dyDescent="0.2">
      <c r="A6" s="643" t="s">
        <v>432</v>
      </c>
      <c r="B6" s="157"/>
      <c r="C6" s="157"/>
      <c r="D6" s="253" t="s">
        <v>4</v>
      </c>
      <c r="E6" s="157" t="s">
        <v>38</v>
      </c>
      <c r="F6" s="162"/>
      <c r="G6" s="162"/>
      <c r="H6" s="251" t="s">
        <v>4</v>
      </c>
      <c r="I6" s="157" t="s">
        <v>4</v>
      </c>
      <c r="J6" s="162"/>
      <c r="K6" s="162"/>
      <c r="L6" s="251" t="s">
        <v>4</v>
      </c>
      <c r="M6" s="157" t="s">
        <v>38</v>
      </c>
    </row>
    <row r="7" spans="1:18" ht="15.75" x14ac:dyDescent="0.2">
      <c r="A7" s="14" t="s">
        <v>30</v>
      </c>
      <c r="B7" s="317">
        <v>2687505</v>
      </c>
      <c r="C7" s="318">
        <v>684813</v>
      </c>
      <c r="D7" s="262">
        <v>-74.5</v>
      </c>
      <c r="E7" s="179">
        <v>23.15887686342441</v>
      </c>
      <c r="F7" s="317">
        <v>372199</v>
      </c>
      <c r="G7" s="318">
        <v>685483</v>
      </c>
      <c r="H7" s="262">
        <v>84.2</v>
      </c>
      <c r="I7" s="179">
        <v>13.938367174848848</v>
      </c>
      <c r="J7" s="319">
        <v>3059704</v>
      </c>
      <c r="K7" s="320">
        <v>1370296</v>
      </c>
      <c r="L7" s="266">
        <v>-55.2</v>
      </c>
      <c r="M7" s="179">
        <v>17.400629808945194</v>
      </c>
      <c r="O7" s="662" t="s">
        <v>432</v>
      </c>
    </row>
    <row r="8" spans="1:18" ht="15.75" x14ac:dyDescent="0.2">
      <c r="A8" s="21" t="s">
        <v>32</v>
      </c>
      <c r="B8" s="294">
        <v>128870.01171999999</v>
      </c>
      <c r="C8" s="295">
        <v>134839.34099999999</v>
      </c>
      <c r="D8" s="167">
        <v>4.5999999999999996</v>
      </c>
      <c r="E8" s="179">
        <v>8.7912686843446473</v>
      </c>
      <c r="F8" s="298"/>
      <c r="G8" s="299"/>
      <c r="H8" s="167"/>
      <c r="I8" s="655" t="s">
        <v>432</v>
      </c>
      <c r="J8" s="239">
        <v>128870.01171999999</v>
      </c>
      <c r="K8" s="300">
        <v>134839.34099999999</v>
      </c>
      <c r="L8" s="267"/>
      <c r="M8" s="179">
        <v>8.7912686843446473</v>
      </c>
      <c r="O8" s="662" t="s">
        <v>432</v>
      </c>
    </row>
    <row r="9" spans="1:18" ht="15.75" x14ac:dyDescent="0.2">
      <c r="A9" s="21" t="s">
        <v>31</v>
      </c>
      <c r="B9" s="294">
        <v>65261.466890000003</v>
      </c>
      <c r="C9" s="295">
        <v>60347.000719999902</v>
      </c>
      <c r="D9" s="167">
        <v>-7.5</v>
      </c>
      <c r="E9" s="179">
        <v>7.6062842425684192</v>
      </c>
      <c r="F9" s="298"/>
      <c r="G9" s="299"/>
      <c r="H9" s="167"/>
      <c r="I9" s="655" t="s">
        <v>432</v>
      </c>
      <c r="J9" s="239">
        <v>65261.466890000003</v>
      </c>
      <c r="K9" s="300">
        <v>60347.000719999902</v>
      </c>
      <c r="L9" s="267"/>
      <c r="M9" s="179">
        <v>7.6062842425684192</v>
      </c>
      <c r="O9" s="662" t="s">
        <v>432</v>
      </c>
    </row>
    <row r="10" spans="1:18" ht="15.75" x14ac:dyDescent="0.2">
      <c r="A10" s="13" t="s">
        <v>29</v>
      </c>
      <c r="B10" s="321">
        <v>1823856.1809100001</v>
      </c>
      <c r="C10" s="322">
        <v>51469.972090000003</v>
      </c>
      <c r="D10" s="167">
        <v>-97.2</v>
      </c>
      <c r="E10" s="179">
        <v>25.120558892469386</v>
      </c>
      <c r="F10" s="321">
        <v>200354</v>
      </c>
      <c r="G10" s="322">
        <v>360935</v>
      </c>
      <c r="H10" s="167">
        <v>80.099999999999994</v>
      </c>
      <c r="I10" s="179">
        <v>8.3890203060271986</v>
      </c>
      <c r="J10" s="319">
        <v>2024210.1809100001</v>
      </c>
      <c r="K10" s="320">
        <v>412404.97209</v>
      </c>
      <c r="L10" s="267">
        <v>-79.599999999999994</v>
      </c>
      <c r="M10" s="179">
        <v>9.1495885465164246</v>
      </c>
      <c r="O10" s="662" t="s">
        <v>432</v>
      </c>
    </row>
    <row r="11" spans="1:18" ht="15.75" x14ac:dyDescent="0.2">
      <c r="A11" s="21" t="s">
        <v>32</v>
      </c>
      <c r="B11" s="294">
        <v>6256.2191499999899</v>
      </c>
      <c r="C11" s="295">
        <v>4814</v>
      </c>
      <c r="D11" s="167">
        <v>-23.1</v>
      </c>
      <c r="E11" s="179">
        <v>4.5821611756332663</v>
      </c>
      <c r="F11" s="298"/>
      <c r="G11" s="299"/>
      <c r="H11" s="167"/>
      <c r="I11" s="655" t="s">
        <v>432</v>
      </c>
      <c r="J11" s="239">
        <v>6256.2191499999899</v>
      </c>
      <c r="K11" s="300">
        <v>4814</v>
      </c>
      <c r="L11" s="267"/>
      <c r="M11" s="179">
        <v>4.5821611756332663</v>
      </c>
      <c r="O11" s="662" t="s">
        <v>432</v>
      </c>
    </row>
    <row r="12" spans="1:18" ht="15.75" x14ac:dyDescent="0.2">
      <c r="A12" s="21" t="s">
        <v>31</v>
      </c>
      <c r="B12" s="294">
        <v>142.28997000000001</v>
      </c>
      <c r="C12" s="295">
        <v>157</v>
      </c>
      <c r="D12" s="167">
        <v>10.3</v>
      </c>
      <c r="E12" s="179">
        <v>0.3647138832068017</v>
      </c>
      <c r="F12" s="298"/>
      <c r="G12" s="299"/>
      <c r="H12" s="167"/>
      <c r="I12" s="655" t="s">
        <v>432</v>
      </c>
      <c r="J12" s="239">
        <v>142.28997000000001</v>
      </c>
      <c r="K12" s="300">
        <v>157</v>
      </c>
      <c r="L12" s="267"/>
      <c r="M12" s="179">
        <v>0.3647138832068017</v>
      </c>
      <c r="O12" s="662" t="s">
        <v>432</v>
      </c>
    </row>
    <row r="13" spans="1:18" ht="15.75" x14ac:dyDescent="0.2">
      <c r="A13" s="13" t="s">
        <v>28</v>
      </c>
      <c r="B13" s="321">
        <v>19154712</v>
      </c>
      <c r="C13" s="322">
        <v>18392705</v>
      </c>
      <c r="D13" s="167">
        <v>-4</v>
      </c>
      <c r="E13" s="179">
        <v>73.723015987158576</v>
      </c>
      <c r="F13" s="321">
        <v>4012489</v>
      </c>
      <c r="G13" s="322">
        <v>4614687</v>
      </c>
      <c r="H13" s="167">
        <v>15</v>
      </c>
      <c r="I13" s="179">
        <v>15.882483989233908</v>
      </c>
      <c r="J13" s="319">
        <v>23167201</v>
      </c>
      <c r="K13" s="320">
        <v>23007392</v>
      </c>
      <c r="L13" s="267">
        <v>-0.7</v>
      </c>
      <c r="M13" s="179">
        <v>42.603452151876986</v>
      </c>
      <c r="O13" s="662" t="s">
        <v>432</v>
      </c>
      <c r="R13" s="150"/>
    </row>
    <row r="14" spans="1:18" s="44" customFormat="1" ht="15.75" x14ac:dyDescent="0.2">
      <c r="A14" s="13" t="s">
        <v>27</v>
      </c>
      <c r="B14" s="321">
        <v>63029</v>
      </c>
      <c r="C14" s="322">
        <v>55105</v>
      </c>
      <c r="D14" s="656" t="s">
        <v>432</v>
      </c>
      <c r="E14" s="179">
        <v>100</v>
      </c>
      <c r="F14" s="321">
        <v>21729</v>
      </c>
      <c r="G14" s="322">
        <v>29294</v>
      </c>
      <c r="H14" s="167">
        <v>34.799999999999997</v>
      </c>
      <c r="I14" s="179">
        <v>12.227582364937625</v>
      </c>
      <c r="J14" s="319">
        <v>84758</v>
      </c>
      <c r="K14" s="320">
        <v>84399</v>
      </c>
      <c r="L14" s="267">
        <v>-0.4</v>
      </c>
      <c r="M14" s="179">
        <v>28.641081781166051</v>
      </c>
      <c r="N14" s="144"/>
      <c r="O14" s="662" t="s">
        <v>432</v>
      </c>
    </row>
    <row r="15" spans="1:18" s="44" customFormat="1" ht="15.75" x14ac:dyDescent="0.2">
      <c r="A15" s="42" t="s">
        <v>26</v>
      </c>
      <c r="B15" s="323">
        <v>39120</v>
      </c>
      <c r="C15" s="324">
        <v>26590</v>
      </c>
      <c r="D15" s="168">
        <v>-32</v>
      </c>
      <c r="E15" s="168">
        <v>99.701007813782823</v>
      </c>
      <c r="F15" s="323">
        <v>25959</v>
      </c>
      <c r="G15" s="324">
        <v>16225</v>
      </c>
      <c r="H15" s="168">
        <v>-37.5</v>
      </c>
      <c r="I15" s="168">
        <v>20.920336656427057</v>
      </c>
      <c r="J15" s="325">
        <v>65079</v>
      </c>
      <c r="K15" s="326">
        <v>42815</v>
      </c>
      <c r="L15" s="268">
        <v>-34.200000000000003</v>
      </c>
      <c r="M15" s="168">
        <v>41.079059046909379</v>
      </c>
      <c r="N15" s="144"/>
      <c r="O15" s="662" t="s">
        <v>432</v>
      </c>
      <c r="R15" s="144"/>
    </row>
    <row r="16" spans="1:18"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48" t="s">
        <v>0</v>
      </c>
      <c r="C22" s="749"/>
      <c r="D22" s="749"/>
      <c r="E22" s="750"/>
      <c r="F22" s="748" t="s">
        <v>1</v>
      </c>
      <c r="G22" s="749"/>
      <c r="H22" s="749"/>
      <c r="I22" s="750"/>
      <c r="J22" s="742" t="s">
        <v>2</v>
      </c>
      <c r="K22" s="743"/>
      <c r="L22" s="743"/>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327">
        <v>190200</v>
      </c>
      <c r="C25" s="328">
        <v>168295</v>
      </c>
      <c r="D25" s="262">
        <v>-11.5</v>
      </c>
      <c r="E25" s="179">
        <v>22.842988990303049</v>
      </c>
      <c r="F25" s="329">
        <v>76406</v>
      </c>
      <c r="G25" s="328">
        <v>80574</v>
      </c>
      <c r="H25" s="262">
        <v>5.5</v>
      </c>
      <c r="I25" s="179">
        <v>36.42782665321711</v>
      </c>
      <c r="J25" s="327">
        <v>266606</v>
      </c>
      <c r="K25" s="327">
        <v>248869</v>
      </c>
      <c r="L25" s="266">
        <v>-6.7</v>
      </c>
      <c r="M25" s="167">
        <v>25.979740552109163</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45">
        <v>179160.41597999999</v>
      </c>
      <c r="C30" s="300">
        <v>185083.53242</v>
      </c>
      <c r="D30" s="167">
        <v>3.3</v>
      </c>
      <c r="E30" s="179">
        <v>19.393554342507329</v>
      </c>
      <c r="F30" s="402" t="s">
        <v>432</v>
      </c>
      <c r="G30" s="399" t="s">
        <v>432</v>
      </c>
      <c r="H30" s="656" t="s">
        <v>432</v>
      </c>
      <c r="I30" s="655" t="s">
        <v>432</v>
      </c>
      <c r="J30" s="45">
        <v>179160.41597999999</v>
      </c>
      <c r="K30" s="45">
        <v>185083.53242</v>
      </c>
      <c r="L30" s="267">
        <v>3.3</v>
      </c>
      <c r="M30" s="167">
        <v>19.393554342507329</v>
      </c>
      <c r="O30" s="662" t="s">
        <v>432</v>
      </c>
    </row>
    <row r="31" spans="1:15" ht="15.75" x14ac:dyDescent="0.2">
      <c r="A31" s="13" t="s">
        <v>29</v>
      </c>
      <c r="B31" s="241">
        <v>57435.976000000002</v>
      </c>
      <c r="C31" s="241">
        <v>38001</v>
      </c>
      <c r="D31" s="167">
        <v>-33.799999999999997</v>
      </c>
      <c r="E31" s="179">
        <v>31.136731852048307</v>
      </c>
      <c r="F31" s="319">
        <v>44</v>
      </c>
      <c r="G31" s="319">
        <v>33</v>
      </c>
      <c r="H31" s="167">
        <v>-25</v>
      </c>
      <c r="I31" s="179">
        <v>0.37096601146788366</v>
      </c>
      <c r="J31" s="241">
        <v>57479.976000000002</v>
      </c>
      <c r="K31" s="241">
        <v>38034</v>
      </c>
      <c r="L31" s="267">
        <v>-33.799999999999997</v>
      </c>
      <c r="M31" s="167">
        <v>29.046612715339744</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45">
        <v>4746</v>
      </c>
      <c r="C35" s="300">
        <v>7985.8052100000004</v>
      </c>
      <c r="D35" s="167">
        <v>68.3</v>
      </c>
      <c r="E35" s="179">
        <v>7.6272942208853935</v>
      </c>
      <c r="F35" s="402" t="s">
        <v>432</v>
      </c>
      <c r="G35" s="399" t="s">
        <v>432</v>
      </c>
      <c r="H35" s="656" t="s">
        <v>432</v>
      </c>
      <c r="I35" s="655" t="s">
        <v>432</v>
      </c>
      <c r="J35" s="45">
        <v>4746</v>
      </c>
      <c r="K35" s="45">
        <v>7985.8052100000004</v>
      </c>
      <c r="L35" s="267">
        <v>68.3</v>
      </c>
      <c r="M35" s="167">
        <v>7.6272942208853935</v>
      </c>
      <c r="O35" s="662" t="s">
        <v>432</v>
      </c>
    </row>
    <row r="36" spans="1:15" s="3" customFormat="1" ht="15.75" x14ac:dyDescent="0.2">
      <c r="A36" s="13" t="s">
        <v>28</v>
      </c>
      <c r="B36" s="241">
        <v>30682199</v>
      </c>
      <c r="C36" s="320">
        <v>29674571</v>
      </c>
      <c r="D36" s="167">
        <v>-3.3</v>
      </c>
      <c r="E36" s="179">
        <v>57.028770206629524</v>
      </c>
      <c r="F36" s="319">
        <v>5868414</v>
      </c>
      <c r="G36" s="320">
        <v>5433167</v>
      </c>
      <c r="H36" s="167">
        <v>-7.4</v>
      </c>
      <c r="I36" s="179">
        <v>29.033354185659789</v>
      </c>
      <c r="J36" s="241">
        <v>36550613</v>
      </c>
      <c r="K36" s="241">
        <v>35107738</v>
      </c>
      <c r="L36" s="267">
        <v>-3.9</v>
      </c>
      <c r="M36" s="167">
        <v>49.623701762121854</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241">
        <v>24172</v>
      </c>
      <c r="C40" s="320">
        <v>18629</v>
      </c>
      <c r="D40" s="167">
        <v>-22.9</v>
      </c>
      <c r="E40" s="179">
        <v>67.62094566766892</v>
      </c>
      <c r="F40" s="319">
        <v>-53436</v>
      </c>
      <c r="G40" s="320">
        <v>-54284</v>
      </c>
      <c r="H40" s="167">
        <v>1.6</v>
      </c>
      <c r="I40" s="179">
        <v>2043.2655264579555</v>
      </c>
      <c r="J40" s="241">
        <v>-29264</v>
      </c>
      <c r="K40" s="241">
        <v>-35655</v>
      </c>
      <c r="L40" s="267">
        <v>21.8</v>
      </c>
      <c r="M40" s="167">
        <v>-143.23632505148763</v>
      </c>
      <c r="O40" s="662" t="s">
        <v>432</v>
      </c>
    </row>
    <row r="41" spans="1:15" ht="15.75" x14ac:dyDescent="0.2">
      <c r="A41" s="13" t="s">
        <v>26</v>
      </c>
      <c r="B41" s="241">
        <v>-46018</v>
      </c>
      <c r="C41" s="320">
        <v>-52669</v>
      </c>
      <c r="D41" s="167">
        <v>14.5</v>
      </c>
      <c r="E41" s="179">
        <v>105.75358504507732</v>
      </c>
      <c r="F41" s="319">
        <v>22779</v>
      </c>
      <c r="G41" s="320">
        <v>32083</v>
      </c>
      <c r="H41" s="167">
        <v>40.799999999999997</v>
      </c>
      <c r="I41" s="179">
        <v>62.217794182669984</v>
      </c>
      <c r="J41" s="241">
        <v>-23239</v>
      </c>
      <c r="K41" s="241">
        <v>-20586</v>
      </c>
      <c r="L41" s="267">
        <v>-11.4</v>
      </c>
      <c r="M41" s="167">
        <v>-1168.2509502466719</v>
      </c>
      <c r="O41" s="662" t="s">
        <v>432</v>
      </c>
    </row>
    <row r="42" spans="1:15" ht="15.75" x14ac:dyDescent="0.2">
      <c r="A42" s="12" t="s">
        <v>335</v>
      </c>
      <c r="B42" s="241">
        <v>2932</v>
      </c>
      <c r="C42" s="320">
        <v>2822</v>
      </c>
      <c r="D42" s="167">
        <v>-3.8</v>
      </c>
      <c r="E42" s="179">
        <v>97.154495615998059</v>
      </c>
      <c r="F42" s="330"/>
      <c r="G42" s="331"/>
      <c r="H42" s="167"/>
      <c r="I42" s="704" t="s">
        <v>432</v>
      </c>
      <c r="J42" s="241">
        <v>2932</v>
      </c>
      <c r="K42" s="241">
        <v>2822</v>
      </c>
      <c r="L42" s="267"/>
      <c r="M42" s="167">
        <v>97.154495615998059</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241">
        <v>3787340</v>
      </c>
      <c r="C44" s="320">
        <v>3697850</v>
      </c>
      <c r="D44" s="167">
        <v>-2.4</v>
      </c>
      <c r="E44" s="179">
        <v>88.184242591980365</v>
      </c>
      <c r="F44" s="330"/>
      <c r="G44" s="332"/>
      <c r="H44" s="167"/>
      <c r="I44" s="704" t="s">
        <v>432</v>
      </c>
      <c r="J44" s="241">
        <v>3787340</v>
      </c>
      <c r="K44" s="241">
        <v>3697850</v>
      </c>
      <c r="L44" s="267"/>
      <c r="M44" s="167">
        <v>88.184242591980365</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289">
        <v>3</v>
      </c>
      <c r="C46" s="326">
        <v>9</v>
      </c>
      <c r="D46" s="168">
        <v>200</v>
      </c>
      <c r="E46" s="210">
        <v>100</v>
      </c>
      <c r="F46" s="333"/>
      <c r="G46" s="334"/>
      <c r="H46" s="168"/>
      <c r="I46" s="657" t="s">
        <v>432</v>
      </c>
      <c r="J46" s="241">
        <v>3</v>
      </c>
      <c r="K46" s="241">
        <v>9</v>
      </c>
      <c r="L46" s="268"/>
      <c r="M46" s="168">
        <v>100</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254"/>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402037.46301000001</v>
      </c>
      <c r="C54" s="322">
        <v>409011</v>
      </c>
      <c r="D54" s="266">
        <v>1.7</v>
      </c>
      <c r="E54" s="179">
        <v>15.248683208545854</v>
      </c>
      <c r="F54" s="146"/>
      <c r="G54" s="34"/>
      <c r="H54" s="160"/>
      <c r="I54" s="160"/>
      <c r="J54" s="38"/>
      <c r="K54" s="38"/>
      <c r="L54" s="160"/>
      <c r="M54" s="160"/>
      <c r="N54" s="149"/>
      <c r="O54" s="662" t="s">
        <v>432</v>
      </c>
    </row>
    <row r="55" spans="1:15" s="3" customFormat="1" ht="15.75" x14ac:dyDescent="0.2">
      <c r="A55" s="39" t="s">
        <v>340</v>
      </c>
      <c r="B55" s="294">
        <v>311422</v>
      </c>
      <c r="C55" s="295">
        <v>304543</v>
      </c>
      <c r="D55" s="267">
        <v>-2.2000000000000002</v>
      </c>
      <c r="E55" s="179">
        <v>20.205702471200258</v>
      </c>
      <c r="F55" s="146"/>
      <c r="G55" s="34"/>
      <c r="H55" s="146"/>
      <c r="I55" s="146"/>
      <c r="J55" s="34"/>
      <c r="K55" s="34"/>
      <c r="L55" s="160"/>
      <c r="M55" s="160"/>
      <c r="N55" s="149"/>
      <c r="O55" s="662" t="s">
        <v>432</v>
      </c>
    </row>
    <row r="56" spans="1:15" s="3" customFormat="1" ht="15.75" x14ac:dyDescent="0.2">
      <c r="A56" s="39" t="s">
        <v>341</v>
      </c>
      <c r="B56" s="45">
        <v>90615.463010000007</v>
      </c>
      <c r="C56" s="300">
        <v>104468</v>
      </c>
      <c r="D56" s="267">
        <v>15.3</v>
      </c>
      <c r="E56" s="179">
        <v>8.8904561044352732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10129.875249999999</v>
      </c>
      <c r="C60" s="322">
        <v>13513.462</v>
      </c>
      <c r="D60" s="267">
        <v>33.4</v>
      </c>
      <c r="E60" s="179">
        <v>22.169354593290407</v>
      </c>
      <c r="F60" s="146"/>
      <c r="G60" s="34"/>
      <c r="H60" s="146"/>
      <c r="I60" s="146"/>
      <c r="J60" s="34"/>
      <c r="K60" s="34"/>
      <c r="L60" s="160"/>
      <c r="M60" s="160"/>
      <c r="N60" s="149"/>
      <c r="O60" s="662" t="s">
        <v>432</v>
      </c>
    </row>
    <row r="61" spans="1:15" s="3" customFormat="1" ht="15.75" x14ac:dyDescent="0.2">
      <c r="A61" s="39" t="s">
        <v>340</v>
      </c>
      <c r="B61" s="294">
        <v>814</v>
      </c>
      <c r="C61" s="295">
        <v>857</v>
      </c>
      <c r="D61" s="267">
        <v>5.3</v>
      </c>
      <c r="E61" s="179">
        <v>2.4246551154437141</v>
      </c>
      <c r="F61" s="146"/>
      <c r="G61" s="34"/>
      <c r="H61" s="146"/>
      <c r="I61" s="146"/>
      <c r="J61" s="34"/>
      <c r="K61" s="34"/>
      <c r="L61" s="160"/>
      <c r="M61" s="160"/>
      <c r="N61" s="149"/>
      <c r="O61" s="662" t="s">
        <v>432</v>
      </c>
    </row>
    <row r="62" spans="1:15" s="3" customFormat="1" ht="15.75" x14ac:dyDescent="0.2">
      <c r="A62" s="39" t="s">
        <v>341</v>
      </c>
      <c r="B62" s="45">
        <v>9315.8752499999991</v>
      </c>
      <c r="C62" s="300">
        <v>12656.462</v>
      </c>
      <c r="D62" s="267">
        <v>35.9</v>
      </c>
      <c r="E62" s="179">
        <v>49.419301453060285</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321">
        <v>28112</v>
      </c>
      <c r="C66" s="322">
        <v>22258</v>
      </c>
      <c r="D66" s="267">
        <v>-20.8</v>
      </c>
      <c r="E66" s="179">
        <v>15.609910400951749</v>
      </c>
      <c r="F66" s="146"/>
      <c r="G66" s="34"/>
      <c r="H66" s="146"/>
      <c r="I66" s="146"/>
      <c r="J66" s="34"/>
      <c r="K66" s="34"/>
      <c r="L66" s="160"/>
      <c r="M66" s="160"/>
      <c r="N66" s="149"/>
      <c r="O66" s="662" t="s">
        <v>432</v>
      </c>
    </row>
    <row r="67" spans="1:15" s="3" customFormat="1" ht="15.75" x14ac:dyDescent="0.2">
      <c r="A67" s="39" t="s">
        <v>340</v>
      </c>
      <c r="B67" s="294">
        <v>25258</v>
      </c>
      <c r="C67" s="295">
        <v>22258</v>
      </c>
      <c r="D67" s="267">
        <v>-11.9</v>
      </c>
      <c r="E67" s="179">
        <v>19.406672337946524</v>
      </c>
      <c r="F67" s="146"/>
      <c r="G67" s="34"/>
      <c r="H67" s="146"/>
      <c r="I67" s="146"/>
      <c r="J67" s="34"/>
      <c r="K67" s="34"/>
      <c r="L67" s="160"/>
      <c r="M67" s="160"/>
      <c r="N67" s="149"/>
      <c r="O67" s="662" t="s">
        <v>432</v>
      </c>
    </row>
    <row r="68" spans="1:15" s="3" customFormat="1" ht="15.75" x14ac:dyDescent="0.2">
      <c r="A68" s="39" t="s">
        <v>341</v>
      </c>
      <c r="B68" s="294">
        <v>2854</v>
      </c>
      <c r="C68" s="697" t="s">
        <v>432</v>
      </c>
      <c r="D68" s="267">
        <v>-100</v>
      </c>
      <c r="E68" s="655" t="s">
        <v>432</v>
      </c>
      <c r="F68" s="146"/>
      <c r="G68" s="34"/>
      <c r="H68" s="146"/>
      <c r="I68" s="146"/>
      <c r="J68" s="34"/>
      <c r="K68" s="34"/>
      <c r="L68" s="160"/>
      <c r="M68" s="160"/>
      <c r="N68" s="149"/>
      <c r="O68" s="662" t="s">
        <v>432</v>
      </c>
    </row>
    <row r="69" spans="1:15" s="3" customFormat="1" ht="15.75" x14ac:dyDescent="0.2">
      <c r="A69" s="40" t="s">
        <v>343</v>
      </c>
      <c r="B69" s="321">
        <v>195178.94899999999</v>
      </c>
      <c r="C69" s="322">
        <v>6221</v>
      </c>
      <c r="D69" s="267">
        <v>-96.8</v>
      </c>
      <c r="E69" s="179">
        <v>4.7143842836417296</v>
      </c>
      <c r="F69" s="146"/>
      <c r="G69" s="34"/>
      <c r="H69" s="146"/>
      <c r="I69" s="146"/>
      <c r="J69" s="34"/>
      <c r="K69" s="34"/>
      <c r="L69" s="160"/>
      <c r="M69" s="160"/>
      <c r="N69" s="149"/>
      <c r="O69" s="662" t="s">
        <v>432</v>
      </c>
    </row>
    <row r="70" spans="1:15" s="3" customFormat="1" ht="15.75" x14ac:dyDescent="0.2">
      <c r="A70" s="39" t="s">
        <v>340</v>
      </c>
      <c r="B70" s="294">
        <v>32458</v>
      </c>
      <c r="C70" s="295">
        <v>6221</v>
      </c>
      <c r="D70" s="267">
        <v>-80.8</v>
      </c>
      <c r="E70" s="179">
        <v>4.7172548637108029</v>
      </c>
      <c r="F70" s="146"/>
      <c r="G70" s="34"/>
      <c r="H70" s="146"/>
      <c r="I70" s="146"/>
      <c r="J70" s="34"/>
      <c r="K70" s="34"/>
      <c r="L70" s="160"/>
      <c r="M70" s="160"/>
      <c r="N70" s="149"/>
      <c r="O70" s="662" t="s">
        <v>432</v>
      </c>
    </row>
    <row r="71" spans="1:15" s="3" customFormat="1" ht="15.75" x14ac:dyDescent="0.2">
      <c r="A71" s="47" t="s">
        <v>341</v>
      </c>
      <c r="B71" s="296">
        <v>162720.94899999999</v>
      </c>
      <c r="C71" s="717" t="s">
        <v>432</v>
      </c>
      <c r="D71" s="268">
        <v>-100</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48" t="s">
        <v>0</v>
      </c>
      <c r="C76" s="749"/>
      <c r="D76" s="749"/>
      <c r="E76" s="750"/>
      <c r="F76" s="748" t="s">
        <v>1</v>
      </c>
      <c r="G76" s="749"/>
      <c r="H76" s="749"/>
      <c r="I76" s="750"/>
      <c r="J76" s="742" t="s">
        <v>2</v>
      </c>
      <c r="K76" s="743"/>
      <c r="L76" s="743"/>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363">
        <v>4328822</v>
      </c>
      <c r="C79" s="363">
        <v>3180815</v>
      </c>
      <c r="D79" s="262">
        <v>-26.5</v>
      </c>
      <c r="E79" s="179">
        <v>38.580017712920068</v>
      </c>
      <c r="F79" s="362">
        <v>2664041</v>
      </c>
      <c r="G79" s="362">
        <v>3135319</v>
      </c>
      <c r="H79" s="262">
        <v>17.7</v>
      </c>
      <c r="I79" s="179">
        <v>27.983954900569781</v>
      </c>
      <c r="J79" s="320">
        <v>6992863</v>
      </c>
      <c r="K79" s="327">
        <v>6316134</v>
      </c>
      <c r="L79" s="267">
        <v>-9.6999999999999993</v>
      </c>
      <c r="M79" s="179">
        <v>32.475851179181497</v>
      </c>
      <c r="O79" s="662" t="s">
        <v>432</v>
      </c>
    </row>
    <row r="80" spans="1:15" x14ac:dyDescent="0.2">
      <c r="A80" s="21" t="s">
        <v>9</v>
      </c>
      <c r="B80" s="146">
        <v>4328822</v>
      </c>
      <c r="C80" s="146">
        <v>3180815</v>
      </c>
      <c r="D80" s="167">
        <v>-26.5</v>
      </c>
      <c r="E80" s="179">
        <v>39.680720548808864</v>
      </c>
      <c r="F80" s="402" t="s">
        <v>432</v>
      </c>
      <c r="G80" s="719" t="s">
        <v>432</v>
      </c>
      <c r="H80" s="656" t="s">
        <v>432</v>
      </c>
      <c r="I80" s="655" t="s">
        <v>432</v>
      </c>
      <c r="J80" s="300">
        <v>4328822</v>
      </c>
      <c r="K80" s="45">
        <v>3180815</v>
      </c>
      <c r="L80" s="267">
        <v>-26.5</v>
      </c>
      <c r="M80" s="179">
        <v>39.680720548808864</v>
      </c>
      <c r="O80" s="662" t="s">
        <v>432</v>
      </c>
    </row>
    <row r="81" spans="1:15" x14ac:dyDescent="0.2">
      <c r="A81" s="21" t="s">
        <v>10</v>
      </c>
      <c r="B81" s="716" t="s">
        <v>432</v>
      </c>
      <c r="C81" s="718" t="s">
        <v>432</v>
      </c>
      <c r="D81" s="656" t="s">
        <v>432</v>
      </c>
      <c r="E81" s="655" t="s">
        <v>432</v>
      </c>
      <c r="F81" s="305">
        <v>2664041</v>
      </c>
      <c r="G81" s="306">
        <v>3135319</v>
      </c>
      <c r="H81" s="167">
        <v>17.7</v>
      </c>
      <c r="I81" s="179">
        <v>28.190007289029012</v>
      </c>
      <c r="J81" s="300">
        <v>2664041</v>
      </c>
      <c r="K81" s="45">
        <v>3135319</v>
      </c>
      <c r="L81" s="267">
        <v>17.7</v>
      </c>
      <c r="M81" s="179">
        <v>27.888736072059626</v>
      </c>
      <c r="O81" s="662" t="s">
        <v>432</v>
      </c>
    </row>
    <row r="82" spans="1:15" ht="15.75" x14ac:dyDescent="0.2">
      <c r="A82" s="308" t="s">
        <v>344</v>
      </c>
      <c r="B82" s="298" t="s">
        <v>432</v>
      </c>
      <c r="C82" s="298" t="s">
        <v>432</v>
      </c>
      <c r="D82" s="167" t="s">
        <v>432</v>
      </c>
      <c r="E82" s="245" t="s">
        <v>432</v>
      </c>
      <c r="F82" s="298" t="s">
        <v>432</v>
      </c>
      <c r="G82" s="298" t="s">
        <v>432</v>
      </c>
      <c r="H82" s="167" t="s">
        <v>432</v>
      </c>
      <c r="I82" s="704" t="s">
        <v>432</v>
      </c>
      <c r="J82" s="302" t="s">
        <v>432</v>
      </c>
      <c r="K82" s="302" t="s">
        <v>432</v>
      </c>
      <c r="L82" s="167" t="s">
        <v>432</v>
      </c>
      <c r="M82" s="656" t="s">
        <v>432</v>
      </c>
      <c r="O82" s="662" t="s">
        <v>432</v>
      </c>
    </row>
    <row r="83" spans="1:15" x14ac:dyDescent="0.2">
      <c r="A83" s="308" t="s">
        <v>12</v>
      </c>
      <c r="B83" s="406"/>
      <c r="C83" s="407"/>
      <c r="D83" s="167"/>
      <c r="E83" s="245" t="s">
        <v>432</v>
      </c>
      <c r="F83" s="298" t="s">
        <v>432</v>
      </c>
      <c r="G83" s="298" t="s">
        <v>432</v>
      </c>
      <c r="H83" s="167" t="s">
        <v>432</v>
      </c>
      <c r="I83" s="704" t="s">
        <v>432</v>
      </c>
      <c r="J83" s="302" t="s">
        <v>432</v>
      </c>
      <c r="K83" s="302" t="s">
        <v>432</v>
      </c>
      <c r="L83" s="167" t="s">
        <v>432</v>
      </c>
      <c r="M83" s="656" t="s">
        <v>432</v>
      </c>
      <c r="O83" s="662" t="s">
        <v>432</v>
      </c>
    </row>
    <row r="84" spans="1:15" x14ac:dyDescent="0.2">
      <c r="A84" s="308" t="s">
        <v>13</v>
      </c>
      <c r="B84" s="400"/>
      <c r="C84" s="405"/>
      <c r="D84" s="167"/>
      <c r="E84" s="245" t="s">
        <v>432</v>
      </c>
      <c r="F84" s="298" t="s">
        <v>432</v>
      </c>
      <c r="G84" s="298" t="s">
        <v>432</v>
      </c>
      <c r="H84" s="167" t="s">
        <v>432</v>
      </c>
      <c r="I84" s="704" t="s">
        <v>432</v>
      </c>
      <c r="J84" s="302" t="s">
        <v>432</v>
      </c>
      <c r="K84" s="302" t="s">
        <v>432</v>
      </c>
      <c r="L84" s="167" t="s">
        <v>432</v>
      </c>
      <c r="M84" s="656" t="s">
        <v>432</v>
      </c>
      <c r="O84" s="662" t="s">
        <v>432</v>
      </c>
    </row>
    <row r="85" spans="1:15" ht="15.75" x14ac:dyDescent="0.2">
      <c r="A85" s="308" t="s">
        <v>345</v>
      </c>
      <c r="B85" s="298" t="s">
        <v>432</v>
      </c>
      <c r="C85" s="298" t="s">
        <v>432</v>
      </c>
      <c r="D85" s="167" t="s">
        <v>432</v>
      </c>
      <c r="E85" s="245" t="s">
        <v>432</v>
      </c>
      <c r="F85" s="298" t="s">
        <v>432</v>
      </c>
      <c r="G85" s="298" t="s">
        <v>432</v>
      </c>
      <c r="H85" s="167" t="s">
        <v>432</v>
      </c>
      <c r="I85" s="704" t="s">
        <v>432</v>
      </c>
      <c r="J85" s="302" t="s">
        <v>432</v>
      </c>
      <c r="K85" s="302" t="s">
        <v>432</v>
      </c>
      <c r="L85" s="167" t="s">
        <v>432</v>
      </c>
      <c r="M85" s="656" t="s">
        <v>432</v>
      </c>
      <c r="O85" s="662" t="s">
        <v>432</v>
      </c>
    </row>
    <row r="86" spans="1:15" x14ac:dyDescent="0.2">
      <c r="A86" s="308" t="s">
        <v>12</v>
      </c>
      <c r="B86" s="240"/>
      <c r="C86" s="301"/>
      <c r="D86" s="167"/>
      <c r="E86" s="245" t="s">
        <v>432</v>
      </c>
      <c r="F86" s="298" t="s">
        <v>432</v>
      </c>
      <c r="G86" s="298" t="s">
        <v>432</v>
      </c>
      <c r="H86" s="167" t="s">
        <v>432</v>
      </c>
      <c r="I86" s="704" t="s">
        <v>432</v>
      </c>
      <c r="J86" s="302" t="s">
        <v>432</v>
      </c>
      <c r="K86" s="302" t="s">
        <v>432</v>
      </c>
      <c r="L86" s="167" t="s">
        <v>432</v>
      </c>
      <c r="M86" s="656" t="s">
        <v>432</v>
      </c>
      <c r="O86" s="662" t="s">
        <v>432</v>
      </c>
    </row>
    <row r="87" spans="1:15" s="3" customFormat="1" x14ac:dyDescent="0.2">
      <c r="A87" s="308" t="s">
        <v>13</v>
      </c>
      <c r="B87" s="240"/>
      <c r="C87" s="301"/>
      <c r="D87" s="167"/>
      <c r="E87" s="245" t="s">
        <v>432</v>
      </c>
      <c r="F87" s="298" t="s">
        <v>432</v>
      </c>
      <c r="G87" s="298" t="s">
        <v>432</v>
      </c>
      <c r="H87" s="167" t="s">
        <v>432</v>
      </c>
      <c r="I87" s="704" t="s">
        <v>432</v>
      </c>
      <c r="J87" s="302" t="s">
        <v>432</v>
      </c>
      <c r="K87" s="302" t="s">
        <v>432</v>
      </c>
      <c r="L87" s="167" t="s">
        <v>432</v>
      </c>
      <c r="M87" s="656" t="s">
        <v>432</v>
      </c>
      <c r="N87" s="149"/>
      <c r="O87" s="662" t="s">
        <v>432</v>
      </c>
    </row>
    <row r="88" spans="1:15" s="3" customFormat="1" x14ac:dyDescent="0.2">
      <c r="A88" s="21" t="s">
        <v>33</v>
      </c>
      <c r="B88" s="402" t="s">
        <v>432</v>
      </c>
      <c r="C88" s="719" t="s">
        <v>432</v>
      </c>
      <c r="D88" s="656" t="s">
        <v>432</v>
      </c>
      <c r="E88" s="655" t="s">
        <v>432</v>
      </c>
      <c r="F88" s="402" t="s">
        <v>432</v>
      </c>
      <c r="G88" s="719" t="s">
        <v>432</v>
      </c>
      <c r="H88" s="656" t="s">
        <v>432</v>
      </c>
      <c r="I88" s="655" t="s">
        <v>432</v>
      </c>
      <c r="J88" s="399" t="s">
        <v>432</v>
      </c>
      <c r="K88" s="649" t="s">
        <v>432</v>
      </c>
      <c r="L88" s="710" t="s">
        <v>432</v>
      </c>
      <c r="M88" s="655" t="s">
        <v>432</v>
      </c>
      <c r="N88" s="149"/>
      <c r="O88" s="662" t="s">
        <v>432</v>
      </c>
    </row>
    <row r="89" spans="1:15" ht="15.75" x14ac:dyDescent="0.2">
      <c r="A89" s="21" t="s">
        <v>346</v>
      </c>
      <c r="B89" s="239">
        <v>4299758.102</v>
      </c>
      <c r="C89" s="239">
        <v>3153597</v>
      </c>
      <c r="D89" s="167">
        <v>-26.7</v>
      </c>
      <c r="E89" s="179">
        <v>39.924705344657049</v>
      </c>
      <c r="F89" s="239">
        <v>2664041</v>
      </c>
      <c r="G89" s="146">
        <v>3135319</v>
      </c>
      <c r="H89" s="167">
        <v>17.7</v>
      </c>
      <c r="I89" s="179">
        <v>28.209045117223575</v>
      </c>
      <c r="J89" s="300">
        <v>6963799.102</v>
      </c>
      <c r="K89" s="45">
        <v>6288916</v>
      </c>
      <c r="L89" s="267">
        <v>-9.6999999999999993</v>
      </c>
      <c r="M89" s="179">
        <v>33.076146003642641</v>
      </c>
      <c r="O89" s="662" t="s">
        <v>432</v>
      </c>
    </row>
    <row r="90" spans="1:15" x14ac:dyDescent="0.2">
      <c r="A90" s="21" t="s">
        <v>9</v>
      </c>
      <c r="B90" s="239">
        <v>4299758.102</v>
      </c>
      <c r="C90" s="146">
        <v>3153597</v>
      </c>
      <c r="D90" s="167">
        <v>-26.7</v>
      </c>
      <c r="E90" s="179">
        <v>40.530527081308897</v>
      </c>
      <c r="F90" s="402" t="s">
        <v>432</v>
      </c>
      <c r="G90" s="719" t="s">
        <v>432</v>
      </c>
      <c r="H90" s="656" t="s">
        <v>432</v>
      </c>
      <c r="I90" s="655" t="s">
        <v>432</v>
      </c>
      <c r="J90" s="300">
        <v>4299758.102</v>
      </c>
      <c r="K90" s="45">
        <v>3153597</v>
      </c>
      <c r="L90" s="267">
        <v>-26.7</v>
      </c>
      <c r="M90" s="179">
        <v>40.530527081308897</v>
      </c>
      <c r="O90" s="662" t="s">
        <v>432</v>
      </c>
    </row>
    <row r="91" spans="1:15" x14ac:dyDescent="0.2">
      <c r="A91" s="21" t="s">
        <v>10</v>
      </c>
      <c r="B91" s="716" t="s">
        <v>432</v>
      </c>
      <c r="C91" s="718" t="s">
        <v>432</v>
      </c>
      <c r="D91" s="656" t="s">
        <v>432</v>
      </c>
      <c r="E91" s="655" t="s">
        <v>432</v>
      </c>
      <c r="F91" s="305">
        <v>2664041</v>
      </c>
      <c r="G91" s="306">
        <v>3135319</v>
      </c>
      <c r="H91" s="167">
        <v>17.7</v>
      </c>
      <c r="I91" s="179">
        <v>28.209045117223575</v>
      </c>
      <c r="J91" s="300">
        <v>2664041</v>
      </c>
      <c r="K91" s="45">
        <v>3135319</v>
      </c>
      <c r="L91" s="267">
        <v>17.7</v>
      </c>
      <c r="M91" s="179">
        <v>27.912539398239442</v>
      </c>
      <c r="O91" s="662" t="s">
        <v>432</v>
      </c>
    </row>
    <row r="92" spans="1:15" ht="15.75" x14ac:dyDescent="0.2">
      <c r="A92" s="308" t="s">
        <v>344</v>
      </c>
      <c r="B92" s="298" t="s">
        <v>432</v>
      </c>
      <c r="C92" s="298" t="s">
        <v>432</v>
      </c>
      <c r="D92" s="167" t="s">
        <v>432</v>
      </c>
      <c r="E92" s="245" t="s">
        <v>432</v>
      </c>
      <c r="F92" s="298" t="s">
        <v>432</v>
      </c>
      <c r="G92" s="298" t="s">
        <v>432</v>
      </c>
      <c r="H92" s="167" t="s">
        <v>432</v>
      </c>
      <c r="I92" s="704" t="s">
        <v>432</v>
      </c>
      <c r="J92" s="302" t="s">
        <v>432</v>
      </c>
      <c r="K92" s="302" t="s">
        <v>432</v>
      </c>
      <c r="L92" s="167" t="s">
        <v>432</v>
      </c>
      <c r="M92" s="656" t="s">
        <v>432</v>
      </c>
      <c r="O92" s="662" t="s">
        <v>432</v>
      </c>
    </row>
    <row r="93" spans="1:15" x14ac:dyDescent="0.2">
      <c r="A93" s="308" t="s">
        <v>12</v>
      </c>
      <c r="B93" s="400"/>
      <c r="C93" s="405"/>
      <c r="D93" s="167"/>
      <c r="E93" s="245" t="s">
        <v>432</v>
      </c>
      <c r="F93" s="298" t="s">
        <v>432</v>
      </c>
      <c r="G93" s="298" t="s">
        <v>432</v>
      </c>
      <c r="H93" s="167" t="s">
        <v>432</v>
      </c>
      <c r="I93" s="704" t="s">
        <v>432</v>
      </c>
      <c r="J93" s="302" t="s">
        <v>432</v>
      </c>
      <c r="K93" s="302" t="s">
        <v>432</v>
      </c>
      <c r="L93" s="167" t="s">
        <v>432</v>
      </c>
      <c r="M93" s="656" t="s">
        <v>432</v>
      </c>
      <c r="O93" s="662" t="s">
        <v>432</v>
      </c>
    </row>
    <row r="94" spans="1:15" x14ac:dyDescent="0.2">
      <c r="A94" s="308" t="s">
        <v>13</v>
      </c>
      <c r="B94" s="400"/>
      <c r="C94" s="405"/>
      <c r="D94" s="167"/>
      <c r="E94" s="245" t="s">
        <v>432</v>
      </c>
      <c r="F94" s="298" t="s">
        <v>432</v>
      </c>
      <c r="G94" s="298" t="s">
        <v>432</v>
      </c>
      <c r="H94" s="167" t="s">
        <v>432</v>
      </c>
      <c r="I94" s="704" t="s">
        <v>432</v>
      </c>
      <c r="J94" s="302" t="s">
        <v>432</v>
      </c>
      <c r="K94" s="302" t="s">
        <v>432</v>
      </c>
      <c r="L94" s="167" t="s">
        <v>432</v>
      </c>
      <c r="M94" s="656" t="s">
        <v>432</v>
      </c>
      <c r="O94" s="662" t="s">
        <v>432</v>
      </c>
    </row>
    <row r="95" spans="1:15" ht="15.75" x14ac:dyDescent="0.2">
      <c r="A95" s="308" t="s">
        <v>345</v>
      </c>
      <c r="B95" s="298" t="s">
        <v>432</v>
      </c>
      <c r="C95" s="298" t="s">
        <v>432</v>
      </c>
      <c r="D95" s="167" t="s">
        <v>432</v>
      </c>
      <c r="E95" s="245" t="s">
        <v>432</v>
      </c>
      <c r="F95" s="298" t="s">
        <v>432</v>
      </c>
      <c r="G95" s="298" t="s">
        <v>432</v>
      </c>
      <c r="H95" s="167" t="s">
        <v>432</v>
      </c>
      <c r="I95" s="704" t="s">
        <v>432</v>
      </c>
      <c r="J95" s="302" t="s">
        <v>432</v>
      </c>
      <c r="K95" s="302" t="s">
        <v>432</v>
      </c>
      <c r="L95" s="167" t="s">
        <v>432</v>
      </c>
      <c r="M95" s="656" t="s">
        <v>432</v>
      </c>
      <c r="O95" s="662" t="s">
        <v>432</v>
      </c>
    </row>
    <row r="96" spans="1:15" x14ac:dyDescent="0.2">
      <c r="A96" s="308" t="s">
        <v>12</v>
      </c>
      <c r="B96" s="240"/>
      <c r="C96" s="301"/>
      <c r="D96" s="167"/>
      <c r="E96" s="245" t="s">
        <v>432</v>
      </c>
      <c r="F96" s="298" t="s">
        <v>432</v>
      </c>
      <c r="G96" s="298" t="s">
        <v>432</v>
      </c>
      <c r="H96" s="167" t="s">
        <v>432</v>
      </c>
      <c r="I96" s="704" t="s">
        <v>432</v>
      </c>
      <c r="J96" s="302" t="s">
        <v>432</v>
      </c>
      <c r="K96" s="302" t="s">
        <v>432</v>
      </c>
      <c r="L96" s="167" t="s">
        <v>432</v>
      </c>
      <c r="M96" s="656" t="s">
        <v>432</v>
      </c>
      <c r="O96" s="662" t="s">
        <v>432</v>
      </c>
    </row>
    <row r="97" spans="1:15" x14ac:dyDescent="0.2">
      <c r="A97" s="308" t="s">
        <v>13</v>
      </c>
      <c r="B97" s="240"/>
      <c r="C97" s="301"/>
      <c r="D97" s="167"/>
      <c r="E97" s="245" t="s">
        <v>432</v>
      </c>
      <c r="F97" s="298" t="s">
        <v>432</v>
      </c>
      <c r="G97" s="298" t="s">
        <v>432</v>
      </c>
      <c r="H97" s="167" t="s">
        <v>432</v>
      </c>
      <c r="I97" s="704" t="s">
        <v>432</v>
      </c>
      <c r="J97" s="302" t="s">
        <v>432</v>
      </c>
      <c r="K97" s="302" t="s">
        <v>432</v>
      </c>
      <c r="L97" s="167" t="s">
        <v>432</v>
      </c>
      <c r="M97" s="656" t="s">
        <v>432</v>
      </c>
      <c r="O97" s="662" t="s">
        <v>432</v>
      </c>
    </row>
    <row r="98" spans="1:15" ht="15.75" x14ac:dyDescent="0.2">
      <c r="A98" s="21" t="s">
        <v>356</v>
      </c>
      <c r="B98" s="239">
        <v>29063.898000000001</v>
      </c>
      <c r="C98" s="146">
        <v>27218</v>
      </c>
      <c r="D98" s="167">
        <v>-6.4</v>
      </c>
      <c r="E98" s="179">
        <v>11.469487917409841</v>
      </c>
      <c r="F98" s="402" t="s">
        <v>432</v>
      </c>
      <c r="G98" s="719" t="s">
        <v>432</v>
      </c>
      <c r="H98" s="656" t="s">
        <v>432</v>
      </c>
      <c r="I98" s="655" t="s">
        <v>432</v>
      </c>
      <c r="J98" s="300">
        <v>29063.898000000001</v>
      </c>
      <c r="K98" s="45">
        <v>27218</v>
      </c>
      <c r="L98" s="267">
        <v>-6.4</v>
      </c>
      <c r="M98" s="179">
        <v>11.117827636133347</v>
      </c>
      <c r="O98" s="662" t="s">
        <v>432</v>
      </c>
    </row>
    <row r="99" spans="1:15" ht="15.75" x14ac:dyDescent="0.2">
      <c r="A99" s="13" t="s">
        <v>29</v>
      </c>
      <c r="B99" s="319">
        <v>11744.843419999999</v>
      </c>
      <c r="C99" s="319">
        <v>22833.794000000002</v>
      </c>
      <c r="D99" s="167">
        <v>94.4</v>
      </c>
      <c r="E99" s="179">
        <v>11.633370111193738</v>
      </c>
      <c r="F99" s="319">
        <v>83555.425000000003</v>
      </c>
      <c r="G99" s="319">
        <v>96653.054000000004</v>
      </c>
      <c r="H99" s="167">
        <v>15.7</v>
      </c>
      <c r="I99" s="179">
        <v>19.627177570858741</v>
      </c>
      <c r="J99" s="320">
        <v>95300.268420000008</v>
      </c>
      <c r="K99" s="241">
        <v>119486.848</v>
      </c>
      <c r="L99" s="267">
        <v>25.4</v>
      </c>
      <c r="M99" s="179">
        <v>17.349032516112764</v>
      </c>
      <c r="O99" s="662" t="s">
        <v>432</v>
      </c>
    </row>
    <row r="100" spans="1:15" x14ac:dyDescent="0.2">
      <c r="A100" s="21" t="s">
        <v>9</v>
      </c>
      <c r="B100" s="239">
        <v>11744.843419999999</v>
      </c>
      <c r="C100" s="146">
        <v>22833.794000000002</v>
      </c>
      <c r="D100" s="167">
        <v>94.4</v>
      </c>
      <c r="E100" s="179">
        <v>13.688801515731013</v>
      </c>
      <c r="F100" s="402" t="s">
        <v>432</v>
      </c>
      <c r="G100" s="719" t="s">
        <v>432</v>
      </c>
      <c r="H100" s="656" t="s">
        <v>432</v>
      </c>
      <c r="I100" s="655" t="s">
        <v>432</v>
      </c>
      <c r="J100" s="300">
        <v>11744.843419999999</v>
      </c>
      <c r="K100" s="45">
        <v>22833.794000000002</v>
      </c>
      <c r="L100" s="267">
        <v>94.4</v>
      </c>
      <c r="M100" s="179">
        <v>13.688801515731013</v>
      </c>
      <c r="O100" s="662" t="s">
        <v>432</v>
      </c>
    </row>
    <row r="101" spans="1:15" x14ac:dyDescent="0.2">
      <c r="A101" s="21" t="s">
        <v>10</v>
      </c>
      <c r="B101" s="402" t="s">
        <v>432</v>
      </c>
      <c r="C101" s="719" t="s">
        <v>432</v>
      </c>
      <c r="D101" s="656" t="s">
        <v>432</v>
      </c>
      <c r="E101" s="655" t="s">
        <v>432</v>
      </c>
      <c r="F101" s="305">
        <v>83555.425000000003</v>
      </c>
      <c r="G101" s="305">
        <v>96653.054000000004</v>
      </c>
      <c r="H101" s="167">
        <v>15.7</v>
      </c>
      <c r="I101" s="179">
        <v>26.599073891067565</v>
      </c>
      <c r="J101" s="300">
        <v>83555.425000000003</v>
      </c>
      <c r="K101" s="45">
        <v>96653.054000000004</v>
      </c>
      <c r="L101" s="267">
        <v>15.7</v>
      </c>
      <c r="M101" s="179">
        <v>26.290207183869562</v>
      </c>
      <c r="O101" s="662" t="s">
        <v>432</v>
      </c>
    </row>
    <row r="102" spans="1:15" ht="15.75" x14ac:dyDescent="0.2">
      <c r="A102" s="308" t="s">
        <v>344</v>
      </c>
      <c r="B102" s="298" t="s">
        <v>432</v>
      </c>
      <c r="C102" s="298" t="s">
        <v>432</v>
      </c>
      <c r="D102" s="167" t="s">
        <v>432</v>
      </c>
      <c r="E102" s="245" t="s">
        <v>432</v>
      </c>
      <c r="F102" s="298" t="s">
        <v>432</v>
      </c>
      <c r="G102" s="298" t="s">
        <v>432</v>
      </c>
      <c r="H102" s="167" t="s">
        <v>432</v>
      </c>
      <c r="I102" s="704" t="s">
        <v>432</v>
      </c>
      <c r="J102" s="302" t="s">
        <v>432</v>
      </c>
      <c r="K102" s="302" t="s">
        <v>432</v>
      </c>
      <c r="L102" s="167" t="s">
        <v>432</v>
      </c>
      <c r="M102" s="656" t="s">
        <v>432</v>
      </c>
      <c r="O102" s="662" t="s">
        <v>432</v>
      </c>
    </row>
    <row r="103" spans="1:15" x14ac:dyDescent="0.2">
      <c r="A103" s="308" t="s">
        <v>12</v>
      </c>
      <c r="B103" s="400"/>
      <c r="C103" s="405"/>
      <c r="D103" s="167"/>
      <c r="E103" s="245" t="s">
        <v>432</v>
      </c>
      <c r="F103" s="298" t="s">
        <v>432</v>
      </c>
      <c r="G103" s="298" t="s">
        <v>432</v>
      </c>
      <c r="H103" s="167" t="s">
        <v>432</v>
      </c>
      <c r="I103" s="704" t="s">
        <v>432</v>
      </c>
      <c r="J103" s="302" t="s">
        <v>432</v>
      </c>
      <c r="K103" s="302" t="s">
        <v>432</v>
      </c>
      <c r="L103" s="167" t="s">
        <v>432</v>
      </c>
      <c r="M103" s="656" t="s">
        <v>432</v>
      </c>
      <c r="O103" s="662" t="s">
        <v>432</v>
      </c>
    </row>
    <row r="104" spans="1:15" x14ac:dyDescent="0.2">
      <c r="A104" s="308" t="s">
        <v>13</v>
      </c>
      <c r="B104" s="400"/>
      <c r="C104" s="405"/>
      <c r="D104" s="167"/>
      <c r="E104" s="245" t="s">
        <v>432</v>
      </c>
      <c r="F104" s="298" t="s">
        <v>432</v>
      </c>
      <c r="G104" s="298" t="s">
        <v>432</v>
      </c>
      <c r="H104" s="167" t="s">
        <v>432</v>
      </c>
      <c r="I104" s="704" t="s">
        <v>432</v>
      </c>
      <c r="J104" s="302" t="s">
        <v>432</v>
      </c>
      <c r="K104" s="302" t="s">
        <v>432</v>
      </c>
      <c r="L104" s="167" t="s">
        <v>432</v>
      </c>
      <c r="M104" s="656" t="s">
        <v>432</v>
      </c>
      <c r="O104" s="662" t="s">
        <v>432</v>
      </c>
    </row>
    <row r="105" spans="1:15" ht="15.75" x14ac:dyDescent="0.2">
      <c r="A105" s="308" t="s">
        <v>345</v>
      </c>
      <c r="B105" s="298" t="s">
        <v>432</v>
      </c>
      <c r="C105" s="298" t="s">
        <v>432</v>
      </c>
      <c r="D105" s="167" t="s">
        <v>432</v>
      </c>
      <c r="E105" s="245" t="s">
        <v>432</v>
      </c>
      <c r="F105" s="298" t="s">
        <v>432</v>
      </c>
      <c r="G105" s="298" t="s">
        <v>432</v>
      </c>
      <c r="H105" s="167" t="s">
        <v>432</v>
      </c>
      <c r="I105" s="704" t="s">
        <v>432</v>
      </c>
      <c r="J105" s="302" t="s">
        <v>432</v>
      </c>
      <c r="K105" s="302" t="s">
        <v>432</v>
      </c>
      <c r="L105" s="167" t="s">
        <v>432</v>
      </c>
      <c r="M105" s="656" t="s">
        <v>432</v>
      </c>
      <c r="O105" s="662" t="s">
        <v>432</v>
      </c>
    </row>
    <row r="106" spans="1:15" x14ac:dyDescent="0.2">
      <c r="A106" s="308" t="s">
        <v>12</v>
      </c>
      <c r="B106" s="240"/>
      <c r="C106" s="301"/>
      <c r="D106" s="167"/>
      <c r="E106" s="245" t="s">
        <v>432</v>
      </c>
      <c r="F106" s="298" t="s">
        <v>432</v>
      </c>
      <c r="G106" s="298" t="s">
        <v>432</v>
      </c>
      <c r="H106" s="167" t="s">
        <v>432</v>
      </c>
      <c r="I106" s="704" t="s">
        <v>432</v>
      </c>
      <c r="J106" s="302" t="s">
        <v>432</v>
      </c>
      <c r="K106" s="302" t="s">
        <v>432</v>
      </c>
      <c r="L106" s="167" t="s">
        <v>432</v>
      </c>
      <c r="M106" s="656" t="s">
        <v>432</v>
      </c>
      <c r="O106" s="662" t="s">
        <v>432</v>
      </c>
    </row>
    <row r="107" spans="1:15" x14ac:dyDescent="0.2">
      <c r="A107" s="308" t="s">
        <v>13</v>
      </c>
      <c r="B107" s="240"/>
      <c r="C107" s="301"/>
      <c r="D107" s="167"/>
      <c r="E107" s="245" t="s">
        <v>432</v>
      </c>
      <c r="F107" s="298" t="s">
        <v>432</v>
      </c>
      <c r="G107" s="298" t="s">
        <v>432</v>
      </c>
      <c r="H107" s="167" t="s">
        <v>432</v>
      </c>
      <c r="I107" s="704" t="s">
        <v>432</v>
      </c>
      <c r="J107" s="302" t="s">
        <v>432</v>
      </c>
      <c r="K107" s="302" t="s">
        <v>432</v>
      </c>
      <c r="L107" s="167" t="s">
        <v>432</v>
      </c>
      <c r="M107" s="656" t="s">
        <v>432</v>
      </c>
      <c r="O107" s="662" t="s">
        <v>432</v>
      </c>
    </row>
    <row r="108" spans="1:15" x14ac:dyDescent="0.2">
      <c r="A108" s="21" t="s">
        <v>33</v>
      </c>
      <c r="B108" s="402" t="s">
        <v>432</v>
      </c>
      <c r="C108" s="719" t="s">
        <v>432</v>
      </c>
      <c r="D108" s="656" t="s">
        <v>432</v>
      </c>
      <c r="E108" s="655" t="s">
        <v>432</v>
      </c>
      <c r="F108" s="402" t="s">
        <v>432</v>
      </c>
      <c r="G108" s="719" t="s">
        <v>432</v>
      </c>
      <c r="H108" s="656" t="s">
        <v>432</v>
      </c>
      <c r="I108" s="655" t="s">
        <v>432</v>
      </c>
      <c r="J108" s="399" t="s">
        <v>432</v>
      </c>
      <c r="K108" s="649" t="s">
        <v>432</v>
      </c>
      <c r="L108" s="710" t="s">
        <v>432</v>
      </c>
      <c r="M108" s="655" t="s">
        <v>432</v>
      </c>
      <c r="O108" s="662" t="s">
        <v>432</v>
      </c>
    </row>
    <row r="109" spans="1:15" ht="15.75" x14ac:dyDescent="0.2">
      <c r="A109" s="21" t="s">
        <v>346</v>
      </c>
      <c r="B109" s="239">
        <v>7712.6654200000003</v>
      </c>
      <c r="C109" s="146">
        <v>13157</v>
      </c>
      <c r="D109" s="167">
        <v>70.599999999999994</v>
      </c>
      <c r="E109" s="179">
        <v>8.1518682964405684</v>
      </c>
      <c r="F109" s="305">
        <v>83555.425000000003</v>
      </c>
      <c r="G109" s="305">
        <v>96653.054000000004</v>
      </c>
      <c r="H109" s="167">
        <v>15.7</v>
      </c>
      <c r="I109" s="179">
        <v>26.599073891067565</v>
      </c>
      <c r="J109" s="300">
        <v>91268.090420000008</v>
      </c>
      <c r="K109" s="45">
        <v>109810.054</v>
      </c>
      <c r="L109" s="267">
        <v>20.3</v>
      </c>
      <c r="M109" s="179">
        <v>20.925424649232191</v>
      </c>
      <c r="O109" s="662" t="s">
        <v>432</v>
      </c>
    </row>
    <row r="110" spans="1:15" x14ac:dyDescent="0.2">
      <c r="A110" s="21" t="s">
        <v>9</v>
      </c>
      <c r="B110" s="239">
        <v>7712.6654200000003</v>
      </c>
      <c r="C110" s="146">
        <v>13157</v>
      </c>
      <c r="D110" s="167">
        <v>70.599999999999994</v>
      </c>
      <c r="E110" s="179">
        <v>8.3733436219114523</v>
      </c>
      <c r="F110" s="716" t="s">
        <v>432</v>
      </c>
      <c r="G110" s="718" t="s">
        <v>432</v>
      </c>
      <c r="H110" s="656" t="s">
        <v>432</v>
      </c>
      <c r="I110" s="655" t="s">
        <v>432</v>
      </c>
      <c r="J110" s="300">
        <v>7712.6654200000003</v>
      </c>
      <c r="K110" s="45">
        <v>13157</v>
      </c>
      <c r="L110" s="267">
        <v>70.599999999999994</v>
      </c>
      <c r="M110" s="179">
        <v>8.3733436219114523</v>
      </c>
      <c r="O110" s="662" t="s">
        <v>432</v>
      </c>
    </row>
    <row r="111" spans="1:15" x14ac:dyDescent="0.2">
      <c r="A111" s="21" t="s">
        <v>10</v>
      </c>
      <c r="B111" s="716" t="s">
        <v>432</v>
      </c>
      <c r="C111" s="718" t="s">
        <v>432</v>
      </c>
      <c r="D111" s="656" t="s">
        <v>432</v>
      </c>
      <c r="E111" s="655" t="s">
        <v>432</v>
      </c>
      <c r="F111" s="305">
        <v>83555.425000000003</v>
      </c>
      <c r="G111" s="306">
        <v>96653.054000000004</v>
      </c>
      <c r="H111" s="167">
        <v>15.7</v>
      </c>
      <c r="I111" s="179">
        <v>26.599073891067565</v>
      </c>
      <c r="J111" s="300">
        <v>83555.425000000003</v>
      </c>
      <c r="K111" s="45">
        <v>96653.054000000004</v>
      </c>
      <c r="L111" s="267">
        <v>15.7</v>
      </c>
      <c r="M111" s="179">
        <v>26.290207183869562</v>
      </c>
      <c r="O111" s="662" t="s">
        <v>432</v>
      </c>
    </row>
    <row r="112" spans="1:15" ht="15.75" x14ac:dyDescent="0.2">
      <c r="A112" s="308" t="s">
        <v>344</v>
      </c>
      <c r="B112" s="298" t="s">
        <v>432</v>
      </c>
      <c r="C112" s="298" t="s">
        <v>432</v>
      </c>
      <c r="D112" s="167" t="s">
        <v>432</v>
      </c>
      <c r="E112" s="245" t="s">
        <v>432</v>
      </c>
      <c r="F112" s="298" t="s">
        <v>432</v>
      </c>
      <c r="G112" s="298" t="s">
        <v>432</v>
      </c>
      <c r="H112" s="167" t="s">
        <v>432</v>
      </c>
      <c r="I112" s="704" t="s">
        <v>432</v>
      </c>
      <c r="J112" s="302" t="s">
        <v>432</v>
      </c>
      <c r="K112" s="302" t="s">
        <v>432</v>
      </c>
      <c r="L112" s="167" t="s">
        <v>432</v>
      </c>
      <c r="M112" s="656" t="s">
        <v>432</v>
      </c>
      <c r="O112" s="662" t="s">
        <v>432</v>
      </c>
    </row>
    <row r="113" spans="1:15" x14ac:dyDescent="0.2">
      <c r="A113" s="308" t="s">
        <v>12</v>
      </c>
      <c r="B113" s="400"/>
      <c r="C113" s="405"/>
      <c r="D113" s="167"/>
      <c r="E113" s="245" t="s">
        <v>432</v>
      </c>
      <c r="F113" s="298" t="s">
        <v>432</v>
      </c>
      <c r="G113" s="298" t="s">
        <v>432</v>
      </c>
      <c r="H113" s="167" t="s">
        <v>432</v>
      </c>
      <c r="I113" s="704" t="s">
        <v>432</v>
      </c>
      <c r="J113" s="302" t="s">
        <v>432</v>
      </c>
      <c r="K113" s="302" t="s">
        <v>432</v>
      </c>
      <c r="L113" s="167" t="s">
        <v>432</v>
      </c>
      <c r="M113" s="656" t="s">
        <v>432</v>
      </c>
      <c r="O113" s="662" t="s">
        <v>432</v>
      </c>
    </row>
    <row r="114" spans="1:15" x14ac:dyDescent="0.2">
      <c r="A114" s="308" t="s">
        <v>13</v>
      </c>
      <c r="B114" s="400"/>
      <c r="C114" s="405"/>
      <c r="D114" s="167"/>
      <c r="E114" s="245" t="s">
        <v>432</v>
      </c>
      <c r="F114" s="298" t="s">
        <v>432</v>
      </c>
      <c r="G114" s="298" t="s">
        <v>432</v>
      </c>
      <c r="H114" s="167" t="s">
        <v>432</v>
      </c>
      <c r="I114" s="704" t="s">
        <v>432</v>
      </c>
      <c r="J114" s="302" t="s">
        <v>432</v>
      </c>
      <c r="K114" s="302" t="s">
        <v>432</v>
      </c>
      <c r="L114" s="167" t="s">
        <v>432</v>
      </c>
      <c r="M114" s="656" t="s">
        <v>432</v>
      </c>
      <c r="O114" s="662" t="s">
        <v>432</v>
      </c>
    </row>
    <row r="115" spans="1:15" ht="15.75" x14ac:dyDescent="0.2">
      <c r="A115" s="308" t="s">
        <v>345</v>
      </c>
      <c r="B115" s="298" t="s">
        <v>432</v>
      </c>
      <c r="C115" s="298" t="s">
        <v>432</v>
      </c>
      <c r="D115" s="167" t="s">
        <v>432</v>
      </c>
      <c r="E115" s="245" t="s">
        <v>432</v>
      </c>
      <c r="F115" s="298" t="s">
        <v>432</v>
      </c>
      <c r="G115" s="298" t="s">
        <v>432</v>
      </c>
      <c r="H115" s="167" t="s">
        <v>432</v>
      </c>
      <c r="I115" s="704" t="s">
        <v>432</v>
      </c>
      <c r="J115" s="302" t="s">
        <v>432</v>
      </c>
      <c r="K115" s="302" t="s">
        <v>432</v>
      </c>
      <c r="L115" s="167" t="s">
        <v>432</v>
      </c>
      <c r="M115" s="656" t="s">
        <v>432</v>
      </c>
      <c r="O115" s="662" t="s">
        <v>432</v>
      </c>
    </row>
    <row r="116" spans="1:15" x14ac:dyDescent="0.2">
      <c r="A116" s="308" t="s">
        <v>12</v>
      </c>
      <c r="B116" s="240"/>
      <c r="C116" s="301"/>
      <c r="D116" s="167"/>
      <c r="E116" s="245" t="s">
        <v>432</v>
      </c>
      <c r="F116" s="298" t="s">
        <v>432</v>
      </c>
      <c r="G116" s="298" t="s">
        <v>432</v>
      </c>
      <c r="H116" s="167" t="s">
        <v>432</v>
      </c>
      <c r="I116" s="704" t="s">
        <v>432</v>
      </c>
      <c r="J116" s="302" t="s">
        <v>432</v>
      </c>
      <c r="K116" s="302" t="s">
        <v>432</v>
      </c>
      <c r="L116" s="167" t="s">
        <v>432</v>
      </c>
      <c r="M116" s="656" t="s">
        <v>432</v>
      </c>
      <c r="O116" s="662" t="s">
        <v>432</v>
      </c>
    </row>
    <row r="117" spans="1:15" x14ac:dyDescent="0.2">
      <c r="A117" s="308" t="s">
        <v>13</v>
      </c>
      <c r="B117" s="242"/>
      <c r="C117" s="307"/>
      <c r="D117" s="167"/>
      <c r="E117" s="245" t="s">
        <v>432</v>
      </c>
      <c r="F117" s="298" t="s">
        <v>432</v>
      </c>
      <c r="G117" s="298" t="s">
        <v>432</v>
      </c>
      <c r="H117" s="167" t="s">
        <v>432</v>
      </c>
      <c r="I117" s="704" t="s">
        <v>432</v>
      </c>
      <c r="J117" s="302" t="s">
        <v>432</v>
      </c>
      <c r="K117" s="302" t="s">
        <v>432</v>
      </c>
      <c r="L117" s="167" t="s">
        <v>432</v>
      </c>
      <c r="M117" s="656" t="s">
        <v>432</v>
      </c>
      <c r="O117" s="662" t="s">
        <v>432</v>
      </c>
    </row>
    <row r="118" spans="1:15" ht="15.75" x14ac:dyDescent="0.2">
      <c r="A118" s="21" t="s">
        <v>356</v>
      </c>
      <c r="B118" s="239">
        <v>4032.1779999999999</v>
      </c>
      <c r="C118" s="146">
        <v>9676.7939999999999</v>
      </c>
      <c r="D118" s="167">
        <v>140</v>
      </c>
      <c r="E118" s="179">
        <v>100.00000000000001</v>
      </c>
      <c r="F118" s="402" t="s">
        <v>432</v>
      </c>
      <c r="G118" s="719" t="s">
        <v>432</v>
      </c>
      <c r="H118" s="656" t="s">
        <v>432</v>
      </c>
      <c r="I118" s="655" t="s">
        <v>432</v>
      </c>
      <c r="J118" s="300">
        <v>4032.1779999999999</v>
      </c>
      <c r="K118" s="45">
        <v>9676.7939999999999</v>
      </c>
      <c r="L118" s="267">
        <v>140</v>
      </c>
      <c r="M118" s="179">
        <v>100.00000000000001</v>
      </c>
      <c r="O118" s="662" t="s">
        <v>432</v>
      </c>
    </row>
    <row r="119" spans="1:15" ht="15.75" x14ac:dyDescent="0.2">
      <c r="A119" s="13" t="s">
        <v>28</v>
      </c>
      <c r="B119" s="363">
        <v>144193827</v>
      </c>
      <c r="C119" s="363">
        <v>151088177</v>
      </c>
      <c r="D119" s="167">
        <v>4.8</v>
      </c>
      <c r="E119" s="179">
        <v>40.313111553650543</v>
      </c>
      <c r="F119" s="362">
        <v>37568797</v>
      </c>
      <c r="G119" s="362">
        <v>42844971</v>
      </c>
      <c r="H119" s="167">
        <v>14</v>
      </c>
      <c r="I119" s="179">
        <v>27.369537262394072</v>
      </c>
      <c r="J119" s="320">
        <v>181762624</v>
      </c>
      <c r="K119" s="241">
        <v>193933148</v>
      </c>
      <c r="L119" s="267">
        <v>6.7</v>
      </c>
      <c r="M119" s="179">
        <v>36.499618997163701</v>
      </c>
      <c r="O119" s="662" t="s">
        <v>432</v>
      </c>
    </row>
    <row r="120" spans="1:15" x14ac:dyDescent="0.2">
      <c r="A120" s="21" t="s">
        <v>9</v>
      </c>
      <c r="B120" s="239">
        <v>144087827</v>
      </c>
      <c r="C120" s="146">
        <v>150989793</v>
      </c>
      <c r="D120" s="167">
        <v>4.8</v>
      </c>
      <c r="E120" s="179">
        <v>40.538053765828565</v>
      </c>
      <c r="F120" s="402" t="s">
        <v>432</v>
      </c>
      <c r="G120" s="719" t="s">
        <v>432</v>
      </c>
      <c r="H120" s="656" t="s">
        <v>432</v>
      </c>
      <c r="I120" s="655" t="s">
        <v>432</v>
      </c>
      <c r="J120" s="300">
        <v>144087827</v>
      </c>
      <c r="K120" s="45">
        <v>150989793</v>
      </c>
      <c r="L120" s="267">
        <v>4.8</v>
      </c>
      <c r="M120" s="179">
        <v>40.538053765828565</v>
      </c>
      <c r="O120" s="662" t="s">
        <v>432</v>
      </c>
    </row>
    <row r="121" spans="1:15" x14ac:dyDescent="0.2">
      <c r="A121" s="21" t="s">
        <v>10</v>
      </c>
      <c r="B121" s="239">
        <v>106000</v>
      </c>
      <c r="C121" s="146">
        <v>98384</v>
      </c>
      <c r="D121" s="167">
        <v>-7.2</v>
      </c>
      <c r="E121" s="179">
        <v>4.4193279829326784</v>
      </c>
      <c r="F121" s="239">
        <v>37568797</v>
      </c>
      <c r="G121" s="146">
        <v>42844971</v>
      </c>
      <c r="H121" s="167">
        <v>14</v>
      </c>
      <c r="I121" s="179">
        <v>27.380570715430242</v>
      </c>
      <c r="J121" s="300">
        <v>37674797</v>
      </c>
      <c r="K121" s="45">
        <v>42943355</v>
      </c>
      <c r="L121" s="267">
        <v>14</v>
      </c>
      <c r="M121" s="179">
        <v>27.058485239867796</v>
      </c>
      <c r="O121" s="662" t="s">
        <v>432</v>
      </c>
    </row>
    <row r="122" spans="1:15" ht="15.75" x14ac:dyDescent="0.2">
      <c r="A122" s="308" t="s">
        <v>344</v>
      </c>
      <c r="B122" s="298" t="s">
        <v>432</v>
      </c>
      <c r="C122" s="298" t="s">
        <v>432</v>
      </c>
      <c r="D122" s="167" t="s">
        <v>432</v>
      </c>
      <c r="E122" s="245" t="s">
        <v>432</v>
      </c>
      <c r="F122" s="298" t="s">
        <v>432</v>
      </c>
      <c r="G122" s="298" t="s">
        <v>432</v>
      </c>
      <c r="H122" s="167" t="s">
        <v>432</v>
      </c>
      <c r="I122" s="704" t="s">
        <v>432</v>
      </c>
      <c r="J122" s="302" t="s">
        <v>432</v>
      </c>
      <c r="K122" s="302" t="s">
        <v>432</v>
      </c>
      <c r="L122" s="167" t="s">
        <v>432</v>
      </c>
      <c r="M122" s="656" t="s">
        <v>432</v>
      </c>
      <c r="O122" s="662" t="s">
        <v>432</v>
      </c>
    </row>
    <row r="123" spans="1:15" x14ac:dyDescent="0.2">
      <c r="A123" s="308" t="s">
        <v>12</v>
      </c>
      <c r="B123" s="400"/>
      <c r="C123" s="405"/>
      <c r="D123" s="167"/>
      <c r="E123" s="245" t="s">
        <v>432</v>
      </c>
      <c r="F123" s="298" t="s">
        <v>432</v>
      </c>
      <c r="G123" s="298" t="s">
        <v>432</v>
      </c>
      <c r="H123" s="167" t="s">
        <v>432</v>
      </c>
      <c r="I123" s="704" t="s">
        <v>432</v>
      </c>
      <c r="J123" s="302" t="s">
        <v>432</v>
      </c>
      <c r="K123" s="302" t="s">
        <v>432</v>
      </c>
      <c r="L123" s="167" t="s">
        <v>432</v>
      </c>
      <c r="M123" s="656" t="s">
        <v>432</v>
      </c>
      <c r="O123" s="662" t="s">
        <v>432</v>
      </c>
    </row>
    <row r="124" spans="1:15" x14ac:dyDescent="0.2">
      <c r="A124" s="308" t="s">
        <v>13</v>
      </c>
      <c r="B124" s="400"/>
      <c r="C124" s="405"/>
      <c r="D124" s="167"/>
      <c r="E124" s="245" t="s">
        <v>432</v>
      </c>
      <c r="F124" s="298" t="s">
        <v>432</v>
      </c>
      <c r="G124" s="298" t="s">
        <v>432</v>
      </c>
      <c r="H124" s="167" t="s">
        <v>432</v>
      </c>
      <c r="I124" s="704" t="s">
        <v>432</v>
      </c>
      <c r="J124" s="302" t="s">
        <v>432</v>
      </c>
      <c r="K124" s="302" t="s">
        <v>432</v>
      </c>
      <c r="L124" s="167" t="s">
        <v>432</v>
      </c>
      <c r="M124" s="656" t="s">
        <v>432</v>
      </c>
      <c r="O124" s="662" t="s">
        <v>432</v>
      </c>
    </row>
    <row r="125" spans="1:15" ht="15.75" x14ac:dyDescent="0.2">
      <c r="A125" s="308" t="s">
        <v>345</v>
      </c>
      <c r="B125" s="298" t="s">
        <v>432</v>
      </c>
      <c r="C125" s="298" t="s">
        <v>432</v>
      </c>
      <c r="D125" s="167" t="s">
        <v>432</v>
      </c>
      <c r="E125" s="245" t="s">
        <v>432</v>
      </c>
      <c r="F125" s="298" t="s">
        <v>432</v>
      </c>
      <c r="G125" s="298" t="s">
        <v>432</v>
      </c>
      <c r="H125" s="167" t="s">
        <v>432</v>
      </c>
      <c r="I125" s="704" t="s">
        <v>432</v>
      </c>
      <c r="J125" s="302" t="s">
        <v>432</v>
      </c>
      <c r="K125" s="302" t="s">
        <v>432</v>
      </c>
      <c r="L125" s="167" t="s">
        <v>432</v>
      </c>
      <c r="M125" s="656" t="s">
        <v>432</v>
      </c>
      <c r="O125" s="662" t="s">
        <v>432</v>
      </c>
    </row>
    <row r="126" spans="1:15" x14ac:dyDescent="0.2">
      <c r="A126" s="308" t="s">
        <v>12</v>
      </c>
      <c r="B126" s="240"/>
      <c r="C126" s="301"/>
      <c r="D126" s="167"/>
      <c r="E126" s="245" t="s">
        <v>432</v>
      </c>
      <c r="F126" s="298" t="s">
        <v>432</v>
      </c>
      <c r="G126" s="298" t="s">
        <v>432</v>
      </c>
      <c r="H126" s="167" t="s">
        <v>432</v>
      </c>
      <c r="I126" s="704" t="s">
        <v>432</v>
      </c>
      <c r="J126" s="302" t="s">
        <v>432</v>
      </c>
      <c r="K126" s="302" t="s">
        <v>432</v>
      </c>
      <c r="L126" s="167" t="s">
        <v>432</v>
      </c>
      <c r="M126" s="656" t="s">
        <v>432</v>
      </c>
      <c r="O126" s="662" t="s">
        <v>432</v>
      </c>
    </row>
    <row r="127" spans="1:15" x14ac:dyDescent="0.2">
      <c r="A127" s="308" t="s">
        <v>13</v>
      </c>
      <c r="B127" s="240"/>
      <c r="C127" s="301"/>
      <c r="D127" s="167"/>
      <c r="E127" s="245" t="s">
        <v>432</v>
      </c>
      <c r="F127" s="298" t="s">
        <v>432</v>
      </c>
      <c r="G127" s="298" t="s">
        <v>432</v>
      </c>
      <c r="H127" s="167" t="s">
        <v>432</v>
      </c>
      <c r="I127" s="704" t="s">
        <v>432</v>
      </c>
      <c r="J127" s="302" t="s">
        <v>432</v>
      </c>
      <c r="K127" s="302" t="s">
        <v>432</v>
      </c>
      <c r="L127" s="167" t="s">
        <v>432</v>
      </c>
      <c r="M127" s="656" t="s">
        <v>432</v>
      </c>
      <c r="O127" s="662" t="s">
        <v>432</v>
      </c>
    </row>
    <row r="128" spans="1:15" x14ac:dyDescent="0.2">
      <c r="A128" s="21" t="s">
        <v>34</v>
      </c>
      <c r="B128" s="402" t="s">
        <v>432</v>
      </c>
      <c r="C128" s="719" t="s">
        <v>432</v>
      </c>
      <c r="D128" s="656" t="s">
        <v>432</v>
      </c>
      <c r="E128" s="655" t="s">
        <v>432</v>
      </c>
      <c r="F128" s="402" t="s">
        <v>432</v>
      </c>
      <c r="G128" s="719" t="s">
        <v>432</v>
      </c>
      <c r="H128" s="656" t="s">
        <v>432</v>
      </c>
      <c r="I128" s="655" t="s">
        <v>432</v>
      </c>
      <c r="J128" s="399" t="s">
        <v>432</v>
      </c>
      <c r="K128" s="649" t="s">
        <v>432</v>
      </c>
      <c r="L128" s="710" t="s">
        <v>432</v>
      </c>
      <c r="M128" s="655" t="s">
        <v>432</v>
      </c>
      <c r="O128" s="662" t="s">
        <v>432</v>
      </c>
    </row>
    <row r="129" spans="1:15" ht="15.75" x14ac:dyDescent="0.2">
      <c r="A129" s="21" t="s">
        <v>346</v>
      </c>
      <c r="B129" s="239">
        <v>142990702.52261999</v>
      </c>
      <c r="C129" s="239">
        <v>149749776</v>
      </c>
      <c r="D129" s="167">
        <v>4.7</v>
      </c>
      <c r="E129" s="179">
        <v>40.500765485103756</v>
      </c>
      <c r="F129" s="305">
        <v>37357308</v>
      </c>
      <c r="G129" s="305">
        <v>42674479.577</v>
      </c>
      <c r="H129" s="167">
        <v>14.2</v>
      </c>
      <c r="I129" s="179">
        <v>27.347245625285506</v>
      </c>
      <c r="J129" s="300">
        <v>180348010.52261999</v>
      </c>
      <c r="K129" s="45">
        <v>192424255.57699999</v>
      </c>
      <c r="L129" s="267">
        <v>6.7</v>
      </c>
      <c r="M129" s="179">
        <v>36.597011550190693</v>
      </c>
      <c r="O129" s="662" t="s">
        <v>432</v>
      </c>
    </row>
    <row r="130" spans="1:15" x14ac:dyDescent="0.2">
      <c r="A130" s="21" t="s">
        <v>9</v>
      </c>
      <c r="B130" s="305">
        <v>142884702.52261999</v>
      </c>
      <c r="C130" s="306">
        <v>149651392</v>
      </c>
      <c r="D130" s="167">
        <v>4.7</v>
      </c>
      <c r="E130" s="179">
        <v>40.71932609516184</v>
      </c>
      <c r="F130" s="402" t="s">
        <v>432</v>
      </c>
      <c r="G130" s="719" t="s">
        <v>432</v>
      </c>
      <c r="H130" s="656" t="s">
        <v>432</v>
      </c>
      <c r="I130" s="655" t="s">
        <v>432</v>
      </c>
      <c r="J130" s="300">
        <v>142884702.52261999</v>
      </c>
      <c r="K130" s="45">
        <v>149651392</v>
      </c>
      <c r="L130" s="267">
        <v>4.7</v>
      </c>
      <c r="M130" s="179">
        <v>40.71932609516184</v>
      </c>
      <c r="O130" s="662" t="s">
        <v>432</v>
      </c>
    </row>
    <row r="131" spans="1:15" x14ac:dyDescent="0.2">
      <c r="A131" s="21" t="s">
        <v>10</v>
      </c>
      <c r="B131" s="305">
        <v>106000</v>
      </c>
      <c r="C131" s="306">
        <v>98384</v>
      </c>
      <c r="D131" s="167">
        <v>-7.2</v>
      </c>
      <c r="E131" s="179">
        <v>4.4193279829326784</v>
      </c>
      <c r="F131" s="239">
        <v>37357308</v>
      </c>
      <c r="G131" s="239">
        <v>42674479.577</v>
      </c>
      <c r="H131" s="167">
        <v>14.2</v>
      </c>
      <c r="I131" s="179">
        <v>27.347245625285506</v>
      </c>
      <c r="J131" s="300">
        <v>37463308</v>
      </c>
      <c r="K131" s="45">
        <v>42772863.577</v>
      </c>
      <c r="L131" s="267">
        <v>14.2</v>
      </c>
      <c r="M131" s="179">
        <v>27.024748249567523</v>
      </c>
      <c r="O131" s="662" t="s">
        <v>432</v>
      </c>
    </row>
    <row r="132" spans="1:15" ht="15.75" x14ac:dyDescent="0.2">
      <c r="A132" s="308" t="s">
        <v>344</v>
      </c>
      <c r="B132" s="298" t="s">
        <v>432</v>
      </c>
      <c r="C132" s="298" t="s">
        <v>432</v>
      </c>
      <c r="D132" s="167" t="s">
        <v>432</v>
      </c>
      <c r="E132" s="245" t="s">
        <v>432</v>
      </c>
      <c r="F132" s="298" t="s">
        <v>432</v>
      </c>
      <c r="G132" s="298" t="s">
        <v>432</v>
      </c>
      <c r="H132" s="167" t="s">
        <v>432</v>
      </c>
      <c r="I132" s="704" t="s">
        <v>432</v>
      </c>
      <c r="J132" s="302" t="s">
        <v>432</v>
      </c>
      <c r="K132" s="302" t="s">
        <v>432</v>
      </c>
      <c r="L132" s="167" t="s">
        <v>432</v>
      </c>
      <c r="M132" s="656" t="s">
        <v>432</v>
      </c>
      <c r="O132" s="662" t="s">
        <v>432</v>
      </c>
    </row>
    <row r="133" spans="1:15" x14ac:dyDescent="0.2">
      <c r="A133" s="308" t="s">
        <v>12</v>
      </c>
      <c r="B133" s="400"/>
      <c r="C133" s="405"/>
      <c r="D133" s="167"/>
      <c r="E133" s="245" t="s">
        <v>432</v>
      </c>
      <c r="F133" s="298" t="s">
        <v>432</v>
      </c>
      <c r="G133" s="298" t="s">
        <v>432</v>
      </c>
      <c r="H133" s="167" t="s">
        <v>432</v>
      </c>
      <c r="I133" s="704" t="s">
        <v>432</v>
      </c>
      <c r="J133" s="302" t="s">
        <v>432</v>
      </c>
      <c r="K133" s="302" t="s">
        <v>432</v>
      </c>
      <c r="L133" s="167" t="s">
        <v>432</v>
      </c>
      <c r="M133" s="656" t="s">
        <v>432</v>
      </c>
      <c r="O133" s="662" t="s">
        <v>432</v>
      </c>
    </row>
    <row r="134" spans="1:15" x14ac:dyDescent="0.2">
      <c r="A134" s="308" t="s">
        <v>13</v>
      </c>
      <c r="B134" s="400"/>
      <c r="C134" s="405"/>
      <c r="D134" s="167"/>
      <c r="E134" s="245" t="s">
        <v>432</v>
      </c>
      <c r="F134" s="298" t="s">
        <v>432</v>
      </c>
      <c r="G134" s="298" t="s">
        <v>432</v>
      </c>
      <c r="H134" s="167" t="s">
        <v>432</v>
      </c>
      <c r="I134" s="704" t="s">
        <v>432</v>
      </c>
      <c r="J134" s="302" t="s">
        <v>432</v>
      </c>
      <c r="K134" s="302" t="s">
        <v>432</v>
      </c>
      <c r="L134" s="167" t="s">
        <v>432</v>
      </c>
      <c r="M134" s="656" t="s">
        <v>432</v>
      </c>
      <c r="O134" s="662" t="s">
        <v>432</v>
      </c>
    </row>
    <row r="135" spans="1:15" ht="15.75" x14ac:dyDescent="0.2">
      <c r="A135" s="308" t="s">
        <v>345</v>
      </c>
      <c r="B135" s="298" t="s">
        <v>432</v>
      </c>
      <c r="C135" s="298" t="s">
        <v>432</v>
      </c>
      <c r="D135" s="167" t="s">
        <v>432</v>
      </c>
      <c r="E135" s="245" t="s">
        <v>432</v>
      </c>
      <c r="F135" s="298" t="s">
        <v>432</v>
      </c>
      <c r="G135" s="298" t="s">
        <v>432</v>
      </c>
      <c r="H135" s="167" t="s">
        <v>432</v>
      </c>
      <c r="I135" s="704" t="s">
        <v>432</v>
      </c>
      <c r="J135" s="302" t="s">
        <v>432</v>
      </c>
      <c r="K135" s="302" t="s">
        <v>432</v>
      </c>
      <c r="L135" s="167" t="s">
        <v>432</v>
      </c>
      <c r="M135" s="656" t="s">
        <v>432</v>
      </c>
      <c r="O135" s="662" t="s">
        <v>432</v>
      </c>
    </row>
    <row r="136" spans="1:15" x14ac:dyDescent="0.2">
      <c r="A136" s="308" t="s">
        <v>12</v>
      </c>
      <c r="B136" s="240"/>
      <c r="C136" s="301"/>
      <c r="D136" s="167"/>
      <c r="E136" s="245" t="s">
        <v>432</v>
      </c>
      <c r="F136" s="298" t="s">
        <v>432</v>
      </c>
      <c r="G136" s="298" t="s">
        <v>432</v>
      </c>
      <c r="H136" s="167" t="s">
        <v>432</v>
      </c>
      <c r="I136" s="704" t="s">
        <v>432</v>
      </c>
      <c r="J136" s="302" t="s">
        <v>432</v>
      </c>
      <c r="K136" s="302" t="s">
        <v>432</v>
      </c>
      <c r="L136" s="167" t="s">
        <v>432</v>
      </c>
      <c r="M136" s="656" t="s">
        <v>432</v>
      </c>
      <c r="O136" s="662" t="s">
        <v>432</v>
      </c>
    </row>
    <row r="137" spans="1:15" x14ac:dyDescent="0.2">
      <c r="A137" s="308" t="s">
        <v>13</v>
      </c>
      <c r="B137" s="240"/>
      <c r="C137" s="301"/>
      <c r="D137" s="167"/>
      <c r="E137" s="245" t="s">
        <v>432</v>
      </c>
      <c r="F137" s="298" t="s">
        <v>432</v>
      </c>
      <c r="G137" s="298" t="s">
        <v>432</v>
      </c>
      <c r="H137" s="167" t="s">
        <v>432</v>
      </c>
      <c r="I137" s="704" t="s">
        <v>432</v>
      </c>
      <c r="J137" s="302" t="s">
        <v>432</v>
      </c>
      <c r="K137" s="302" t="s">
        <v>432</v>
      </c>
      <c r="L137" s="167" t="s">
        <v>432</v>
      </c>
      <c r="M137" s="656" t="s">
        <v>432</v>
      </c>
      <c r="O137" s="662" t="s">
        <v>432</v>
      </c>
    </row>
    <row r="138" spans="1:15" ht="15.75" x14ac:dyDescent="0.2">
      <c r="A138" s="21" t="s">
        <v>356</v>
      </c>
      <c r="B138" s="239">
        <v>1203124.4773800001</v>
      </c>
      <c r="C138" s="146">
        <v>1338401</v>
      </c>
      <c r="D138" s="167">
        <v>11.2</v>
      </c>
      <c r="E138" s="179">
        <v>27.065674577532967</v>
      </c>
      <c r="F138" s="239">
        <v>211489</v>
      </c>
      <c r="G138" s="146">
        <v>170491.864</v>
      </c>
      <c r="H138" s="167">
        <v>-19.399999999999999</v>
      </c>
      <c r="I138" s="179">
        <v>39.397505943093222</v>
      </c>
      <c r="J138" s="300">
        <v>1414613.4773800001</v>
      </c>
      <c r="K138" s="45">
        <v>1508892.8640000001</v>
      </c>
      <c r="L138" s="267">
        <v>6.7</v>
      </c>
      <c r="M138" s="179">
        <v>28.05801585853208</v>
      </c>
      <c r="O138" s="662" t="s">
        <v>432</v>
      </c>
    </row>
    <row r="139" spans="1:15" ht="15.75" x14ac:dyDescent="0.2">
      <c r="A139" s="21" t="s">
        <v>357</v>
      </c>
      <c r="B139" s="239">
        <v>84855931</v>
      </c>
      <c r="C139" s="239">
        <v>109903097</v>
      </c>
      <c r="D139" s="167">
        <v>29.5</v>
      </c>
      <c r="E139" s="179">
        <v>41.666233399825835</v>
      </c>
      <c r="F139" s="239">
        <v>61879</v>
      </c>
      <c r="G139" s="239">
        <v>154204.01500000001</v>
      </c>
      <c r="H139" s="167">
        <v>149.19999999999999</v>
      </c>
      <c r="I139" s="179">
        <v>2.9678103391421562</v>
      </c>
      <c r="J139" s="300">
        <v>84917810</v>
      </c>
      <c r="K139" s="45">
        <v>110057301.015</v>
      </c>
      <c r="L139" s="267">
        <v>29.6</v>
      </c>
      <c r="M139" s="179">
        <v>40.91865744546994</v>
      </c>
      <c r="O139" s="662" t="s">
        <v>432</v>
      </c>
    </row>
    <row r="140" spans="1:15" ht="15.75" x14ac:dyDescent="0.2">
      <c r="A140" s="21" t="s">
        <v>348</v>
      </c>
      <c r="B140" s="239">
        <v>106000</v>
      </c>
      <c r="C140" s="239">
        <v>98384</v>
      </c>
      <c r="D140" s="167">
        <v>-7.2</v>
      </c>
      <c r="E140" s="179">
        <v>13.591811474959966</v>
      </c>
      <c r="F140" s="239">
        <v>10412112</v>
      </c>
      <c r="G140" s="239">
        <v>12686715</v>
      </c>
      <c r="H140" s="167">
        <v>21.8</v>
      </c>
      <c r="I140" s="179">
        <v>26.244949853360371</v>
      </c>
      <c r="J140" s="300">
        <v>10518112</v>
      </c>
      <c r="K140" s="45">
        <v>12785099</v>
      </c>
      <c r="L140" s="267">
        <v>21.6</v>
      </c>
      <c r="M140" s="179">
        <v>26.058274513399166</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319">
        <v>345595</v>
      </c>
      <c r="C142" s="160">
        <v>399943</v>
      </c>
      <c r="D142" s="167">
        <v>15.7</v>
      </c>
      <c r="E142" s="179">
        <v>73.559010430193879</v>
      </c>
      <c r="F142" s="319">
        <v>543611</v>
      </c>
      <c r="G142" s="160">
        <v>816344</v>
      </c>
      <c r="H142" s="167">
        <v>50.2</v>
      </c>
      <c r="I142" s="179">
        <v>26.920744424696441</v>
      </c>
      <c r="J142" s="320">
        <v>889206</v>
      </c>
      <c r="K142" s="241">
        <v>1216287</v>
      </c>
      <c r="L142" s="267">
        <v>36.799999999999997</v>
      </c>
      <c r="M142" s="179">
        <v>34.011537600648722</v>
      </c>
      <c r="O142" s="662" t="s">
        <v>432</v>
      </c>
    </row>
    <row r="143" spans="1:15" x14ac:dyDescent="0.2">
      <c r="A143" s="21" t="s">
        <v>9</v>
      </c>
      <c r="B143" s="239">
        <v>345595</v>
      </c>
      <c r="C143" s="146">
        <v>399943</v>
      </c>
      <c r="D143" s="167">
        <v>15.7</v>
      </c>
      <c r="E143" s="179">
        <v>74.035774708772692</v>
      </c>
      <c r="F143" s="402" t="s">
        <v>432</v>
      </c>
      <c r="G143" s="719" t="s">
        <v>432</v>
      </c>
      <c r="H143" s="656" t="s">
        <v>432</v>
      </c>
      <c r="I143" s="655" t="s">
        <v>432</v>
      </c>
      <c r="J143" s="300">
        <v>345595</v>
      </c>
      <c r="K143" s="45">
        <v>399943</v>
      </c>
      <c r="L143" s="267">
        <v>15.7</v>
      </c>
      <c r="M143" s="179">
        <v>74.035774708772692</v>
      </c>
      <c r="O143" s="662" t="s">
        <v>432</v>
      </c>
    </row>
    <row r="144" spans="1:15" x14ac:dyDescent="0.2">
      <c r="A144" s="21" t="s">
        <v>10</v>
      </c>
      <c r="B144" s="402" t="s">
        <v>432</v>
      </c>
      <c r="C144" s="719" t="s">
        <v>432</v>
      </c>
      <c r="D144" s="656" t="s">
        <v>432</v>
      </c>
      <c r="E144" s="655" t="s">
        <v>432</v>
      </c>
      <c r="F144" s="239">
        <v>543611</v>
      </c>
      <c r="G144" s="146">
        <v>816344</v>
      </c>
      <c r="H144" s="167">
        <v>50.2</v>
      </c>
      <c r="I144" s="179">
        <v>26.920744424696441</v>
      </c>
      <c r="J144" s="300">
        <v>543611</v>
      </c>
      <c r="K144" s="45">
        <v>816344</v>
      </c>
      <c r="L144" s="267">
        <v>50.2</v>
      </c>
      <c r="M144" s="179">
        <v>26.889697107738414</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298" t="s">
        <v>432</v>
      </c>
      <c r="C146" s="298" t="s">
        <v>432</v>
      </c>
      <c r="D146" s="167" t="s">
        <v>432</v>
      </c>
      <c r="E146" s="245" t="s">
        <v>432</v>
      </c>
      <c r="F146" s="298" t="s">
        <v>432</v>
      </c>
      <c r="G146" s="298" t="s">
        <v>432</v>
      </c>
      <c r="H146" s="167" t="s">
        <v>432</v>
      </c>
      <c r="I146" s="704" t="s">
        <v>432</v>
      </c>
      <c r="J146" s="302" t="s">
        <v>432</v>
      </c>
      <c r="K146" s="302" t="s">
        <v>432</v>
      </c>
      <c r="L146" s="167" t="s">
        <v>432</v>
      </c>
      <c r="M146" s="656" t="s">
        <v>432</v>
      </c>
      <c r="O146" s="662" t="s">
        <v>432</v>
      </c>
    </row>
    <row r="147" spans="1:15" ht="15.75" x14ac:dyDescent="0.2">
      <c r="A147" s="21" t="s">
        <v>358</v>
      </c>
      <c r="B147" s="239">
        <v>102014</v>
      </c>
      <c r="C147" s="239">
        <v>218450</v>
      </c>
      <c r="D147" s="167">
        <v>114.1</v>
      </c>
      <c r="E147" s="179">
        <v>81.002052386471007</v>
      </c>
      <c r="F147" s="402" t="s">
        <v>432</v>
      </c>
      <c r="G147" s="402" t="s">
        <v>432</v>
      </c>
      <c r="H147" s="656" t="s">
        <v>432</v>
      </c>
      <c r="I147" s="655" t="s">
        <v>432</v>
      </c>
      <c r="J147" s="300">
        <v>102014</v>
      </c>
      <c r="K147" s="45">
        <v>218450</v>
      </c>
      <c r="L147" s="267">
        <v>114.1</v>
      </c>
      <c r="M147" s="179">
        <v>69.235663217810327</v>
      </c>
      <c r="O147" s="662" t="s">
        <v>432</v>
      </c>
    </row>
    <row r="148" spans="1:15" ht="15.75" x14ac:dyDescent="0.2">
      <c r="A148" s="21" t="s">
        <v>350</v>
      </c>
      <c r="B148" s="402" t="s">
        <v>432</v>
      </c>
      <c r="C148" s="402" t="s">
        <v>432</v>
      </c>
      <c r="D148" s="656" t="s">
        <v>432</v>
      </c>
      <c r="E148" s="655" t="s">
        <v>432</v>
      </c>
      <c r="F148" s="239">
        <v>92465</v>
      </c>
      <c r="G148" s="239">
        <v>81968.741999999998</v>
      </c>
      <c r="H148" s="167">
        <v>-11.4</v>
      </c>
      <c r="I148" s="179">
        <v>15.892066238586407</v>
      </c>
      <c r="J148" s="300">
        <v>92465</v>
      </c>
      <c r="K148" s="45">
        <v>81968.741999999998</v>
      </c>
      <c r="L148" s="267">
        <v>-11.4</v>
      </c>
      <c r="M148" s="179">
        <v>15.89163806308056</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319">
        <v>89909</v>
      </c>
      <c r="C150" s="160">
        <v>237109</v>
      </c>
      <c r="D150" s="167">
        <v>163.69999999999999</v>
      </c>
      <c r="E150" s="179">
        <v>41.280094027391456</v>
      </c>
      <c r="F150" s="319">
        <v>296746</v>
      </c>
      <c r="G150" s="160">
        <v>534125</v>
      </c>
      <c r="H150" s="167">
        <v>80</v>
      </c>
      <c r="I150" s="179">
        <v>18.271484969137521</v>
      </c>
      <c r="J150" s="320">
        <v>386655</v>
      </c>
      <c r="K150" s="241">
        <v>771234</v>
      </c>
      <c r="L150" s="267">
        <v>99.5</v>
      </c>
      <c r="M150" s="179">
        <v>22.049989483915997</v>
      </c>
      <c r="O150" s="662" t="s">
        <v>432</v>
      </c>
    </row>
    <row r="151" spans="1:15" x14ac:dyDescent="0.2">
      <c r="A151" s="21" t="s">
        <v>9</v>
      </c>
      <c r="B151" s="239">
        <v>89909</v>
      </c>
      <c r="C151" s="146">
        <v>237109</v>
      </c>
      <c r="D151" s="167">
        <v>163.69999999999999</v>
      </c>
      <c r="E151" s="179">
        <v>42.607574884180522</v>
      </c>
      <c r="F151" s="402" t="s">
        <v>432</v>
      </c>
      <c r="G151" s="719" t="s">
        <v>432</v>
      </c>
      <c r="H151" s="656" t="s">
        <v>432</v>
      </c>
      <c r="I151" s="655" t="s">
        <v>432</v>
      </c>
      <c r="J151" s="300">
        <v>89909</v>
      </c>
      <c r="K151" s="45">
        <v>237109</v>
      </c>
      <c r="L151" s="267">
        <v>163.69999999999999</v>
      </c>
      <c r="M151" s="179">
        <v>42.607574884180522</v>
      </c>
      <c r="O151" s="662" t="s">
        <v>432</v>
      </c>
    </row>
    <row r="152" spans="1:15" x14ac:dyDescent="0.2">
      <c r="A152" s="21" t="s">
        <v>10</v>
      </c>
      <c r="B152" s="402" t="s">
        <v>432</v>
      </c>
      <c r="C152" s="719" t="s">
        <v>432</v>
      </c>
      <c r="D152" s="656" t="s">
        <v>432</v>
      </c>
      <c r="E152" s="655" t="s">
        <v>432</v>
      </c>
      <c r="F152" s="239">
        <v>296746</v>
      </c>
      <c r="G152" s="146">
        <v>534125</v>
      </c>
      <c r="H152" s="167">
        <v>80</v>
      </c>
      <c r="I152" s="179">
        <v>18.271484969137521</v>
      </c>
      <c r="J152" s="300">
        <v>296746</v>
      </c>
      <c r="K152" s="45">
        <v>534125</v>
      </c>
      <c r="L152" s="267">
        <v>80</v>
      </c>
      <c r="M152" s="179">
        <v>18.160311019912619</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298" t="s">
        <v>432</v>
      </c>
      <c r="C154" s="298" t="s">
        <v>432</v>
      </c>
      <c r="D154" s="167" t="s">
        <v>432</v>
      </c>
      <c r="E154" s="245" t="s">
        <v>432</v>
      </c>
      <c r="F154" s="298" t="s">
        <v>432</v>
      </c>
      <c r="G154" s="298" t="s">
        <v>432</v>
      </c>
      <c r="H154" s="167" t="s">
        <v>432</v>
      </c>
      <c r="I154" s="704" t="s">
        <v>432</v>
      </c>
      <c r="J154" s="302" t="s">
        <v>432</v>
      </c>
      <c r="K154" s="302" t="s">
        <v>432</v>
      </c>
      <c r="L154" s="167" t="s">
        <v>432</v>
      </c>
      <c r="M154" s="656" t="s">
        <v>432</v>
      </c>
      <c r="O154" s="662" t="s">
        <v>432</v>
      </c>
    </row>
    <row r="155" spans="1:15" ht="15.75" x14ac:dyDescent="0.2">
      <c r="A155" s="21" t="s">
        <v>347</v>
      </c>
      <c r="B155" s="402" t="s">
        <v>432</v>
      </c>
      <c r="C155" s="239">
        <v>15825</v>
      </c>
      <c r="D155" s="656" t="s">
        <v>432</v>
      </c>
      <c r="E155" s="179">
        <v>39.226015473570229</v>
      </c>
      <c r="F155" s="402" t="s">
        <v>432</v>
      </c>
      <c r="G155" s="402" t="s">
        <v>432</v>
      </c>
      <c r="H155" s="656" t="s">
        <v>432</v>
      </c>
      <c r="I155" s="655" t="s">
        <v>432</v>
      </c>
      <c r="J155" s="399" t="s">
        <v>432</v>
      </c>
      <c r="K155" s="45">
        <v>15825</v>
      </c>
      <c r="L155" s="710" t="s">
        <v>432</v>
      </c>
      <c r="M155" s="179">
        <v>25.616569028262628</v>
      </c>
      <c r="O155" s="662" t="s">
        <v>432</v>
      </c>
    </row>
    <row r="156" spans="1:15" ht="15.75" x14ac:dyDescent="0.2">
      <c r="A156" s="21" t="s">
        <v>348</v>
      </c>
      <c r="B156" s="402" t="s">
        <v>432</v>
      </c>
      <c r="C156" s="402" t="s">
        <v>432</v>
      </c>
      <c r="D156" s="656" t="s">
        <v>432</v>
      </c>
      <c r="E156" s="655" t="s">
        <v>432</v>
      </c>
      <c r="F156" s="239">
        <v>84011</v>
      </c>
      <c r="G156" s="239">
        <v>135029.67499999999</v>
      </c>
      <c r="H156" s="167">
        <v>60.7</v>
      </c>
      <c r="I156" s="179">
        <v>31.297024569825542</v>
      </c>
      <c r="J156" s="300">
        <v>84011</v>
      </c>
      <c r="K156" s="45">
        <v>135029.67499999999</v>
      </c>
      <c r="L156" s="267">
        <v>60.7</v>
      </c>
      <c r="M156" s="179">
        <v>31.179487289461154</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48" t="s">
        <v>0</v>
      </c>
      <c r="C162" s="749"/>
      <c r="D162" s="749"/>
      <c r="E162" s="750"/>
      <c r="F162" s="748" t="s">
        <v>1</v>
      </c>
      <c r="G162" s="749"/>
      <c r="H162" s="749"/>
      <c r="I162" s="750"/>
      <c r="J162" s="742" t="s">
        <v>2</v>
      </c>
      <c r="K162" s="743"/>
      <c r="L162" s="743"/>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241">
        <v>-545724</v>
      </c>
      <c r="C165" s="320">
        <v>1E-3</v>
      </c>
      <c r="D165" s="262">
        <v>-100</v>
      </c>
      <c r="E165" s="179">
        <v>5.1780601842713123E-9</v>
      </c>
      <c r="F165" s="694" t="s">
        <v>432</v>
      </c>
      <c r="G165" s="700" t="s">
        <v>432</v>
      </c>
      <c r="H165" s="712" t="s">
        <v>432</v>
      </c>
      <c r="I165" s="656" t="s">
        <v>432</v>
      </c>
      <c r="J165" s="329">
        <v>-545724</v>
      </c>
      <c r="K165" s="329">
        <v>1E-3</v>
      </c>
      <c r="L165" s="266">
        <v>-100</v>
      </c>
      <c r="M165" s="179">
        <v>5.1576609449343311E-9</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241">
        <v>2760148</v>
      </c>
      <c r="C167" s="320">
        <v>2146290</v>
      </c>
      <c r="D167" s="167">
        <v>-22.2</v>
      </c>
      <c r="E167" s="179">
        <v>0.45237759249074516</v>
      </c>
      <c r="F167" s="645" t="s">
        <v>432</v>
      </c>
      <c r="G167" s="410" t="s">
        <v>432</v>
      </c>
      <c r="H167" s="713" t="s">
        <v>432</v>
      </c>
      <c r="I167" s="656" t="s">
        <v>432</v>
      </c>
      <c r="J167" s="319">
        <v>2760148</v>
      </c>
      <c r="K167" s="319">
        <v>2146290</v>
      </c>
      <c r="L167" s="267">
        <v>-22.2</v>
      </c>
      <c r="M167" s="179">
        <v>0.45036498993644886</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289">
        <v>12764849</v>
      </c>
      <c r="C169" s="701" t="s">
        <v>432</v>
      </c>
      <c r="D169" s="168">
        <v>-100</v>
      </c>
      <c r="E169" s="702" t="s">
        <v>432</v>
      </c>
      <c r="F169" s="650" t="s">
        <v>432</v>
      </c>
      <c r="G169" s="701" t="s">
        <v>432</v>
      </c>
      <c r="H169" s="714" t="s">
        <v>432</v>
      </c>
      <c r="I169" s="657" t="s">
        <v>432</v>
      </c>
      <c r="J169" s="325">
        <v>12764849</v>
      </c>
      <c r="K169" s="707" t="s">
        <v>432</v>
      </c>
      <c r="L169" s="268">
        <v>-100</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19">
    <mergeCell ref="B161:D161"/>
    <mergeCell ref="F161:H161"/>
    <mergeCell ref="J161:L161"/>
    <mergeCell ref="B75:D75"/>
    <mergeCell ref="F75:H75"/>
    <mergeCell ref="J75:L75"/>
    <mergeCell ref="B51:D51"/>
    <mergeCell ref="B2:D2"/>
    <mergeCell ref="F2:H2"/>
    <mergeCell ref="J2:L2"/>
    <mergeCell ref="D47:F47"/>
    <mergeCell ref="G47:I47"/>
    <mergeCell ref="J47:L47"/>
    <mergeCell ref="B49:D49"/>
    <mergeCell ref="F49:H49"/>
    <mergeCell ref="J49:L49"/>
    <mergeCell ref="B21:D21"/>
    <mergeCell ref="F21:H21"/>
    <mergeCell ref="J21:L21"/>
  </mergeCells>
  <conditionalFormatting sqref="B57:C59">
    <cfRule type="expression" dxfId="2456" priority="132">
      <formula>kvartal &lt; 4</formula>
    </cfRule>
  </conditionalFormatting>
  <conditionalFormatting sqref="B63:C65">
    <cfRule type="expression" dxfId="2455" priority="131">
      <formula>kvartal &lt; 4</formula>
    </cfRule>
  </conditionalFormatting>
  <conditionalFormatting sqref="B37">
    <cfRule type="expression" dxfId="2454" priority="130">
      <formula>kvartal &lt; 4</formula>
    </cfRule>
  </conditionalFormatting>
  <conditionalFormatting sqref="B38">
    <cfRule type="expression" dxfId="2453" priority="129">
      <formula>kvartal &lt; 4</formula>
    </cfRule>
  </conditionalFormatting>
  <conditionalFormatting sqref="B39">
    <cfRule type="expression" dxfId="2452" priority="128">
      <formula>kvartal &lt; 4</formula>
    </cfRule>
  </conditionalFormatting>
  <conditionalFormatting sqref="A34">
    <cfRule type="expression" dxfId="2451" priority="1">
      <formula>kvartal &lt; 4</formula>
    </cfRule>
  </conditionalFormatting>
  <conditionalFormatting sqref="C37">
    <cfRule type="expression" dxfId="2450" priority="127">
      <formula>kvartal &lt; 4</formula>
    </cfRule>
  </conditionalFormatting>
  <conditionalFormatting sqref="C38">
    <cfRule type="expression" dxfId="2449" priority="126">
      <formula>kvartal &lt; 4</formula>
    </cfRule>
  </conditionalFormatting>
  <conditionalFormatting sqref="C39">
    <cfRule type="expression" dxfId="2448" priority="125">
      <formula>kvartal &lt; 4</formula>
    </cfRule>
  </conditionalFormatting>
  <conditionalFormatting sqref="B26:C28">
    <cfRule type="expression" dxfId="2447" priority="124">
      <formula>kvartal &lt; 4</formula>
    </cfRule>
  </conditionalFormatting>
  <conditionalFormatting sqref="B32:C33">
    <cfRule type="expression" dxfId="2446" priority="123">
      <formula>kvartal &lt; 4</formula>
    </cfRule>
  </conditionalFormatting>
  <conditionalFormatting sqref="B34">
    <cfRule type="expression" dxfId="2445" priority="122">
      <formula>kvartal &lt; 4</formula>
    </cfRule>
  </conditionalFormatting>
  <conditionalFormatting sqref="C34">
    <cfRule type="expression" dxfId="2444" priority="121">
      <formula>kvartal &lt; 4</formula>
    </cfRule>
  </conditionalFormatting>
  <conditionalFormatting sqref="F26:G28">
    <cfRule type="expression" dxfId="2443" priority="120">
      <formula>kvartal &lt; 4</formula>
    </cfRule>
  </conditionalFormatting>
  <conditionalFormatting sqref="F32">
    <cfRule type="expression" dxfId="2442" priority="119">
      <formula>kvartal &lt; 4</formula>
    </cfRule>
  </conditionalFormatting>
  <conditionalFormatting sqref="G32">
    <cfRule type="expression" dxfId="2441" priority="118">
      <formula>kvartal &lt; 4</formula>
    </cfRule>
  </conditionalFormatting>
  <conditionalFormatting sqref="F33">
    <cfRule type="expression" dxfId="2440" priority="117">
      <formula>kvartal &lt; 4</formula>
    </cfRule>
  </conditionalFormatting>
  <conditionalFormatting sqref="G33">
    <cfRule type="expression" dxfId="2439" priority="116">
      <formula>kvartal &lt; 4</formula>
    </cfRule>
  </conditionalFormatting>
  <conditionalFormatting sqref="F34">
    <cfRule type="expression" dxfId="2438" priority="115">
      <formula>kvartal &lt; 4</formula>
    </cfRule>
  </conditionalFormatting>
  <conditionalFormatting sqref="G34">
    <cfRule type="expression" dxfId="2437" priority="114">
      <formula>kvartal &lt; 4</formula>
    </cfRule>
  </conditionalFormatting>
  <conditionalFormatting sqref="F37">
    <cfRule type="expression" dxfId="2436" priority="113">
      <formula>kvartal &lt; 4</formula>
    </cfRule>
  </conditionalFormatting>
  <conditionalFormatting sqref="F38">
    <cfRule type="expression" dxfId="2435" priority="112">
      <formula>kvartal &lt; 4</formula>
    </cfRule>
  </conditionalFormatting>
  <conditionalFormatting sqref="F39">
    <cfRule type="expression" dxfId="2434" priority="111">
      <formula>kvartal &lt; 4</formula>
    </cfRule>
  </conditionalFormatting>
  <conditionalFormatting sqref="G37">
    <cfRule type="expression" dxfId="2433" priority="110">
      <formula>kvartal &lt; 4</formula>
    </cfRule>
  </conditionalFormatting>
  <conditionalFormatting sqref="G38">
    <cfRule type="expression" dxfId="2432" priority="109">
      <formula>kvartal &lt; 4</formula>
    </cfRule>
  </conditionalFormatting>
  <conditionalFormatting sqref="G39">
    <cfRule type="expression" dxfId="2431" priority="108">
      <formula>kvartal &lt; 4</formula>
    </cfRule>
  </conditionalFormatting>
  <conditionalFormatting sqref="B29">
    <cfRule type="expression" dxfId="2430" priority="107">
      <formula>kvartal &lt; 4</formula>
    </cfRule>
  </conditionalFormatting>
  <conditionalFormatting sqref="C29">
    <cfRule type="expression" dxfId="2429" priority="106">
      <formula>kvartal &lt; 4</formula>
    </cfRule>
  </conditionalFormatting>
  <conditionalFormatting sqref="F29">
    <cfRule type="expression" dxfId="2428" priority="105">
      <formula>kvartal &lt; 4</formula>
    </cfRule>
  </conditionalFormatting>
  <conditionalFormatting sqref="G29">
    <cfRule type="expression" dxfId="2427" priority="104">
      <formula>kvartal &lt; 4</formula>
    </cfRule>
  </conditionalFormatting>
  <conditionalFormatting sqref="J26:K29">
    <cfRule type="expression" dxfId="2426" priority="103">
      <formula>kvartal &lt; 4</formula>
    </cfRule>
  </conditionalFormatting>
  <conditionalFormatting sqref="J32:K34">
    <cfRule type="expression" dxfId="2425" priority="102">
      <formula>kvartal &lt; 4</formula>
    </cfRule>
  </conditionalFormatting>
  <conditionalFormatting sqref="J37:K39">
    <cfRule type="expression" dxfId="2424" priority="101">
      <formula>kvartal &lt; 4</formula>
    </cfRule>
  </conditionalFormatting>
  <conditionalFormatting sqref="B82">
    <cfRule type="expression" dxfId="2423" priority="100">
      <formula>kvartal &lt; 4</formula>
    </cfRule>
  </conditionalFormatting>
  <conditionalFormatting sqref="C82">
    <cfRule type="expression" dxfId="2422" priority="99">
      <formula>kvartal &lt; 4</formula>
    </cfRule>
  </conditionalFormatting>
  <conditionalFormatting sqref="B85">
    <cfRule type="expression" dxfId="2421" priority="98">
      <formula>kvartal &lt; 4</formula>
    </cfRule>
  </conditionalFormatting>
  <conditionalFormatting sqref="C85">
    <cfRule type="expression" dxfId="2420" priority="97">
      <formula>kvartal &lt; 4</formula>
    </cfRule>
  </conditionalFormatting>
  <conditionalFormatting sqref="B92">
    <cfRule type="expression" dxfId="2419" priority="96">
      <formula>kvartal &lt; 4</formula>
    </cfRule>
  </conditionalFormatting>
  <conditionalFormatting sqref="C92">
    <cfRule type="expression" dxfId="2418" priority="95">
      <formula>kvartal &lt; 4</formula>
    </cfRule>
  </conditionalFormatting>
  <conditionalFormatting sqref="B95">
    <cfRule type="expression" dxfId="2417" priority="94">
      <formula>kvartal &lt; 4</formula>
    </cfRule>
  </conditionalFormatting>
  <conditionalFormatting sqref="C95">
    <cfRule type="expression" dxfId="2416" priority="93">
      <formula>kvartal &lt; 4</formula>
    </cfRule>
  </conditionalFormatting>
  <conditionalFormatting sqref="B102">
    <cfRule type="expression" dxfId="2415" priority="92">
      <formula>kvartal &lt; 4</formula>
    </cfRule>
  </conditionalFormatting>
  <conditionalFormatting sqref="C102">
    <cfRule type="expression" dxfId="2414" priority="91">
      <formula>kvartal &lt; 4</formula>
    </cfRule>
  </conditionalFormatting>
  <conditionalFormatting sqref="B105">
    <cfRule type="expression" dxfId="2413" priority="90">
      <formula>kvartal &lt; 4</formula>
    </cfRule>
  </conditionalFormatting>
  <conditionalFormatting sqref="C105">
    <cfRule type="expression" dxfId="2412" priority="89">
      <formula>kvartal &lt; 4</formula>
    </cfRule>
  </conditionalFormatting>
  <conditionalFormatting sqref="B112">
    <cfRule type="expression" dxfId="2411" priority="88">
      <formula>kvartal &lt; 4</formula>
    </cfRule>
  </conditionalFormatting>
  <conditionalFormatting sqref="C112">
    <cfRule type="expression" dxfId="2410" priority="87">
      <formula>kvartal &lt; 4</formula>
    </cfRule>
  </conditionalFormatting>
  <conditionalFormatting sqref="B115">
    <cfRule type="expression" dxfId="2409" priority="86">
      <formula>kvartal &lt; 4</formula>
    </cfRule>
  </conditionalFormatting>
  <conditionalFormatting sqref="C115">
    <cfRule type="expression" dxfId="2408" priority="85">
      <formula>kvartal &lt; 4</formula>
    </cfRule>
  </conditionalFormatting>
  <conditionalFormatting sqref="B122">
    <cfRule type="expression" dxfId="2407" priority="84">
      <formula>kvartal &lt; 4</formula>
    </cfRule>
  </conditionalFormatting>
  <conditionalFormatting sqref="C122">
    <cfRule type="expression" dxfId="2406" priority="83">
      <formula>kvartal &lt; 4</formula>
    </cfRule>
  </conditionalFormatting>
  <conditionalFormatting sqref="B125">
    <cfRule type="expression" dxfId="2405" priority="82">
      <formula>kvartal &lt; 4</formula>
    </cfRule>
  </conditionalFormatting>
  <conditionalFormatting sqref="C125">
    <cfRule type="expression" dxfId="2404" priority="81">
      <formula>kvartal &lt; 4</formula>
    </cfRule>
  </conditionalFormatting>
  <conditionalFormatting sqref="B132">
    <cfRule type="expression" dxfId="2403" priority="80">
      <formula>kvartal &lt; 4</formula>
    </cfRule>
  </conditionalFormatting>
  <conditionalFormatting sqref="C132">
    <cfRule type="expression" dxfId="2402" priority="79">
      <formula>kvartal &lt; 4</formula>
    </cfRule>
  </conditionalFormatting>
  <conditionalFormatting sqref="B135">
    <cfRule type="expression" dxfId="2401" priority="78">
      <formula>kvartal &lt; 4</formula>
    </cfRule>
  </conditionalFormatting>
  <conditionalFormatting sqref="C135">
    <cfRule type="expression" dxfId="2400" priority="77">
      <formula>kvartal &lt; 4</formula>
    </cfRule>
  </conditionalFormatting>
  <conditionalFormatting sqref="B146">
    <cfRule type="expression" dxfId="2399" priority="76">
      <formula>kvartal &lt; 4</formula>
    </cfRule>
  </conditionalFormatting>
  <conditionalFormatting sqref="C146">
    <cfRule type="expression" dxfId="2398" priority="75">
      <formula>kvartal &lt; 4</formula>
    </cfRule>
  </conditionalFormatting>
  <conditionalFormatting sqref="B154">
    <cfRule type="expression" dxfId="2397" priority="74">
      <formula>kvartal &lt; 4</formula>
    </cfRule>
  </conditionalFormatting>
  <conditionalFormatting sqref="C154">
    <cfRule type="expression" dxfId="2396" priority="73">
      <formula>kvartal &lt; 4</formula>
    </cfRule>
  </conditionalFormatting>
  <conditionalFormatting sqref="F83">
    <cfRule type="expression" dxfId="2395" priority="72">
      <formula>kvartal &lt; 4</formula>
    </cfRule>
  </conditionalFormatting>
  <conditionalFormatting sqref="G83">
    <cfRule type="expression" dxfId="2394" priority="71">
      <formula>kvartal &lt; 4</formula>
    </cfRule>
  </conditionalFormatting>
  <conditionalFormatting sqref="F84:G84">
    <cfRule type="expression" dxfId="2393" priority="70">
      <formula>kvartal &lt; 4</formula>
    </cfRule>
  </conditionalFormatting>
  <conditionalFormatting sqref="F86:G87">
    <cfRule type="expression" dxfId="2392" priority="69">
      <formula>kvartal &lt; 4</formula>
    </cfRule>
  </conditionalFormatting>
  <conditionalFormatting sqref="F93:G94">
    <cfRule type="expression" dxfId="2391" priority="68">
      <formula>kvartal &lt; 4</formula>
    </cfRule>
  </conditionalFormatting>
  <conditionalFormatting sqref="F96:G97">
    <cfRule type="expression" dxfId="2390" priority="67">
      <formula>kvartal &lt; 4</formula>
    </cfRule>
  </conditionalFormatting>
  <conditionalFormatting sqref="F103:G104">
    <cfRule type="expression" dxfId="2389" priority="66">
      <formula>kvartal &lt; 4</formula>
    </cfRule>
  </conditionalFormatting>
  <conditionalFormatting sqref="F106:G107">
    <cfRule type="expression" dxfId="2388" priority="65">
      <formula>kvartal &lt; 4</formula>
    </cfRule>
  </conditionalFormatting>
  <conditionalFormatting sqref="F113:G114">
    <cfRule type="expression" dxfId="2387" priority="64">
      <formula>kvartal &lt; 4</formula>
    </cfRule>
  </conditionalFormatting>
  <conditionalFormatting sqref="F116:G117">
    <cfRule type="expression" dxfId="2386" priority="63">
      <formula>kvartal &lt; 4</formula>
    </cfRule>
  </conditionalFormatting>
  <conditionalFormatting sqref="F123:G124">
    <cfRule type="expression" dxfId="2385" priority="62">
      <formula>kvartal &lt; 4</formula>
    </cfRule>
  </conditionalFormatting>
  <conditionalFormatting sqref="F126:G127">
    <cfRule type="expression" dxfId="2384" priority="61">
      <formula>kvartal &lt; 4</formula>
    </cfRule>
  </conditionalFormatting>
  <conditionalFormatting sqref="F133:G134">
    <cfRule type="expression" dxfId="2383" priority="60">
      <formula>kvartal &lt; 4</formula>
    </cfRule>
  </conditionalFormatting>
  <conditionalFormatting sqref="F136:G137">
    <cfRule type="expression" dxfId="2382" priority="59">
      <formula>kvartal &lt; 4</formula>
    </cfRule>
  </conditionalFormatting>
  <conditionalFormatting sqref="F146">
    <cfRule type="expression" dxfId="2381" priority="58">
      <formula>kvartal &lt; 4</formula>
    </cfRule>
  </conditionalFormatting>
  <conditionalFormatting sqref="G146">
    <cfRule type="expression" dxfId="2380" priority="57">
      <formula>kvartal &lt; 4</formula>
    </cfRule>
  </conditionalFormatting>
  <conditionalFormatting sqref="F154:G154">
    <cfRule type="expression" dxfId="2379" priority="56">
      <formula>kvartal &lt; 4</formula>
    </cfRule>
  </conditionalFormatting>
  <conditionalFormatting sqref="F82:G82">
    <cfRule type="expression" dxfId="2378" priority="55">
      <formula>kvartal &lt; 4</formula>
    </cfRule>
  </conditionalFormatting>
  <conditionalFormatting sqref="F85:G85">
    <cfRule type="expression" dxfId="2377" priority="54">
      <formula>kvartal &lt; 4</formula>
    </cfRule>
  </conditionalFormatting>
  <conditionalFormatting sqref="F92:G92">
    <cfRule type="expression" dxfId="2376" priority="53">
      <formula>kvartal &lt; 4</formula>
    </cfRule>
  </conditionalFormatting>
  <conditionalFormatting sqref="F95:G95">
    <cfRule type="expression" dxfId="2375" priority="52">
      <formula>kvartal &lt; 4</formula>
    </cfRule>
  </conditionalFormatting>
  <conditionalFormatting sqref="F102:G102">
    <cfRule type="expression" dxfId="2374" priority="51">
      <formula>kvartal &lt; 4</formula>
    </cfRule>
  </conditionalFormatting>
  <conditionalFormatting sqref="F105:G105">
    <cfRule type="expression" dxfId="2373" priority="50">
      <formula>kvartal &lt; 4</formula>
    </cfRule>
  </conditionalFormatting>
  <conditionalFormatting sqref="F112:G112">
    <cfRule type="expression" dxfId="2372" priority="49">
      <formula>kvartal &lt; 4</formula>
    </cfRule>
  </conditionalFormatting>
  <conditionalFormatting sqref="F115">
    <cfRule type="expression" dxfId="2371" priority="48">
      <formula>kvartal &lt; 4</formula>
    </cfRule>
  </conditionalFormatting>
  <conditionalFormatting sqref="G115">
    <cfRule type="expression" dxfId="2370" priority="47">
      <formula>kvartal &lt; 4</formula>
    </cfRule>
  </conditionalFormatting>
  <conditionalFormatting sqref="F122:G122">
    <cfRule type="expression" dxfId="2369" priority="46">
      <formula>kvartal &lt; 4</formula>
    </cfRule>
  </conditionalFormatting>
  <conditionalFormatting sqref="F125">
    <cfRule type="expression" dxfId="2368" priority="45">
      <formula>kvartal &lt; 4</formula>
    </cfRule>
  </conditionalFormatting>
  <conditionalFormatting sqref="G125">
    <cfRule type="expression" dxfId="2367" priority="44">
      <formula>kvartal &lt; 4</formula>
    </cfRule>
  </conditionalFormatting>
  <conditionalFormatting sqref="F132">
    <cfRule type="expression" dxfId="2366" priority="43">
      <formula>kvartal &lt; 4</formula>
    </cfRule>
  </conditionalFormatting>
  <conditionalFormatting sqref="G132">
    <cfRule type="expression" dxfId="2365" priority="42">
      <formula>kvartal &lt; 4</formula>
    </cfRule>
  </conditionalFormatting>
  <conditionalFormatting sqref="G135">
    <cfRule type="expression" dxfId="2364" priority="41">
      <formula>kvartal &lt; 4</formula>
    </cfRule>
  </conditionalFormatting>
  <conditionalFormatting sqref="F135">
    <cfRule type="expression" dxfId="2363" priority="40">
      <formula>kvartal &lt; 4</formula>
    </cfRule>
  </conditionalFormatting>
  <conditionalFormatting sqref="J82:K86">
    <cfRule type="expression" dxfId="2362" priority="39">
      <formula>kvartal &lt; 4</formula>
    </cfRule>
  </conditionalFormatting>
  <conditionalFormatting sqref="J87:K87">
    <cfRule type="expression" dxfId="2361" priority="38">
      <formula>kvartal &lt; 4</formula>
    </cfRule>
  </conditionalFormatting>
  <conditionalFormatting sqref="J92:K97">
    <cfRule type="expression" dxfId="2360" priority="37">
      <formula>kvartal &lt; 4</formula>
    </cfRule>
  </conditionalFormatting>
  <conditionalFormatting sqref="J102:K107">
    <cfRule type="expression" dxfId="2359" priority="36">
      <formula>kvartal &lt; 4</formula>
    </cfRule>
  </conditionalFormatting>
  <conditionalFormatting sqref="J112:K117">
    <cfRule type="expression" dxfId="2358" priority="35">
      <formula>kvartal &lt; 4</formula>
    </cfRule>
  </conditionalFormatting>
  <conditionalFormatting sqref="J122:K127">
    <cfRule type="expression" dxfId="2357" priority="34">
      <formula>kvartal &lt; 4</formula>
    </cfRule>
  </conditionalFormatting>
  <conditionalFormatting sqref="J132:K137">
    <cfRule type="expression" dxfId="2356" priority="33">
      <formula>kvartal &lt; 4</formula>
    </cfRule>
  </conditionalFormatting>
  <conditionalFormatting sqref="J146:K146">
    <cfRule type="expression" dxfId="2355" priority="32">
      <formula>kvartal &lt; 4</formula>
    </cfRule>
  </conditionalFormatting>
  <conditionalFormatting sqref="J154:K154">
    <cfRule type="expression" dxfId="2354" priority="31">
      <formula>kvartal &lt; 4</formula>
    </cfRule>
  </conditionalFormatting>
  <conditionalFormatting sqref="A26:A28">
    <cfRule type="expression" dxfId="2353" priority="15">
      <formula>kvartal &lt; 4</formula>
    </cfRule>
  </conditionalFormatting>
  <conditionalFormatting sqref="A32:A33">
    <cfRule type="expression" dxfId="2352" priority="14">
      <formula>kvartal &lt; 4</formula>
    </cfRule>
  </conditionalFormatting>
  <conditionalFormatting sqref="A37:A39">
    <cfRule type="expression" dxfId="2351" priority="13">
      <formula>kvartal &lt; 4</formula>
    </cfRule>
  </conditionalFormatting>
  <conditionalFormatting sqref="A57:A59">
    <cfRule type="expression" dxfId="2350" priority="12">
      <formula>kvartal &lt; 4</formula>
    </cfRule>
  </conditionalFormatting>
  <conditionalFormatting sqref="A63:A65">
    <cfRule type="expression" dxfId="2349" priority="11">
      <formula>kvartal &lt; 4</formula>
    </cfRule>
  </conditionalFormatting>
  <conditionalFormatting sqref="A82:A87">
    <cfRule type="expression" dxfId="2348" priority="10">
      <formula>kvartal &lt; 4</formula>
    </cfRule>
  </conditionalFormatting>
  <conditionalFormatting sqref="A92:A97">
    <cfRule type="expression" dxfId="2347" priority="9">
      <formula>kvartal &lt; 4</formula>
    </cfRule>
  </conditionalFormatting>
  <conditionalFormatting sqref="A102:A107">
    <cfRule type="expression" dxfId="2346" priority="8">
      <formula>kvartal &lt; 4</formula>
    </cfRule>
  </conditionalFormatting>
  <conditionalFormatting sqref="A112:A117">
    <cfRule type="expression" dxfId="2345" priority="7">
      <formula>kvartal &lt; 4</formula>
    </cfRule>
  </conditionalFormatting>
  <conditionalFormatting sqref="A122:A127">
    <cfRule type="expression" dxfId="2344" priority="6">
      <formula>kvartal &lt; 4</formula>
    </cfRule>
  </conditionalFormatting>
  <conditionalFormatting sqref="A132:A137">
    <cfRule type="expression" dxfId="2343" priority="5">
      <formula>kvartal &lt; 4</formula>
    </cfRule>
  </conditionalFormatting>
  <conditionalFormatting sqref="A146">
    <cfRule type="expression" dxfId="2342" priority="4">
      <formula>kvartal &lt; 4</formula>
    </cfRule>
  </conditionalFormatting>
  <conditionalFormatting sqref="A154">
    <cfRule type="expression" dxfId="2341" priority="3">
      <formula>kvartal &lt; 4</formula>
    </cfRule>
  </conditionalFormatting>
  <conditionalFormatting sqref="A29">
    <cfRule type="expression" dxfId="2340" priority="2">
      <formula>kvartal &lt; 4</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106</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x14ac:dyDescent="0.2">
      <c r="A4" s="145"/>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317">
        <v>101000</v>
      </c>
      <c r="C7" s="318">
        <v>248926</v>
      </c>
      <c r="D7" s="262">
        <v>146.5</v>
      </c>
      <c r="E7" s="179">
        <v>8.4181325151607584</v>
      </c>
      <c r="F7" s="690" t="s">
        <v>432</v>
      </c>
      <c r="G7" s="696" t="s">
        <v>432</v>
      </c>
      <c r="H7" s="709" t="s">
        <v>432</v>
      </c>
      <c r="I7" s="655" t="s">
        <v>432</v>
      </c>
      <c r="J7" s="319">
        <v>101000</v>
      </c>
      <c r="K7" s="320">
        <v>248926</v>
      </c>
      <c r="L7" s="266">
        <v>146.5</v>
      </c>
      <c r="M7" s="179">
        <v>3.1609733778844071</v>
      </c>
      <c r="O7" s="662" t="s">
        <v>432</v>
      </c>
    </row>
    <row r="8" spans="1:15" ht="15.75" x14ac:dyDescent="0.2">
      <c r="A8" s="21" t="s">
        <v>32</v>
      </c>
      <c r="B8" s="294">
        <v>50850</v>
      </c>
      <c r="C8" s="295">
        <v>124178</v>
      </c>
      <c r="D8" s="167">
        <v>144.19999999999999</v>
      </c>
      <c r="E8" s="179">
        <v>8.0961695198773622</v>
      </c>
      <c r="F8" s="298"/>
      <c r="G8" s="299"/>
      <c r="H8" s="167"/>
      <c r="I8" s="655" t="s">
        <v>432</v>
      </c>
      <c r="J8" s="239">
        <v>50850</v>
      </c>
      <c r="K8" s="300">
        <v>124178</v>
      </c>
      <c r="L8" s="267"/>
      <c r="M8" s="179">
        <v>8.0961695198773622</v>
      </c>
      <c r="O8" s="662" t="s">
        <v>432</v>
      </c>
    </row>
    <row r="9" spans="1:15" ht="15.75" x14ac:dyDescent="0.2">
      <c r="A9" s="21" t="s">
        <v>31</v>
      </c>
      <c r="B9" s="294">
        <v>50150</v>
      </c>
      <c r="C9" s="295">
        <v>124748</v>
      </c>
      <c r="D9" s="167">
        <v>148.69999999999999</v>
      </c>
      <c r="E9" s="179">
        <v>15.723544424262593</v>
      </c>
      <c r="F9" s="298"/>
      <c r="G9" s="299"/>
      <c r="H9" s="167"/>
      <c r="I9" s="655" t="s">
        <v>432</v>
      </c>
      <c r="J9" s="239">
        <v>50150</v>
      </c>
      <c r="K9" s="300">
        <v>124748</v>
      </c>
      <c r="L9" s="267"/>
      <c r="M9" s="179">
        <v>15.723544424262593</v>
      </c>
      <c r="O9" s="662" t="s">
        <v>432</v>
      </c>
    </row>
    <row r="10" spans="1:15" ht="15.75" x14ac:dyDescent="0.2">
      <c r="A10" s="13" t="s">
        <v>29</v>
      </c>
      <c r="B10" s="321">
        <v>21394</v>
      </c>
      <c r="C10" s="322">
        <v>27182</v>
      </c>
      <c r="D10" s="167">
        <v>27.1</v>
      </c>
      <c r="E10" s="179">
        <v>13.266512572051072</v>
      </c>
      <c r="F10" s="692" t="s">
        <v>432</v>
      </c>
      <c r="G10" s="698" t="s">
        <v>432</v>
      </c>
      <c r="H10" s="656" t="s">
        <v>432</v>
      </c>
      <c r="I10" s="655" t="s">
        <v>432</v>
      </c>
      <c r="J10" s="319">
        <v>21394</v>
      </c>
      <c r="K10" s="320">
        <v>27182</v>
      </c>
      <c r="L10" s="267">
        <v>27.1</v>
      </c>
      <c r="M10" s="179">
        <v>0.60305799566629437</v>
      </c>
      <c r="O10" s="662" t="s">
        <v>432</v>
      </c>
    </row>
    <row r="11" spans="1:15" ht="15.75" x14ac:dyDescent="0.2">
      <c r="A11" s="21" t="s">
        <v>32</v>
      </c>
      <c r="B11" s="294">
        <v>10215</v>
      </c>
      <c r="C11" s="295">
        <v>12353</v>
      </c>
      <c r="D11" s="167">
        <v>20.9</v>
      </c>
      <c r="E11" s="179">
        <v>11.758088284710789</v>
      </c>
      <c r="F11" s="298"/>
      <c r="G11" s="299"/>
      <c r="H11" s="167"/>
      <c r="I11" s="655" t="s">
        <v>432</v>
      </c>
      <c r="J11" s="239">
        <v>10215</v>
      </c>
      <c r="K11" s="300">
        <v>12353</v>
      </c>
      <c r="L11" s="267"/>
      <c r="M11" s="179">
        <v>11.758088284710789</v>
      </c>
      <c r="O11" s="662" t="s">
        <v>432</v>
      </c>
    </row>
    <row r="12" spans="1:15" ht="15.75" x14ac:dyDescent="0.2">
      <c r="A12" s="21" t="s">
        <v>31</v>
      </c>
      <c r="B12" s="294">
        <v>11179</v>
      </c>
      <c r="C12" s="295">
        <v>14829</v>
      </c>
      <c r="D12" s="167">
        <v>32.700000000000003</v>
      </c>
      <c r="E12" s="179">
        <v>34.448039325309949</v>
      </c>
      <c r="F12" s="298"/>
      <c r="G12" s="299"/>
      <c r="H12" s="167"/>
      <c r="I12" s="655" t="s">
        <v>432</v>
      </c>
      <c r="J12" s="239">
        <v>11179</v>
      </c>
      <c r="K12" s="300">
        <v>14829</v>
      </c>
      <c r="L12" s="267"/>
      <c r="M12" s="179">
        <v>34.448039325309949</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48" t="s">
        <v>0</v>
      </c>
      <c r="C22" s="749"/>
      <c r="D22" s="749"/>
      <c r="E22" s="750"/>
      <c r="F22" s="748" t="s">
        <v>1</v>
      </c>
      <c r="G22" s="749"/>
      <c r="H22" s="749"/>
      <c r="I22" s="750"/>
      <c r="J22" s="742" t="s">
        <v>2</v>
      </c>
      <c r="K22" s="743"/>
      <c r="L22" s="743"/>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692" t="s">
        <v>432</v>
      </c>
      <c r="C54" s="698" t="s">
        <v>432</v>
      </c>
      <c r="D54" s="715" t="s">
        <v>432</v>
      </c>
      <c r="E54" s="655" t="s">
        <v>432</v>
      </c>
      <c r="F54" s="146"/>
      <c r="G54" s="34"/>
      <c r="H54" s="160"/>
      <c r="I54" s="160"/>
      <c r="J54" s="38"/>
      <c r="K54" s="38"/>
      <c r="L54" s="160"/>
      <c r="M54" s="160"/>
      <c r="N54" s="149"/>
      <c r="O54" s="662" t="s">
        <v>432</v>
      </c>
    </row>
    <row r="55" spans="1:15" s="3" customFormat="1" ht="15.75" x14ac:dyDescent="0.2">
      <c r="A55" s="39" t="s">
        <v>340</v>
      </c>
      <c r="B55" s="691" t="s">
        <v>432</v>
      </c>
      <c r="C55" s="697" t="s">
        <v>432</v>
      </c>
      <c r="D55" s="710" t="s">
        <v>432</v>
      </c>
      <c r="E55" s="655" t="s">
        <v>432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48" t="s">
        <v>0</v>
      </c>
      <c r="C76" s="749"/>
      <c r="D76" s="749"/>
      <c r="E76" s="750"/>
      <c r="F76" s="748" t="s">
        <v>1</v>
      </c>
      <c r="G76" s="749"/>
      <c r="H76" s="749"/>
      <c r="I76" s="750"/>
      <c r="J76" s="742" t="s">
        <v>2</v>
      </c>
      <c r="K76" s="743"/>
      <c r="L76" s="743"/>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21"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378" t="s">
        <v>432</v>
      </c>
      <c r="C82" s="378" t="s">
        <v>432</v>
      </c>
      <c r="D82" s="681" t="s">
        <v>432</v>
      </c>
      <c r="E82" s="392" t="s">
        <v>432</v>
      </c>
      <c r="F82" s="378" t="s">
        <v>432</v>
      </c>
      <c r="G82" s="378" t="s">
        <v>432</v>
      </c>
      <c r="H82" s="167" t="s">
        <v>432</v>
      </c>
      <c r="I82" s="704" t="s">
        <v>432</v>
      </c>
      <c r="J82" s="302" t="s">
        <v>432</v>
      </c>
      <c r="K82" s="302" t="s">
        <v>432</v>
      </c>
      <c r="L82" s="167" t="s">
        <v>432</v>
      </c>
      <c r="M82" s="656" t="s">
        <v>432</v>
      </c>
      <c r="O82" s="662" t="s">
        <v>432</v>
      </c>
    </row>
    <row r="83" spans="1:15" x14ac:dyDescent="0.2">
      <c r="A83" s="308" t="s">
        <v>12</v>
      </c>
      <c r="B83" s="386"/>
      <c r="C83" s="387"/>
      <c r="D83" s="681" t="s">
        <v>432</v>
      </c>
      <c r="E83" s="392" t="s">
        <v>432</v>
      </c>
      <c r="F83" s="378" t="s">
        <v>432</v>
      </c>
      <c r="G83" s="378" t="s">
        <v>432</v>
      </c>
      <c r="H83" s="167" t="s">
        <v>432</v>
      </c>
      <c r="I83" s="704" t="s">
        <v>432</v>
      </c>
      <c r="J83" s="302" t="s">
        <v>432</v>
      </c>
      <c r="K83" s="302" t="s">
        <v>432</v>
      </c>
      <c r="L83" s="167" t="s">
        <v>432</v>
      </c>
      <c r="M83" s="656" t="s">
        <v>432</v>
      </c>
      <c r="O83" s="662" t="s">
        <v>432</v>
      </c>
    </row>
    <row r="84" spans="1:15" x14ac:dyDescent="0.2">
      <c r="A84" s="308" t="s">
        <v>13</v>
      </c>
      <c r="B84" s="388"/>
      <c r="C84" s="389"/>
      <c r="D84" s="681" t="s">
        <v>432</v>
      </c>
      <c r="E84" s="392" t="s">
        <v>432</v>
      </c>
      <c r="F84" s="378" t="s">
        <v>432</v>
      </c>
      <c r="G84" s="378" t="s">
        <v>432</v>
      </c>
      <c r="H84" s="167" t="s">
        <v>432</v>
      </c>
      <c r="I84" s="704" t="s">
        <v>432</v>
      </c>
      <c r="J84" s="302" t="s">
        <v>432</v>
      </c>
      <c r="K84" s="302" t="s">
        <v>432</v>
      </c>
      <c r="L84" s="167" t="s">
        <v>432</v>
      </c>
      <c r="M84" s="656" t="s">
        <v>432</v>
      </c>
      <c r="O84" s="662" t="s">
        <v>432</v>
      </c>
    </row>
    <row r="85" spans="1:15" ht="15.75" x14ac:dyDescent="0.2">
      <c r="A85" s="308" t="s">
        <v>345</v>
      </c>
      <c r="B85" s="378" t="s">
        <v>432</v>
      </c>
      <c r="C85" s="378" t="s">
        <v>432</v>
      </c>
      <c r="D85" s="681" t="s">
        <v>432</v>
      </c>
      <c r="E85" s="392" t="s">
        <v>432</v>
      </c>
      <c r="F85" s="378" t="s">
        <v>432</v>
      </c>
      <c r="G85" s="378" t="s">
        <v>432</v>
      </c>
      <c r="H85" s="167" t="s">
        <v>432</v>
      </c>
      <c r="I85" s="704" t="s">
        <v>432</v>
      </c>
      <c r="J85" s="302" t="s">
        <v>432</v>
      </c>
      <c r="K85" s="302" t="s">
        <v>432</v>
      </c>
      <c r="L85" s="167" t="s">
        <v>432</v>
      </c>
      <c r="M85" s="656" t="s">
        <v>432</v>
      </c>
      <c r="O85" s="662" t="s">
        <v>432</v>
      </c>
    </row>
    <row r="86" spans="1:15" x14ac:dyDescent="0.2">
      <c r="A86" s="308" t="s">
        <v>12</v>
      </c>
      <c r="B86" s="388"/>
      <c r="C86" s="389"/>
      <c r="D86" s="681" t="s">
        <v>432</v>
      </c>
      <c r="E86" s="392" t="s">
        <v>432</v>
      </c>
      <c r="F86" s="378" t="s">
        <v>432</v>
      </c>
      <c r="G86" s="378" t="s">
        <v>432</v>
      </c>
      <c r="H86" s="167" t="s">
        <v>432</v>
      </c>
      <c r="I86" s="704" t="s">
        <v>432</v>
      </c>
      <c r="J86" s="302" t="s">
        <v>432</v>
      </c>
      <c r="K86" s="302" t="s">
        <v>432</v>
      </c>
      <c r="L86" s="167" t="s">
        <v>432</v>
      </c>
      <c r="M86" s="656" t="s">
        <v>432</v>
      </c>
      <c r="O86" s="662" t="s">
        <v>432</v>
      </c>
    </row>
    <row r="87" spans="1:15" s="3" customFormat="1" x14ac:dyDescent="0.2">
      <c r="A87" s="308" t="s">
        <v>13</v>
      </c>
      <c r="B87" s="388"/>
      <c r="C87" s="389"/>
      <c r="D87" s="681" t="s">
        <v>432</v>
      </c>
      <c r="E87" s="392" t="s">
        <v>432</v>
      </c>
      <c r="F87" s="378" t="s">
        <v>432</v>
      </c>
      <c r="G87" s="378"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378" t="s">
        <v>432</v>
      </c>
      <c r="C92" s="378" t="s">
        <v>432</v>
      </c>
      <c r="D92" s="681" t="s">
        <v>432</v>
      </c>
      <c r="E92" s="392" t="s">
        <v>432</v>
      </c>
      <c r="F92" s="378" t="s">
        <v>432</v>
      </c>
      <c r="G92" s="378" t="s">
        <v>432</v>
      </c>
      <c r="H92" s="167" t="s">
        <v>432</v>
      </c>
      <c r="I92" s="704" t="s">
        <v>432</v>
      </c>
      <c r="J92" s="302" t="s">
        <v>432</v>
      </c>
      <c r="K92" s="302" t="s">
        <v>432</v>
      </c>
      <c r="L92" s="167" t="s">
        <v>432</v>
      </c>
      <c r="M92" s="656" t="s">
        <v>432</v>
      </c>
      <c r="O92" s="662" t="s">
        <v>432</v>
      </c>
    </row>
    <row r="93" spans="1:15" x14ac:dyDescent="0.2">
      <c r="A93" s="308" t="s">
        <v>12</v>
      </c>
      <c r="B93" s="388"/>
      <c r="C93" s="389"/>
      <c r="D93" s="681" t="s">
        <v>432</v>
      </c>
      <c r="E93" s="392" t="s">
        <v>432</v>
      </c>
      <c r="F93" s="378" t="s">
        <v>432</v>
      </c>
      <c r="G93" s="378" t="s">
        <v>432</v>
      </c>
      <c r="H93" s="167" t="s">
        <v>432</v>
      </c>
      <c r="I93" s="704" t="s">
        <v>432</v>
      </c>
      <c r="J93" s="302" t="s">
        <v>432</v>
      </c>
      <c r="K93" s="302" t="s">
        <v>432</v>
      </c>
      <c r="L93" s="167" t="s">
        <v>432</v>
      </c>
      <c r="M93" s="656" t="s">
        <v>432</v>
      </c>
      <c r="O93" s="662" t="s">
        <v>432</v>
      </c>
    </row>
    <row r="94" spans="1:15" x14ac:dyDescent="0.2">
      <c r="A94" s="308" t="s">
        <v>13</v>
      </c>
      <c r="B94" s="388"/>
      <c r="C94" s="389"/>
      <c r="D94" s="681" t="s">
        <v>432</v>
      </c>
      <c r="E94" s="392" t="s">
        <v>432</v>
      </c>
      <c r="F94" s="378" t="s">
        <v>432</v>
      </c>
      <c r="G94" s="378" t="s">
        <v>432</v>
      </c>
      <c r="H94" s="167" t="s">
        <v>432</v>
      </c>
      <c r="I94" s="704" t="s">
        <v>432</v>
      </c>
      <c r="J94" s="302" t="s">
        <v>432</v>
      </c>
      <c r="K94" s="302" t="s">
        <v>432</v>
      </c>
      <c r="L94" s="167" t="s">
        <v>432</v>
      </c>
      <c r="M94" s="656" t="s">
        <v>432</v>
      </c>
      <c r="O94" s="662" t="s">
        <v>432</v>
      </c>
    </row>
    <row r="95" spans="1:15" ht="15.75" x14ac:dyDescent="0.2">
      <c r="A95" s="308" t="s">
        <v>345</v>
      </c>
      <c r="B95" s="378" t="s">
        <v>432</v>
      </c>
      <c r="C95" s="378" t="s">
        <v>432</v>
      </c>
      <c r="D95" s="681" t="s">
        <v>432</v>
      </c>
      <c r="E95" s="392" t="s">
        <v>432</v>
      </c>
      <c r="F95" s="378" t="s">
        <v>432</v>
      </c>
      <c r="G95" s="378" t="s">
        <v>432</v>
      </c>
      <c r="H95" s="167" t="s">
        <v>432</v>
      </c>
      <c r="I95" s="704" t="s">
        <v>432</v>
      </c>
      <c r="J95" s="302" t="s">
        <v>432</v>
      </c>
      <c r="K95" s="302" t="s">
        <v>432</v>
      </c>
      <c r="L95" s="167" t="s">
        <v>432</v>
      </c>
      <c r="M95" s="656" t="s">
        <v>432</v>
      </c>
      <c r="O95" s="662" t="s">
        <v>432</v>
      </c>
    </row>
    <row r="96" spans="1:15" x14ac:dyDescent="0.2">
      <c r="A96" s="308" t="s">
        <v>12</v>
      </c>
      <c r="B96" s="388"/>
      <c r="C96" s="389"/>
      <c r="D96" s="681" t="s">
        <v>432</v>
      </c>
      <c r="E96" s="392" t="s">
        <v>432</v>
      </c>
      <c r="F96" s="378" t="s">
        <v>432</v>
      </c>
      <c r="G96" s="378" t="s">
        <v>432</v>
      </c>
      <c r="H96" s="167" t="s">
        <v>432</v>
      </c>
      <c r="I96" s="704" t="s">
        <v>432</v>
      </c>
      <c r="J96" s="302" t="s">
        <v>432</v>
      </c>
      <c r="K96" s="302" t="s">
        <v>432</v>
      </c>
      <c r="L96" s="167" t="s">
        <v>432</v>
      </c>
      <c r="M96" s="656" t="s">
        <v>432</v>
      </c>
      <c r="O96" s="662" t="s">
        <v>432</v>
      </c>
    </row>
    <row r="97" spans="1:15" x14ac:dyDescent="0.2">
      <c r="A97" s="308" t="s">
        <v>13</v>
      </c>
      <c r="B97" s="388"/>
      <c r="C97" s="389"/>
      <c r="D97" s="681" t="s">
        <v>432</v>
      </c>
      <c r="E97" s="392" t="s">
        <v>432</v>
      </c>
      <c r="F97" s="378" t="s">
        <v>432</v>
      </c>
      <c r="G97" s="378"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378" t="s">
        <v>432</v>
      </c>
      <c r="C102" s="378" t="s">
        <v>432</v>
      </c>
      <c r="D102" s="681" t="s">
        <v>432</v>
      </c>
      <c r="E102" s="392" t="s">
        <v>432</v>
      </c>
      <c r="F102" s="378" t="s">
        <v>432</v>
      </c>
      <c r="G102" s="378" t="s">
        <v>432</v>
      </c>
      <c r="H102" s="167" t="s">
        <v>432</v>
      </c>
      <c r="I102" s="704" t="s">
        <v>432</v>
      </c>
      <c r="J102" s="302" t="s">
        <v>432</v>
      </c>
      <c r="K102" s="302" t="s">
        <v>432</v>
      </c>
      <c r="L102" s="167" t="s">
        <v>432</v>
      </c>
      <c r="M102" s="656" t="s">
        <v>432</v>
      </c>
      <c r="O102" s="662" t="s">
        <v>432</v>
      </c>
    </row>
    <row r="103" spans="1:15" x14ac:dyDescent="0.2">
      <c r="A103" s="308" t="s">
        <v>12</v>
      </c>
      <c r="B103" s="388"/>
      <c r="C103" s="389"/>
      <c r="D103" s="681" t="s">
        <v>432</v>
      </c>
      <c r="E103" s="392" t="s">
        <v>432</v>
      </c>
      <c r="F103" s="378" t="s">
        <v>432</v>
      </c>
      <c r="G103" s="378" t="s">
        <v>432</v>
      </c>
      <c r="H103" s="167" t="s">
        <v>432</v>
      </c>
      <c r="I103" s="704" t="s">
        <v>432</v>
      </c>
      <c r="J103" s="302" t="s">
        <v>432</v>
      </c>
      <c r="K103" s="302" t="s">
        <v>432</v>
      </c>
      <c r="L103" s="167" t="s">
        <v>432</v>
      </c>
      <c r="M103" s="656" t="s">
        <v>432</v>
      </c>
      <c r="O103" s="662" t="s">
        <v>432</v>
      </c>
    </row>
    <row r="104" spans="1:15" x14ac:dyDescent="0.2">
      <c r="A104" s="308" t="s">
        <v>13</v>
      </c>
      <c r="B104" s="388"/>
      <c r="C104" s="389"/>
      <c r="D104" s="681" t="s">
        <v>432</v>
      </c>
      <c r="E104" s="392" t="s">
        <v>432</v>
      </c>
      <c r="F104" s="378" t="s">
        <v>432</v>
      </c>
      <c r="G104" s="378" t="s">
        <v>432</v>
      </c>
      <c r="H104" s="167" t="s">
        <v>432</v>
      </c>
      <c r="I104" s="704" t="s">
        <v>432</v>
      </c>
      <c r="J104" s="302" t="s">
        <v>432</v>
      </c>
      <c r="K104" s="302" t="s">
        <v>432</v>
      </c>
      <c r="L104" s="167" t="s">
        <v>432</v>
      </c>
      <c r="M104" s="656" t="s">
        <v>432</v>
      </c>
      <c r="O104" s="662" t="s">
        <v>432</v>
      </c>
    </row>
    <row r="105" spans="1:15" ht="15.75" x14ac:dyDescent="0.2">
      <c r="A105" s="308" t="s">
        <v>345</v>
      </c>
      <c r="B105" s="378" t="s">
        <v>432</v>
      </c>
      <c r="C105" s="378" t="s">
        <v>432</v>
      </c>
      <c r="D105" s="681" t="s">
        <v>432</v>
      </c>
      <c r="E105" s="392" t="s">
        <v>432</v>
      </c>
      <c r="F105" s="378" t="s">
        <v>432</v>
      </c>
      <c r="G105" s="378" t="s">
        <v>432</v>
      </c>
      <c r="H105" s="167" t="s">
        <v>432</v>
      </c>
      <c r="I105" s="704" t="s">
        <v>432</v>
      </c>
      <c r="J105" s="302" t="s">
        <v>432</v>
      </c>
      <c r="K105" s="302" t="s">
        <v>432</v>
      </c>
      <c r="L105" s="167" t="s">
        <v>432</v>
      </c>
      <c r="M105" s="656" t="s">
        <v>432</v>
      </c>
      <c r="O105" s="662" t="s">
        <v>432</v>
      </c>
    </row>
    <row r="106" spans="1:15" x14ac:dyDescent="0.2">
      <c r="A106" s="308" t="s">
        <v>12</v>
      </c>
      <c r="B106" s="388"/>
      <c r="C106" s="389"/>
      <c r="D106" s="681" t="s">
        <v>432</v>
      </c>
      <c r="E106" s="392" t="s">
        <v>432</v>
      </c>
      <c r="F106" s="378" t="s">
        <v>432</v>
      </c>
      <c r="G106" s="378" t="s">
        <v>432</v>
      </c>
      <c r="H106" s="167" t="s">
        <v>432</v>
      </c>
      <c r="I106" s="704" t="s">
        <v>432</v>
      </c>
      <c r="J106" s="302" t="s">
        <v>432</v>
      </c>
      <c r="K106" s="302" t="s">
        <v>432</v>
      </c>
      <c r="L106" s="167" t="s">
        <v>432</v>
      </c>
      <c r="M106" s="656" t="s">
        <v>432</v>
      </c>
      <c r="O106" s="662" t="s">
        <v>432</v>
      </c>
    </row>
    <row r="107" spans="1:15" x14ac:dyDescent="0.2">
      <c r="A107" s="308" t="s">
        <v>13</v>
      </c>
      <c r="B107" s="388"/>
      <c r="C107" s="389"/>
      <c r="D107" s="681" t="s">
        <v>432</v>
      </c>
      <c r="E107" s="392" t="s">
        <v>432</v>
      </c>
      <c r="F107" s="378" t="s">
        <v>432</v>
      </c>
      <c r="G107" s="378"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378" t="s">
        <v>432</v>
      </c>
      <c r="C112" s="378" t="s">
        <v>432</v>
      </c>
      <c r="D112" s="681" t="s">
        <v>432</v>
      </c>
      <c r="E112" s="392" t="s">
        <v>432</v>
      </c>
      <c r="F112" s="378" t="s">
        <v>432</v>
      </c>
      <c r="G112" s="378" t="s">
        <v>432</v>
      </c>
      <c r="H112" s="167" t="s">
        <v>432</v>
      </c>
      <c r="I112" s="704" t="s">
        <v>432</v>
      </c>
      <c r="J112" s="302" t="s">
        <v>432</v>
      </c>
      <c r="K112" s="302" t="s">
        <v>432</v>
      </c>
      <c r="L112" s="167" t="s">
        <v>432</v>
      </c>
      <c r="M112" s="656" t="s">
        <v>432</v>
      </c>
      <c r="O112" s="662" t="s">
        <v>432</v>
      </c>
    </row>
    <row r="113" spans="1:15" x14ac:dyDescent="0.2">
      <c r="A113" s="308" t="s">
        <v>12</v>
      </c>
      <c r="B113" s="388"/>
      <c r="C113" s="389"/>
      <c r="D113" s="681" t="s">
        <v>432</v>
      </c>
      <c r="E113" s="392" t="s">
        <v>432</v>
      </c>
      <c r="F113" s="378" t="s">
        <v>432</v>
      </c>
      <c r="G113" s="378" t="s">
        <v>432</v>
      </c>
      <c r="H113" s="167" t="s">
        <v>432</v>
      </c>
      <c r="I113" s="704" t="s">
        <v>432</v>
      </c>
      <c r="J113" s="302" t="s">
        <v>432</v>
      </c>
      <c r="K113" s="302" t="s">
        <v>432</v>
      </c>
      <c r="L113" s="167" t="s">
        <v>432</v>
      </c>
      <c r="M113" s="656" t="s">
        <v>432</v>
      </c>
      <c r="O113" s="662" t="s">
        <v>432</v>
      </c>
    </row>
    <row r="114" spans="1:15" x14ac:dyDescent="0.2">
      <c r="A114" s="308" t="s">
        <v>13</v>
      </c>
      <c r="B114" s="388"/>
      <c r="C114" s="389"/>
      <c r="D114" s="681" t="s">
        <v>432</v>
      </c>
      <c r="E114" s="392" t="s">
        <v>432</v>
      </c>
      <c r="F114" s="378" t="s">
        <v>432</v>
      </c>
      <c r="G114" s="378" t="s">
        <v>432</v>
      </c>
      <c r="H114" s="167" t="s">
        <v>432</v>
      </c>
      <c r="I114" s="704" t="s">
        <v>432</v>
      </c>
      <c r="J114" s="302" t="s">
        <v>432</v>
      </c>
      <c r="K114" s="302" t="s">
        <v>432</v>
      </c>
      <c r="L114" s="167" t="s">
        <v>432</v>
      </c>
      <c r="M114" s="656" t="s">
        <v>432</v>
      </c>
      <c r="O114" s="662" t="s">
        <v>432</v>
      </c>
    </row>
    <row r="115" spans="1:15" ht="15.75" x14ac:dyDescent="0.2">
      <c r="A115" s="308" t="s">
        <v>345</v>
      </c>
      <c r="B115" s="378" t="s">
        <v>432</v>
      </c>
      <c r="C115" s="378" t="s">
        <v>432</v>
      </c>
      <c r="D115" s="681" t="s">
        <v>432</v>
      </c>
      <c r="E115" s="392" t="s">
        <v>432</v>
      </c>
      <c r="F115" s="378" t="s">
        <v>432</v>
      </c>
      <c r="G115" s="378" t="s">
        <v>432</v>
      </c>
      <c r="H115" s="167" t="s">
        <v>432</v>
      </c>
      <c r="I115" s="704" t="s">
        <v>432</v>
      </c>
      <c r="J115" s="302" t="s">
        <v>432</v>
      </c>
      <c r="K115" s="302" t="s">
        <v>432</v>
      </c>
      <c r="L115" s="167" t="s">
        <v>432</v>
      </c>
      <c r="M115" s="656" t="s">
        <v>432</v>
      </c>
      <c r="O115" s="662" t="s">
        <v>432</v>
      </c>
    </row>
    <row r="116" spans="1:15" x14ac:dyDescent="0.2">
      <c r="A116" s="308" t="s">
        <v>12</v>
      </c>
      <c r="B116" s="388"/>
      <c r="C116" s="389"/>
      <c r="D116" s="681" t="s">
        <v>432</v>
      </c>
      <c r="E116" s="392" t="s">
        <v>432</v>
      </c>
      <c r="F116" s="378" t="s">
        <v>432</v>
      </c>
      <c r="G116" s="378" t="s">
        <v>432</v>
      </c>
      <c r="H116" s="167" t="s">
        <v>432</v>
      </c>
      <c r="I116" s="704" t="s">
        <v>432</v>
      </c>
      <c r="J116" s="302" t="s">
        <v>432</v>
      </c>
      <c r="K116" s="302" t="s">
        <v>432</v>
      </c>
      <c r="L116" s="167" t="s">
        <v>432</v>
      </c>
      <c r="M116" s="656" t="s">
        <v>432</v>
      </c>
      <c r="O116" s="662" t="s">
        <v>432</v>
      </c>
    </row>
    <row r="117" spans="1:15" x14ac:dyDescent="0.2">
      <c r="A117" s="308" t="s">
        <v>13</v>
      </c>
      <c r="B117" s="390"/>
      <c r="C117" s="391"/>
      <c r="D117" s="681" t="s">
        <v>432</v>
      </c>
      <c r="E117" s="392" t="s">
        <v>432</v>
      </c>
      <c r="F117" s="378" t="s">
        <v>432</v>
      </c>
      <c r="G117" s="378"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378" t="s">
        <v>432</v>
      </c>
      <c r="C122" s="378" t="s">
        <v>432</v>
      </c>
      <c r="D122" s="681" t="s">
        <v>432</v>
      </c>
      <c r="E122" s="392" t="s">
        <v>432</v>
      </c>
      <c r="F122" s="378" t="s">
        <v>432</v>
      </c>
      <c r="G122" s="378" t="s">
        <v>432</v>
      </c>
      <c r="H122" s="167" t="s">
        <v>432</v>
      </c>
      <c r="I122" s="704" t="s">
        <v>432</v>
      </c>
      <c r="J122" s="302" t="s">
        <v>432</v>
      </c>
      <c r="K122" s="302" t="s">
        <v>432</v>
      </c>
      <c r="L122" s="167" t="s">
        <v>432</v>
      </c>
      <c r="M122" s="656" t="s">
        <v>432</v>
      </c>
      <c r="O122" s="662" t="s">
        <v>432</v>
      </c>
    </row>
    <row r="123" spans="1:15" x14ac:dyDescent="0.2">
      <c r="A123" s="308" t="s">
        <v>12</v>
      </c>
      <c r="B123" s="388"/>
      <c r="C123" s="389"/>
      <c r="D123" s="681" t="s">
        <v>432</v>
      </c>
      <c r="E123" s="392" t="s">
        <v>432</v>
      </c>
      <c r="F123" s="378" t="s">
        <v>432</v>
      </c>
      <c r="G123" s="378" t="s">
        <v>432</v>
      </c>
      <c r="H123" s="167" t="s">
        <v>432</v>
      </c>
      <c r="I123" s="704" t="s">
        <v>432</v>
      </c>
      <c r="J123" s="302" t="s">
        <v>432</v>
      </c>
      <c r="K123" s="302" t="s">
        <v>432</v>
      </c>
      <c r="L123" s="167" t="s">
        <v>432</v>
      </c>
      <c r="M123" s="656" t="s">
        <v>432</v>
      </c>
      <c r="O123" s="662" t="s">
        <v>432</v>
      </c>
    </row>
    <row r="124" spans="1:15" x14ac:dyDescent="0.2">
      <c r="A124" s="308" t="s">
        <v>13</v>
      </c>
      <c r="B124" s="388"/>
      <c r="C124" s="389"/>
      <c r="D124" s="681" t="s">
        <v>432</v>
      </c>
      <c r="E124" s="392" t="s">
        <v>432</v>
      </c>
      <c r="F124" s="378" t="s">
        <v>432</v>
      </c>
      <c r="G124" s="378" t="s">
        <v>432</v>
      </c>
      <c r="H124" s="167" t="s">
        <v>432</v>
      </c>
      <c r="I124" s="704" t="s">
        <v>432</v>
      </c>
      <c r="J124" s="302" t="s">
        <v>432</v>
      </c>
      <c r="K124" s="302" t="s">
        <v>432</v>
      </c>
      <c r="L124" s="167" t="s">
        <v>432</v>
      </c>
      <c r="M124" s="656" t="s">
        <v>432</v>
      </c>
      <c r="O124" s="662" t="s">
        <v>432</v>
      </c>
    </row>
    <row r="125" spans="1:15" ht="15.75" x14ac:dyDescent="0.2">
      <c r="A125" s="308" t="s">
        <v>345</v>
      </c>
      <c r="B125" s="378" t="s">
        <v>432</v>
      </c>
      <c r="C125" s="378" t="s">
        <v>432</v>
      </c>
      <c r="D125" s="681" t="s">
        <v>432</v>
      </c>
      <c r="E125" s="392" t="s">
        <v>432</v>
      </c>
      <c r="F125" s="378" t="s">
        <v>432</v>
      </c>
      <c r="G125" s="378" t="s">
        <v>432</v>
      </c>
      <c r="H125" s="167" t="s">
        <v>432</v>
      </c>
      <c r="I125" s="704" t="s">
        <v>432</v>
      </c>
      <c r="J125" s="302" t="s">
        <v>432</v>
      </c>
      <c r="K125" s="302" t="s">
        <v>432</v>
      </c>
      <c r="L125" s="167" t="s">
        <v>432</v>
      </c>
      <c r="M125" s="656" t="s">
        <v>432</v>
      </c>
      <c r="O125" s="662" t="s">
        <v>432</v>
      </c>
    </row>
    <row r="126" spans="1:15" x14ac:dyDescent="0.2">
      <c r="A126" s="308" t="s">
        <v>12</v>
      </c>
      <c r="B126" s="388"/>
      <c r="C126" s="389"/>
      <c r="D126" s="681" t="s">
        <v>432</v>
      </c>
      <c r="E126" s="392" t="s">
        <v>432</v>
      </c>
      <c r="F126" s="378" t="s">
        <v>432</v>
      </c>
      <c r="G126" s="378" t="s">
        <v>432</v>
      </c>
      <c r="H126" s="167" t="s">
        <v>432</v>
      </c>
      <c r="I126" s="704" t="s">
        <v>432</v>
      </c>
      <c r="J126" s="302" t="s">
        <v>432</v>
      </c>
      <c r="K126" s="302" t="s">
        <v>432</v>
      </c>
      <c r="L126" s="167" t="s">
        <v>432</v>
      </c>
      <c r="M126" s="656" t="s">
        <v>432</v>
      </c>
      <c r="O126" s="662" t="s">
        <v>432</v>
      </c>
    </row>
    <row r="127" spans="1:15" x14ac:dyDescent="0.2">
      <c r="A127" s="308" t="s">
        <v>13</v>
      </c>
      <c r="B127" s="388"/>
      <c r="C127" s="389"/>
      <c r="D127" s="681" t="s">
        <v>432</v>
      </c>
      <c r="E127" s="392" t="s">
        <v>432</v>
      </c>
      <c r="F127" s="378" t="s">
        <v>432</v>
      </c>
      <c r="G127" s="378"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378" t="s">
        <v>432</v>
      </c>
      <c r="C132" s="378" t="s">
        <v>432</v>
      </c>
      <c r="D132" s="681" t="s">
        <v>432</v>
      </c>
      <c r="E132" s="392" t="s">
        <v>432</v>
      </c>
      <c r="F132" s="378" t="s">
        <v>432</v>
      </c>
      <c r="G132" s="378" t="s">
        <v>432</v>
      </c>
      <c r="H132" s="167" t="s">
        <v>432</v>
      </c>
      <c r="I132" s="704" t="s">
        <v>432</v>
      </c>
      <c r="J132" s="302" t="s">
        <v>432</v>
      </c>
      <c r="K132" s="302" t="s">
        <v>432</v>
      </c>
      <c r="L132" s="167" t="s">
        <v>432</v>
      </c>
      <c r="M132" s="656" t="s">
        <v>432</v>
      </c>
      <c r="O132" s="662" t="s">
        <v>432</v>
      </c>
    </row>
    <row r="133" spans="1:15" x14ac:dyDescent="0.2">
      <c r="A133" s="308" t="s">
        <v>12</v>
      </c>
      <c r="B133" s="388"/>
      <c r="C133" s="389"/>
      <c r="D133" s="681" t="s">
        <v>432</v>
      </c>
      <c r="E133" s="392" t="s">
        <v>432</v>
      </c>
      <c r="F133" s="378" t="s">
        <v>432</v>
      </c>
      <c r="G133" s="378" t="s">
        <v>432</v>
      </c>
      <c r="H133" s="167" t="s">
        <v>432</v>
      </c>
      <c r="I133" s="704" t="s">
        <v>432</v>
      </c>
      <c r="J133" s="302" t="s">
        <v>432</v>
      </c>
      <c r="K133" s="302" t="s">
        <v>432</v>
      </c>
      <c r="L133" s="167" t="s">
        <v>432</v>
      </c>
      <c r="M133" s="656" t="s">
        <v>432</v>
      </c>
      <c r="O133" s="662" t="s">
        <v>432</v>
      </c>
    </row>
    <row r="134" spans="1:15" x14ac:dyDescent="0.2">
      <c r="A134" s="308" t="s">
        <v>13</v>
      </c>
      <c r="B134" s="388"/>
      <c r="C134" s="389"/>
      <c r="D134" s="681" t="s">
        <v>432</v>
      </c>
      <c r="E134" s="392" t="s">
        <v>432</v>
      </c>
      <c r="F134" s="378" t="s">
        <v>432</v>
      </c>
      <c r="G134" s="378" t="s">
        <v>432</v>
      </c>
      <c r="H134" s="167" t="s">
        <v>432</v>
      </c>
      <c r="I134" s="704" t="s">
        <v>432</v>
      </c>
      <c r="J134" s="302" t="s">
        <v>432</v>
      </c>
      <c r="K134" s="302" t="s">
        <v>432</v>
      </c>
      <c r="L134" s="167" t="s">
        <v>432</v>
      </c>
      <c r="M134" s="656" t="s">
        <v>432</v>
      </c>
      <c r="O134" s="662" t="s">
        <v>432</v>
      </c>
    </row>
    <row r="135" spans="1:15" ht="15.75" x14ac:dyDescent="0.2">
      <c r="A135" s="308" t="s">
        <v>345</v>
      </c>
      <c r="B135" s="378" t="s">
        <v>432</v>
      </c>
      <c r="C135" s="378" t="s">
        <v>432</v>
      </c>
      <c r="D135" s="681" t="s">
        <v>432</v>
      </c>
      <c r="E135" s="392" t="s">
        <v>432</v>
      </c>
      <c r="F135" s="378" t="s">
        <v>432</v>
      </c>
      <c r="G135" s="378" t="s">
        <v>432</v>
      </c>
      <c r="H135" s="167" t="s">
        <v>432</v>
      </c>
      <c r="I135" s="704" t="s">
        <v>432</v>
      </c>
      <c r="J135" s="302" t="s">
        <v>432</v>
      </c>
      <c r="K135" s="302" t="s">
        <v>432</v>
      </c>
      <c r="L135" s="167" t="s">
        <v>432</v>
      </c>
      <c r="M135" s="656" t="s">
        <v>432</v>
      </c>
      <c r="O135" s="662" t="s">
        <v>432</v>
      </c>
    </row>
    <row r="136" spans="1:15" x14ac:dyDescent="0.2">
      <c r="A136" s="308" t="s">
        <v>12</v>
      </c>
      <c r="B136" s="388"/>
      <c r="C136" s="389"/>
      <c r="D136" s="681" t="s">
        <v>432</v>
      </c>
      <c r="E136" s="392" t="s">
        <v>432</v>
      </c>
      <c r="F136" s="378" t="s">
        <v>432</v>
      </c>
      <c r="G136" s="378" t="s">
        <v>432</v>
      </c>
      <c r="H136" s="167" t="s">
        <v>432</v>
      </c>
      <c r="I136" s="704" t="s">
        <v>432</v>
      </c>
      <c r="J136" s="302" t="s">
        <v>432</v>
      </c>
      <c r="K136" s="302" t="s">
        <v>432</v>
      </c>
      <c r="L136" s="167" t="s">
        <v>432</v>
      </c>
      <c r="M136" s="656" t="s">
        <v>432</v>
      </c>
      <c r="O136" s="662" t="s">
        <v>432</v>
      </c>
    </row>
    <row r="137" spans="1:15" x14ac:dyDescent="0.2">
      <c r="A137" s="308" t="s">
        <v>13</v>
      </c>
      <c r="B137" s="388"/>
      <c r="C137" s="389"/>
      <c r="D137" s="681" t="s">
        <v>432</v>
      </c>
      <c r="E137" s="392" t="s">
        <v>432</v>
      </c>
      <c r="F137" s="378" t="s">
        <v>432</v>
      </c>
      <c r="G137" s="378"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378" t="s">
        <v>432</v>
      </c>
      <c r="C146" s="378" t="s">
        <v>432</v>
      </c>
      <c r="D146" s="681" t="s">
        <v>432</v>
      </c>
      <c r="E146" s="392" t="s">
        <v>432</v>
      </c>
      <c r="F146" s="378" t="s">
        <v>432</v>
      </c>
      <c r="G146" s="378"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378" t="s">
        <v>432</v>
      </c>
      <c r="C154" s="378" t="s">
        <v>432</v>
      </c>
      <c r="D154" s="681" t="s">
        <v>432</v>
      </c>
      <c r="E154" s="392" t="s">
        <v>432</v>
      </c>
      <c r="F154" s="378" t="s">
        <v>432</v>
      </c>
      <c r="G154" s="378"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25">
    <mergeCell ref="B162:D162"/>
    <mergeCell ref="F162:H162"/>
    <mergeCell ref="J162:L162"/>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D47:F47"/>
    <mergeCell ref="G47:I47"/>
    <mergeCell ref="J47:L47"/>
  </mergeCells>
  <conditionalFormatting sqref="B57:C59">
    <cfRule type="expression" dxfId="2339" priority="193">
      <formula>kvartal &lt; 4</formula>
    </cfRule>
  </conditionalFormatting>
  <conditionalFormatting sqref="B63:C65">
    <cfRule type="expression" dxfId="2338" priority="192">
      <formula>kvartal &lt; 4</formula>
    </cfRule>
  </conditionalFormatting>
  <conditionalFormatting sqref="B37">
    <cfRule type="expression" dxfId="2337" priority="191">
      <formula>kvartal &lt; 4</formula>
    </cfRule>
  </conditionalFormatting>
  <conditionalFormatting sqref="B38">
    <cfRule type="expression" dxfId="2336" priority="190">
      <formula>kvartal &lt; 4</formula>
    </cfRule>
  </conditionalFormatting>
  <conditionalFormatting sqref="B39">
    <cfRule type="expression" dxfId="2335" priority="189">
      <formula>kvartal &lt; 4</formula>
    </cfRule>
  </conditionalFormatting>
  <conditionalFormatting sqref="A34">
    <cfRule type="expression" dxfId="2334" priority="62">
      <formula>kvartal &lt; 4</formula>
    </cfRule>
  </conditionalFormatting>
  <conditionalFormatting sqref="C37">
    <cfRule type="expression" dxfId="2333" priority="188">
      <formula>kvartal &lt; 4</formula>
    </cfRule>
  </conditionalFormatting>
  <conditionalFormatting sqref="C38">
    <cfRule type="expression" dxfId="2332" priority="187">
      <formula>kvartal &lt; 4</formula>
    </cfRule>
  </conditionalFormatting>
  <conditionalFormatting sqref="C39">
    <cfRule type="expression" dxfId="2331" priority="186">
      <formula>kvartal &lt; 4</formula>
    </cfRule>
  </conditionalFormatting>
  <conditionalFormatting sqref="B26:C28">
    <cfRule type="expression" dxfId="2330" priority="185">
      <formula>kvartal &lt; 4</formula>
    </cfRule>
  </conditionalFormatting>
  <conditionalFormatting sqref="B32:C33">
    <cfRule type="expression" dxfId="2329" priority="184">
      <formula>kvartal &lt; 4</formula>
    </cfRule>
  </conditionalFormatting>
  <conditionalFormatting sqref="B34">
    <cfRule type="expression" dxfId="2328" priority="183">
      <formula>kvartal &lt; 4</formula>
    </cfRule>
  </conditionalFormatting>
  <conditionalFormatting sqref="C34">
    <cfRule type="expression" dxfId="2327" priority="182">
      <formula>kvartal &lt; 4</formula>
    </cfRule>
  </conditionalFormatting>
  <conditionalFormatting sqref="F26:G28">
    <cfRule type="expression" dxfId="2326" priority="181">
      <formula>kvartal &lt; 4</formula>
    </cfRule>
  </conditionalFormatting>
  <conditionalFormatting sqref="F32">
    <cfRule type="expression" dxfId="2325" priority="180">
      <formula>kvartal &lt; 4</formula>
    </cfRule>
  </conditionalFormatting>
  <conditionalFormatting sqref="G32">
    <cfRule type="expression" dxfId="2324" priority="179">
      <formula>kvartal &lt; 4</formula>
    </cfRule>
  </conditionalFormatting>
  <conditionalFormatting sqref="F33">
    <cfRule type="expression" dxfId="2323" priority="178">
      <formula>kvartal &lt; 4</formula>
    </cfRule>
  </conditionalFormatting>
  <conditionalFormatting sqref="G33">
    <cfRule type="expression" dxfId="2322" priority="177">
      <formula>kvartal &lt; 4</formula>
    </cfRule>
  </conditionalFormatting>
  <conditionalFormatting sqref="F34">
    <cfRule type="expression" dxfId="2321" priority="176">
      <formula>kvartal &lt; 4</formula>
    </cfRule>
  </conditionalFormatting>
  <conditionalFormatting sqref="G34">
    <cfRule type="expression" dxfId="2320" priority="175">
      <formula>kvartal &lt; 4</formula>
    </cfRule>
  </conditionalFormatting>
  <conditionalFormatting sqref="F37">
    <cfRule type="expression" dxfId="2319" priority="174">
      <formula>kvartal &lt; 4</formula>
    </cfRule>
  </conditionalFormatting>
  <conditionalFormatting sqref="F38">
    <cfRule type="expression" dxfId="2318" priority="173">
      <formula>kvartal &lt; 4</formula>
    </cfRule>
  </conditionalFormatting>
  <conditionalFormatting sqref="F39">
    <cfRule type="expression" dxfId="2317" priority="172">
      <formula>kvartal &lt; 4</formula>
    </cfRule>
  </conditionalFormatting>
  <conditionalFormatting sqref="G37">
    <cfRule type="expression" dxfId="2316" priority="171">
      <formula>kvartal &lt; 4</formula>
    </cfRule>
  </conditionalFormatting>
  <conditionalFormatting sqref="G38">
    <cfRule type="expression" dxfId="2315" priority="170">
      <formula>kvartal &lt; 4</formula>
    </cfRule>
  </conditionalFormatting>
  <conditionalFormatting sqref="G39">
    <cfRule type="expression" dxfId="2314" priority="169">
      <formula>kvartal &lt; 4</formula>
    </cfRule>
  </conditionalFormatting>
  <conditionalFormatting sqref="B29">
    <cfRule type="expression" dxfId="2313" priority="168">
      <formula>kvartal &lt; 4</formula>
    </cfRule>
  </conditionalFormatting>
  <conditionalFormatting sqref="C29">
    <cfRule type="expression" dxfId="2312" priority="167">
      <formula>kvartal &lt; 4</formula>
    </cfRule>
  </conditionalFormatting>
  <conditionalFormatting sqref="F29">
    <cfRule type="expression" dxfId="2311" priority="166">
      <formula>kvartal &lt; 4</formula>
    </cfRule>
  </conditionalFormatting>
  <conditionalFormatting sqref="G29">
    <cfRule type="expression" dxfId="2310" priority="165">
      <formula>kvartal &lt; 4</formula>
    </cfRule>
  </conditionalFormatting>
  <conditionalFormatting sqref="J26:K29">
    <cfRule type="expression" dxfId="2309" priority="164">
      <formula>kvartal &lt; 4</formula>
    </cfRule>
  </conditionalFormatting>
  <conditionalFormatting sqref="J32:K34">
    <cfRule type="expression" dxfId="2308" priority="163">
      <formula>kvartal &lt; 4</formula>
    </cfRule>
  </conditionalFormatting>
  <conditionalFormatting sqref="J37:K39">
    <cfRule type="expression" dxfId="2307" priority="162">
      <formula>kvartal &lt; 4</formula>
    </cfRule>
  </conditionalFormatting>
  <conditionalFormatting sqref="J82:K86">
    <cfRule type="expression" dxfId="2306" priority="100">
      <formula>kvartal &lt; 4</formula>
    </cfRule>
  </conditionalFormatting>
  <conditionalFormatting sqref="J87:K87">
    <cfRule type="expression" dxfId="2305" priority="99">
      <formula>kvartal &lt; 4</formula>
    </cfRule>
  </conditionalFormatting>
  <conditionalFormatting sqref="J92:K97">
    <cfRule type="expression" dxfId="2304" priority="98">
      <formula>kvartal &lt; 4</formula>
    </cfRule>
  </conditionalFormatting>
  <conditionalFormatting sqref="J102:K107">
    <cfRule type="expression" dxfId="2303" priority="97">
      <formula>kvartal &lt; 4</formula>
    </cfRule>
  </conditionalFormatting>
  <conditionalFormatting sqref="J112:K117">
    <cfRule type="expression" dxfId="2302" priority="96">
      <formula>kvartal &lt; 4</formula>
    </cfRule>
  </conditionalFormatting>
  <conditionalFormatting sqref="J122:K127">
    <cfRule type="expression" dxfId="2301" priority="95">
      <formula>kvartal &lt; 4</formula>
    </cfRule>
  </conditionalFormatting>
  <conditionalFormatting sqref="J132:K137">
    <cfRule type="expression" dxfId="2300" priority="94">
      <formula>kvartal &lt; 4</formula>
    </cfRule>
  </conditionalFormatting>
  <conditionalFormatting sqref="J146:K146">
    <cfRule type="expression" dxfId="2299" priority="93">
      <formula>kvartal &lt; 4</formula>
    </cfRule>
  </conditionalFormatting>
  <conditionalFormatting sqref="J154:K154">
    <cfRule type="expression" dxfId="2298" priority="92">
      <formula>kvartal &lt; 4</formula>
    </cfRule>
  </conditionalFormatting>
  <conditionalFormatting sqref="A26:A28">
    <cfRule type="expression" dxfId="2297" priority="76">
      <formula>kvartal &lt; 4</formula>
    </cfRule>
  </conditionalFormatting>
  <conditionalFormatting sqref="A32:A33">
    <cfRule type="expression" dxfId="2296" priority="75">
      <formula>kvartal &lt; 4</formula>
    </cfRule>
  </conditionalFormatting>
  <conditionalFormatting sqref="A37:A39">
    <cfRule type="expression" dxfId="2295" priority="74">
      <formula>kvartal &lt; 4</formula>
    </cfRule>
  </conditionalFormatting>
  <conditionalFormatting sqref="A57:A59">
    <cfRule type="expression" dxfId="2294" priority="73">
      <formula>kvartal &lt; 4</formula>
    </cfRule>
  </conditionalFormatting>
  <conditionalFormatting sqref="A63:A65">
    <cfRule type="expression" dxfId="2293" priority="72">
      <formula>kvartal &lt; 4</formula>
    </cfRule>
  </conditionalFormatting>
  <conditionalFormatting sqref="A82:A87">
    <cfRule type="expression" dxfId="2292" priority="71">
      <formula>kvartal &lt; 4</formula>
    </cfRule>
  </conditionalFormatting>
  <conditionalFormatting sqref="A92:A97">
    <cfRule type="expression" dxfId="2291" priority="70">
      <formula>kvartal &lt; 4</formula>
    </cfRule>
  </conditionalFormatting>
  <conditionalFormatting sqref="A102:A107">
    <cfRule type="expression" dxfId="2290" priority="69">
      <formula>kvartal &lt; 4</formula>
    </cfRule>
  </conditionalFormatting>
  <conditionalFormatting sqref="A112:A117">
    <cfRule type="expression" dxfId="2289" priority="68">
      <formula>kvartal &lt; 4</formula>
    </cfRule>
  </conditionalFormatting>
  <conditionalFormatting sqref="A122:A127">
    <cfRule type="expression" dxfId="2288" priority="67">
      <formula>kvartal &lt; 4</formula>
    </cfRule>
  </conditionalFormatting>
  <conditionalFormatting sqref="A132:A137">
    <cfRule type="expression" dxfId="2287" priority="66">
      <formula>kvartal &lt; 4</formula>
    </cfRule>
  </conditionalFormatting>
  <conditionalFormatting sqref="A146">
    <cfRule type="expression" dxfId="2286" priority="65">
      <formula>kvartal &lt; 4</formula>
    </cfRule>
  </conditionalFormatting>
  <conditionalFormatting sqref="A154">
    <cfRule type="expression" dxfId="2285" priority="64">
      <formula>kvartal &lt; 4</formula>
    </cfRule>
  </conditionalFormatting>
  <conditionalFormatting sqref="A29">
    <cfRule type="expression" dxfId="2284" priority="63">
      <formula>kvartal &lt; 4</formula>
    </cfRule>
  </conditionalFormatting>
  <conditionalFormatting sqref="B82">
    <cfRule type="expression" dxfId="2283" priority="61">
      <formula>kvartal &lt; 4</formula>
    </cfRule>
  </conditionalFormatting>
  <conditionalFormatting sqref="C82">
    <cfRule type="expression" dxfId="2282" priority="60">
      <formula>kvartal &lt; 4</formula>
    </cfRule>
  </conditionalFormatting>
  <conditionalFormatting sqref="B85">
    <cfRule type="expression" dxfId="2281" priority="59">
      <formula>kvartal &lt; 4</formula>
    </cfRule>
  </conditionalFormatting>
  <conditionalFormatting sqref="C85">
    <cfRule type="expression" dxfId="2280" priority="58">
      <formula>kvartal &lt; 4</formula>
    </cfRule>
  </conditionalFormatting>
  <conditionalFormatting sqref="B92">
    <cfRule type="expression" dxfId="2279" priority="57">
      <formula>kvartal &lt; 4</formula>
    </cfRule>
  </conditionalFormatting>
  <conditionalFormatting sqref="C92">
    <cfRule type="expression" dxfId="2278" priority="56">
      <formula>kvartal &lt; 4</formula>
    </cfRule>
  </conditionalFormatting>
  <conditionalFormatting sqref="B95">
    <cfRule type="expression" dxfId="2277" priority="55">
      <formula>kvartal &lt; 4</formula>
    </cfRule>
  </conditionalFormatting>
  <conditionalFormatting sqref="C95">
    <cfRule type="expression" dxfId="2276" priority="54">
      <formula>kvartal &lt; 4</formula>
    </cfRule>
  </conditionalFormatting>
  <conditionalFormatting sqref="B102">
    <cfRule type="expression" dxfId="2275" priority="53">
      <formula>kvartal &lt; 4</formula>
    </cfRule>
  </conditionalFormatting>
  <conditionalFormatting sqref="C102">
    <cfRule type="expression" dxfId="2274" priority="52">
      <formula>kvartal &lt; 4</formula>
    </cfRule>
  </conditionalFormatting>
  <conditionalFormatting sqref="B105">
    <cfRule type="expression" dxfId="2273" priority="51">
      <formula>kvartal &lt; 4</formula>
    </cfRule>
  </conditionalFormatting>
  <conditionalFormatting sqref="C105">
    <cfRule type="expression" dxfId="2272" priority="50">
      <formula>kvartal &lt; 4</formula>
    </cfRule>
  </conditionalFormatting>
  <conditionalFormatting sqref="B112">
    <cfRule type="expression" dxfId="2271" priority="49">
      <formula>kvartal &lt; 4</formula>
    </cfRule>
  </conditionalFormatting>
  <conditionalFormatting sqref="C112">
    <cfRule type="expression" dxfId="2270" priority="48">
      <formula>kvartal &lt; 4</formula>
    </cfRule>
  </conditionalFormatting>
  <conditionalFormatting sqref="B115">
    <cfRule type="expression" dxfId="2269" priority="47">
      <formula>kvartal &lt; 4</formula>
    </cfRule>
  </conditionalFormatting>
  <conditionalFormatting sqref="C115">
    <cfRule type="expression" dxfId="2268" priority="46">
      <formula>kvartal &lt; 4</formula>
    </cfRule>
  </conditionalFormatting>
  <conditionalFormatting sqref="B122">
    <cfRule type="expression" dxfId="2267" priority="45">
      <formula>kvartal &lt; 4</formula>
    </cfRule>
  </conditionalFormatting>
  <conditionalFormatting sqref="C122">
    <cfRule type="expression" dxfId="2266" priority="44">
      <formula>kvartal &lt; 4</formula>
    </cfRule>
  </conditionalFormatting>
  <conditionalFormatting sqref="B125">
    <cfRule type="expression" dxfId="2265" priority="43">
      <formula>kvartal &lt; 4</formula>
    </cfRule>
  </conditionalFormatting>
  <conditionalFormatting sqref="C125">
    <cfRule type="expression" dxfId="2264" priority="42">
      <formula>kvartal &lt; 4</formula>
    </cfRule>
  </conditionalFormatting>
  <conditionalFormatting sqref="B132">
    <cfRule type="expression" dxfId="2263" priority="41">
      <formula>kvartal &lt; 4</formula>
    </cfRule>
  </conditionalFormatting>
  <conditionalFormatting sqref="C132">
    <cfRule type="expression" dxfId="2262" priority="40">
      <formula>kvartal &lt; 4</formula>
    </cfRule>
  </conditionalFormatting>
  <conditionalFormatting sqref="B135">
    <cfRule type="expression" dxfId="2261" priority="39">
      <formula>kvartal &lt; 4</formula>
    </cfRule>
  </conditionalFormatting>
  <conditionalFormatting sqref="C135">
    <cfRule type="expression" dxfId="2260" priority="38">
      <formula>kvartal &lt; 4</formula>
    </cfRule>
  </conditionalFormatting>
  <conditionalFormatting sqref="B146">
    <cfRule type="expression" dxfId="2259" priority="37">
      <formula>kvartal &lt; 4</formula>
    </cfRule>
  </conditionalFormatting>
  <conditionalFormatting sqref="C146">
    <cfRule type="expression" dxfId="2258" priority="36">
      <formula>kvartal &lt; 4</formula>
    </cfRule>
  </conditionalFormatting>
  <conditionalFormatting sqref="B154">
    <cfRule type="expression" dxfId="2257" priority="35">
      <formula>kvartal &lt; 4</formula>
    </cfRule>
  </conditionalFormatting>
  <conditionalFormatting sqref="C154">
    <cfRule type="expression" dxfId="2256" priority="34">
      <formula>kvartal &lt; 4</formula>
    </cfRule>
  </conditionalFormatting>
  <conditionalFormatting sqref="F83">
    <cfRule type="expression" dxfId="2255" priority="33">
      <formula>kvartal &lt; 4</formula>
    </cfRule>
  </conditionalFormatting>
  <conditionalFormatting sqref="G83">
    <cfRule type="expression" dxfId="2254" priority="32">
      <formula>kvartal &lt; 4</formula>
    </cfRule>
  </conditionalFormatting>
  <conditionalFormatting sqref="F84:G84">
    <cfRule type="expression" dxfId="2253" priority="31">
      <formula>kvartal &lt; 4</formula>
    </cfRule>
  </conditionalFormatting>
  <conditionalFormatting sqref="F86:G87">
    <cfRule type="expression" dxfId="2252" priority="30">
      <formula>kvartal &lt; 4</formula>
    </cfRule>
  </conditionalFormatting>
  <conditionalFormatting sqref="F93:G94">
    <cfRule type="expression" dxfId="2251" priority="29">
      <formula>kvartal &lt; 4</formula>
    </cfRule>
  </conditionalFormatting>
  <conditionalFormatting sqref="F96:G97">
    <cfRule type="expression" dxfId="2250" priority="28">
      <formula>kvartal &lt; 4</formula>
    </cfRule>
  </conditionalFormatting>
  <conditionalFormatting sqref="F103:G104">
    <cfRule type="expression" dxfId="2249" priority="27">
      <formula>kvartal &lt; 4</formula>
    </cfRule>
  </conditionalFormatting>
  <conditionalFormatting sqref="F106:G107">
    <cfRule type="expression" dxfId="2248" priority="26">
      <formula>kvartal &lt; 4</formula>
    </cfRule>
  </conditionalFormatting>
  <conditionalFormatting sqref="F113:G114">
    <cfRule type="expression" dxfId="2247" priority="25">
      <formula>kvartal &lt; 4</formula>
    </cfRule>
  </conditionalFormatting>
  <conditionalFormatting sqref="F116:G117">
    <cfRule type="expression" dxfId="2246" priority="24">
      <formula>kvartal &lt; 4</formula>
    </cfRule>
  </conditionalFormatting>
  <conditionalFormatting sqref="F123:G124">
    <cfRule type="expression" dxfId="2245" priority="23">
      <formula>kvartal &lt; 4</formula>
    </cfRule>
  </conditionalFormatting>
  <conditionalFormatting sqref="F126:G127">
    <cfRule type="expression" dxfId="2244" priority="22">
      <formula>kvartal &lt; 4</formula>
    </cfRule>
  </conditionalFormatting>
  <conditionalFormatting sqref="F133:G134">
    <cfRule type="expression" dxfId="2243" priority="21">
      <formula>kvartal &lt; 4</formula>
    </cfRule>
  </conditionalFormatting>
  <conditionalFormatting sqref="F136:G137">
    <cfRule type="expression" dxfId="2242" priority="20">
      <formula>kvartal &lt; 4</formula>
    </cfRule>
  </conditionalFormatting>
  <conditionalFormatting sqref="F146">
    <cfRule type="expression" dxfId="2241" priority="19">
      <formula>kvartal &lt; 4</formula>
    </cfRule>
  </conditionalFormatting>
  <conditionalFormatting sqref="G146">
    <cfRule type="expression" dxfId="2240" priority="18">
      <formula>kvartal &lt; 4</formula>
    </cfRule>
  </conditionalFormatting>
  <conditionalFormatting sqref="F154:G154">
    <cfRule type="expression" dxfId="2239" priority="17">
      <formula>kvartal &lt; 4</formula>
    </cfRule>
  </conditionalFormatting>
  <conditionalFormatting sqref="F82:G82">
    <cfRule type="expression" dxfId="2238" priority="16">
      <formula>kvartal &lt; 4</formula>
    </cfRule>
  </conditionalFormatting>
  <conditionalFormatting sqref="F85:G85">
    <cfRule type="expression" dxfId="2237" priority="15">
      <formula>kvartal &lt; 4</formula>
    </cfRule>
  </conditionalFormatting>
  <conditionalFormatting sqref="F92:G92">
    <cfRule type="expression" dxfId="2236" priority="14">
      <formula>kvartal &lt; 4</formula>
    </cfRule>
  </conditionalFormatting>
  <conditionalFormatting sqref="F95:G95">
    <cfRule type="expression" dxfId="2235" priority="13">
      <formula>kvartal &lt; 4</formula>
    </cfRule>
  </conditionalFormatting>
  <conditionalFormatting sqref="F102:G102">
    <cfRule type="expression" dxfId="2234" priority="12">
      <formula>kvartal &lt; 4</formula>
    </cfRule>
  </conditionalFormatting>
  <conditionalFormatting sqref="F105:G105">
    <cfRule type="expression" dxfId="2233" priority="11">
      <formula>kvartal &lt; 4</formula>
    </cfRule>
  </conditionalFormatting>
  <conditionalFormatting sqref="F112:G112">
    <cfRule type="expression" dxfId="2232" priority="10">
      <formula>kvartal &lt; 4</formula>
    </cfRule>
  </conditionalFormatting>
  <conditionalFormatting sqref="F115">
    <cfRule type="expression" dxfId="2231" priority="9">
      <formula>kvartal &lt; 4</formula>
    </cfRule>
  </conditionalFormatting>
  <conditionalFormatting sqref="G115">
    <cfRule type="expression" dxfId="2230" priority="8">
      <formula>kvartal &lt; 4</formula>
    </cfRule>
  </conditionalFormatting>
  <conditionalFormatting sqref="F122:G122">
    <cfRule type="expression" dxfId="2229" priority="7">
      <formula>kvartal &lt; 4</formula>
    </cfRule>
  </conditionalFormatting>
  <conditionalFormatting sqref="F125">
    <cfRule type="expression" dxfId="2228" priority="6">
      <formula>kvartal &lt; 4</formula>
    </cfRule>
  </conditionalFormatting>
  <conditionalFormatting sqref="G125">
    <cfRule type="expression" dxfId="2227" priority="5">
      <formula>kvartal &lt; 4</formula>
    </cfRule>
  </conditionalFormatting>
  <conditionalFormatting sqref="F132">
    <cfRule type="expression" dxfId="2226" priority="4">
      <formula>kvartal &lt; 4</formula>
    </cfRule>
  </conditionalFormatting>
  <conditionalFormatting sqref="G132">
    <cfRule type="expression" dxfId="2225" priority="3">
      <formula>kvartal &lt; 4</formula>
    </cfRule>
  </conditionalFormatting>
  <conditionalFormatting sqref="G135">
    <cfRule type="expression" dxfId="2224" priority="2">
      <formula>kvartal &lt; 4</formula>
    </cfRule>
  </conditionalFormatting>
  <conditionalFormatting sqref="F135">
    <cfRule type="expression" dxfId="2223" priority="1">
      <formula>kvartal &lt; 4</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R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8" x14ac:dyDescent="0.2">
      <c r="A1" s="174" t="s">
        <v>159</v>
      </c>
      <c r="B1" s="661" t="s">
        <v>432</v>
      </c>
      <c r="C1" s="255" t="s">
        <v>107</v>
      </c>
      <c r="D1" s="26"/>
      <c r="E1" s="26"/>
      <c r="F1" s="26"/>
      <c r="G1" s="26"/>
      <c r="H1" s="26"/>
      <c r="I1" s="26"/>
      <c r="J1" s="26"/>
      <c r="K1" s="26"/>
      <c r="L1" s="26"/>
      <c r="M1" s="26"/>
      <c r="O1" s="144"/>
    </row>
    <row r="2" spans="1:18" ht="15.75" x14ac:dyDescent="0.25">
      <c r="A2" s="166" t="s">
        <v>36</v>
      </c>
      <c r="B2" s="775"/>
      <c r="C2" s="775"/>
      <c r="D2" s="775"/>
      <c r="E2" s="311"/>
      <c r="F2" s="775"/>
      <c r="G2" s="775"/>
      <c r="H2" s="775"/>
      <c r="I2" s="311"/>
      <c r="J2" s="775"/>
      <c r="K2" s="775"/>
      <c r="L2" s="775"/>
      <c r="M2" s="311"/>
    </row>
    <row r="3" spans="1:18" ht="15.75" x14ac:dyDescent="0.25">
      <c r="A3" s="164"/>
      <c r="B3" s="311"/>
      <c r="C3" s="311"/>
      <c r="D3" s="311"/>
      <c r="E3" s="311"/>
      <c r="F3" s="311"/>
      <c r="G3" s="311"/>
      <c r="H3" s="311"/>
      <c r="I3" s="311"/>
      <c r="J3" s="311"/>
      <c r="K3" s="311"/>
      <c r="L3" s="311"/>
      <c r="M3" s="311"/>
    </row>
    <row r="4" spans="1:18" ht="13.5" x14ac:dyDescent="0.25">
      <c r="A4" s="746" t="s">
        <v>131</v>
      </c>
      <c r="B4" s="773" t="s">
        <v>0</v>
      </c>
      <c r="C4" s="774"/>
      <c r="D4" s="774"/>
      <c r="E4" s="312"/>
      <c r="F4" s="773" t="s">
        <v>1</v>
      </c>
      <c r="G4" s="774"/>
      <c r="H4" s="774"/>
      <c r="I4" s="315"/>
      <c r="J4" s="773" t="s">
        <v>2</v>
      </c>
      <c r="K4" s="774"/>
      <c r="L4" s="774"/>
      <c r="M4" s="315"/>
    </row>
    <row r="5" spans="1:18"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8" x14ac:dyDescent="0.2">
      <c r="A6" s="643" t="s">
        <v>432</v>
      </c>
      <c r="B6" s="157"/>
      <c r="C6" s="157"/>
      <c r="D6" s="253" t="s">
        <v>4</v>
      </c>
      <c r="E6" s="157" t="s">
        <v>38</v>
      </c>
      <c r="F6" s="162"/>
      <c r="G6" s="162"/>
      <c r="H6" s="251" t="s">
        <v>4</v>
      </c>
      <c r="I6" s="157" t="s">
        <v>4</v>
      </c>
      <c r="J6" s="162"/>
      <c r="K6" s="162"/>
      <c r="L6" s="251" t="s">
        <v>4</v>
      </c>
      <c r="M6" s="157" t="s">
        <v>38</v>
      </c>
    </row>
    <row r="7" spans="1:18" ht="15.75" x14ac:dyDescent="0.2">
      <c r="A7" s="14" t="s">
        <v>30</v>
      </c>
      <c r="B7" s="317">
        <v>215437</v>
      </c>
      <c r="C7" s="318">
        <v>233822</v>
      </c>
      <c r="D7" s="262">
        <v>8.5</v>
      </c>
      <c r="E7" s="179">
        <v>7.9073482921025482</v>
      </c>
      <c r="F7" s="690" t="s">
        <v>432</v>
      </c>
      <c r="G7" s="696" t="s">
        <v>432</v>
      </c>
      <c r="H7" s="709" t="s">
        <v>432</v>
      </c>
      <c r="I7" s="655" t="s">
        <v>432</v>
      </c>
      <c r="J7" s="319">
        <v>215437</v>
      </c>
      <c r="K7" s="320">
        <v>233822</v>
      </c>
      <c r="L7" s="266">
        <v>8.5</v>
      </c>
      <c r="M7" s="179">
        <v>2.9691760489610881</v>
      </c>
      <c r="O7" s="662" t="s">
        <v>432</v>
      </c>
    </row>
    <row r="8" spans="1:18" ht="15.75" x14ac:dyDescent="0.2">
      <c r="A8" s="21" t="s">
        <v>32</v>
      </c>
      <c r="B8" s="294">
        <v>113509</v>
      </c>
      <c r="C8" s="295">
        <v>120987</v>
      </c>
      <c r="D8" s="167">
        <v>6.6</v>
      </c>
      <c r="E8" s="179">
        <v>7.888122386424345</v>
      </c>
      <c r="F8" s="298"/>
      <c r="G8" s="299"/>
      <c r="H8" s="167"/>
      <c r="I8" s="655" t="s">
        <v>432</v>
      </c>
      <c r="J8" s="239">
        <v>113509</v>
      </c>
      <c r="K8" s="300">
        <v>120987</v>
      </c>
      <c r="L8" s="267"/>
      <c r="M8" s="179">
        <v>7.888122386424345</v>
      </c>
      <c r="O8" s="662" t="s">
        <v>432</v>
      </c>
    </row>
    <row r="9" spans="1:18" ht="15.75" x14ac:dyDescent="0.2">
      <c r="A9" s="21" t="s">
        <v>31</v>
      </c>
      <c r="B9" s="294">
        <v>101928</v>
      </c>
      <c r="C9" s="295">
        <v>112835</v>
      </c>
      <c r="D9" s="167">
        <v>10.7</v>
      </c>
      <c r="E9" s="179">
        <v>14.222000634171847</v>
      </c>
      <c r="F9" s="298"/>
      <c r="G9" s="299"/>
      <c r="H9" s="167"/>
      <c r="I9" s="655" t="s">
        <v>432</v>
      </c>
      <c r="J9" s="239">
        <v>101928</v>
      </c>
      <c r="K9" s="300">
        <v>112835</v>
      </c>
      <c r="L9" s="267"/>
      <c r="M9" s="179">
        <v>14.222000634171847</v>
      </c>
      <c r="O9" s="662" t="s">
        <v>432</v>
      </c>
    </row>
    <row r="10" spans="1:18" ht="15.75" x14ac:dyDescent="0.2">
      <c r="A10" s="13" t="s">
        <v>29</v>
      </c>
      <c r="B10" s="321">
        <v>-275</v>
      </c>
      <c r="C10" s="322">
        <v>3224</v>
      </c>
      <c r="D10" s="167">
        <v>-999</v>
      </c>
      <c r="E10" s="179">
        <v>1.5735132268520586</v>
      </c>
      <c r="F10" s="692" t="s">
        <v>432</v>
      </c>
      <c r="G10" s="698" t="s">
        <v>432</v>
      </c>
      <c r="H10" s="656" t="s">
        <v>432</v>
      </c>
      <c r="I10" s="655" t="s">
        <v>432</v>
      </c>
      <c r="J10" s="319">
        <v>-275</v>
      </c>
      <c r="K10" s="320">
        <v>3224</v>
      </c>
      <c r="L10" s="267">
        <v>-999</v>
      </c>
      <c r="M10" s="179">
        <v>7.1527443824153228E-2</v>
      </c>
      <c r="O10" s="662" t="s">
        <v>432</v>
      </c>
    </row>
    <row r="11" spans="1:18" ht="15.75" x14ac:dyDescent="0.2">
      <c r="A11" s="21" t="s">
        <v>32</v>
      </c>
      <c r="B11" s="294">
        <v>1216</v>
      </c>
      <c r="C11" s="295">
        <v>1441</v>
      </c>
      <c r="D11" s="167">
        <v>18.5</v>
      </c>
      <c r="E11" s="179">
        <v>1.3716024624195133</v>
      </c>
      <c r="F11" s="298"/>
      <c r="G11" s="299"/>
      <c r="H11" s="167"/>
      <c r="I11" s="655" t="s">
        <v>432</v>
      </c>
      <c r="J11" s="239">
        <v>1216</v>
      </c>
      <c r="K11" s="300">
        <v>1441</v>
      </c>
      <c r="L11" s="267"/>
      <c r="M11" s="179">
        <v>1.3716024624195133</v>
      </c>
      <c r="O11" s="662" t="s">
        <v>432</v>
      </c>
    </row>
    <row r="12" spans="1:18" ht="15.75" x14ac:dyDescent="0.2">
      <c r="A12" s="21" t="s">
        <v>31</v>
      </c>
      <c r="B12" s="294">
        <v>-1491</v>
      </c>
      <c r="C12" s="295">
        <v>1783</v>
      </c>
      <c r="D12" s="167">
        <v>-219.6</v>
      </c>
      <c r="E12" s="179">
        <v>4.1419417436797925</v>
      </c>
      <c r="F12" s="298"/>
      <c r="G12" s="299"/>
      <c r="H12" s="167"/>
      <c r="I12" s="655" t="s">
        <v>432</v>
      </c>
      <c r="J12" s="239">
        <v>-1491</v>
      </c>
      <c r="K12" s="300">
        <v>1783</v>
      </c>
      <c r="L12" s="267"/>
      <c r="M12" s="179">
        <v>4.1419417436797925</v>
      </c>
      <c r="O12" s="662" t="s">
        <v>432</v>
      </c>
    </row>
    <row r="13" spans="1:18" ht="15.75" x14ac:dyDescent="0.2">
      <c r="A13" s="13" t="s">
        <v>28</v>
      </c>
      <c r="B13" s="321">
        <v>289155</v>
      </c>
      <c r="C13" s="322">
        <v>316486</v>
      </c>
      <c r="D13" s="167">
        <v>9.5</v>
      </c>
      <c r="E13" s="179">
        <v>1.2685628589004103</v>
      </c>
      <c r="F13" s="692" t="s">
        <v>432</v>
      </c>
      <c r="G13" s="698" t="s">
        <v>432</v>
      </c>
      <c r="H13" s="656" t="s">
        <v>432</v>
      </c>
      <c r="I13" s="655" t="s">
        <v>432</v>
      </c>
      <c r="J13" s="319">
        <v>289155</v>
      </c>
      <c r="K13" s="320">
        <v>316486</v>
      </c>
      <c r="L13" s="267">
        <v>9.5</v>
      </c>
      <c r="M13" s="179">
        <v>0.58604626538022819</v>
      </c>
      <c r="O13" s="662" t="s">
        <v>432</v>
      </c>
    </row>
    <row r="14" spans="1:18"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c r="R14" s="144"/>
    </row>
    <row r="15" spans="1:18"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8"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327">
        <v>115853</v>
      </c>
      <c r="C25" s="328">
        <v>119464</v>
      </c>
      <c r="D25" s="262">
        <v>3.1</v>
      </c>
      <c r="E25" s="179">
        <v>16.215067807941789</v>
      </c>
      <c r="F25" s="329">
        <v>3519</v>
      </c>
      <c r="G25" s="328">
        <v>3214</v>
      </c>
      <c r="H25" s="262">
        <v>-8.6999999999999993</v>
      </c>
      <c r="I25" s="179">
        <v>1.4530622144046441</v>
      </c>
      <c r="J25" s="327">
        <v>119372</v>
      </c>
      <c r="K25" s="327">
        <v>122678</v>
      </c>
      <c r="L25" s="266">
        <v>2.8</v>
      </c>
      <c r="M25" s="167">
        <v>12.806507083853946</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45">
        <v>115853</v>
      </c>
      <c r="C30" s="300">
        <v>119464</v>
      </c>
      <c r="D30" s="167">
        <v>3.1</v>
      </c>
      <c r="E30" s="179">
        <v>12.517761821812627</v>
      </c>
      <c r="F30" s="402" t="s">
        <v>432</v>
      </c>
      <c r="G30" s="399" t="s">
        <v>432</v>
      </c>
      <c r="H30" s="656" t="s">
        <v>432</v>
      </c>
      <c r="I30" s="655" t="s">
        <v>432</v>
      </c>
      <c r="J30" s="45">
        <v>115853</v>
      </c>
      <c r="K30" s="45">
        <v>119464</v>
      </c>
      <c r="L30" s="267">
        <v>3.1</v>
      </c>
      <c r="M30" s="167">
        <v>12.517761821812627</v>
      </c>
      <c r="O30" s="662" t="s">
        <v>432</v>
      </c>
    </row>
    <row r="31" spans="1:15" ht="15.75" x14ac:dyDescent="0.2">
      <c r="A31" s="13" t="s">
        <v>29</v>
      </c>
      <c r="B31" s="241">
        <v>429</v>
      </c>
      <c r="C31" s="241">
        <v>-3535</v>
      </c>
      <c r="D31" s="167">
        <v>-924</v>
      </c>
      <c r="E31" s="179">
        <v>-2.8964592273095646</v>
      </c>
      <c r="F31" s="411" t="s">
        <v>432</v>
      </c>
      <c r="G31" s="411" t="s">
        <v>432</v>
      </c>
      <c r="H31" s="656" t="s">
        <v>432</v>
      </c>
      <c r="I31" s="655" t="s">
        <v>432</v>
      </c>
      <c r="J31" s="241">
        <v>429</v>
      </c>
      <c r="K31" s="241">
        <v>-3535</v>
      </c>
      <c r="L31" s="267">
        <v>-924</v>
      </c>
      <c r="M31" s="167">
        <v>-2.6996838604597464</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45">
        <v>429</v>
      </c>
      <c r="C35" s="300">
        <v>-3535</v>
      </c>
      <c r="D35" s="167">
        <v>-924</v>
      </c>
      <c r="E35" s="179">
        <v>-3.3763013699691613</v>
      </c>
      <c r="F35" s="402" t="s">
        <v>432</v>
      </c>
      <c r="G35" s="399" t="s">
        <v>432</v>
      </c>
      <c r="H35" s="656" t="s">
        <v>432</v>
      </c>
      <c r="I35" s="655" t="s">
        <v>432</v>
      </c>
      <c r="J35" s="45">
        <v>429</v>
      </c>
      <c r="K35" s="45">
        <v>-3535</v>
      </c>
      <c r="L35" s="267">
        <v>-924</v>
      </c>
      <c r="M35" s="167">
        <v>-3.3763013699691613</v>
      </c>
      <c r="O35" s="662" t="s">
        <v>432</v>
      </c>
    </row>
    <row r="36" spans="1:15" s="3" customFormat="1" ht="15.75" x14ac:dyDescent="0.2">
      <c r="A36" s="13" t="s">
        <v>28</v>
      </c>
      <c r="B36" s="241">
        <v>286239</v>
      </c>
      <c r="C36" s="320">
        <v>353936</v>
      </c>
      <c r="D36" s="167">
        <v>23.7</v>
      </c>
      <c r="E36" s="179">
        <v>0.68019634763561121</v>
      </c>
      <c r="F36" s="319">
        <v>67727</v>
      </c>
      <c r="G36" s="320">
        <v>74317</v>
      </c>
      <c r="H36" s="167">
        <v>9.6999999999999993</v>
      </c>
      <c r="I36" s="179">
        <v>0.39712966360424379</v>
      </c>
      <c r="J36" s="241">
        <v>353966</v>
      </c>
      <c r="K36" s="241">
        <v>428253</v>
      </c>
      <c r="L36" s="267">
        <v>21</v>
      </c>
      <c r="M36" s="167">
        <v>0.60532236940853235</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26400</v>
      </c>
      <c r="C54" s="322">
        <v>28500</v>
      </c>
      <c r="D54" s="266">
        <v>8</v>
      </c>
      <c r="E54" s="179">
        <v>1.0625324782061041</v>
      </c>
      <c r="F54" s="146"/>
      <c r="G54" s="34"/>
      <c r="H54" s="160"/>
      <c r="I54" s="160"/>
      <c r="J54" s="38"/>
      <c r="K54" s="38"/>
      <c r="L54" s="160"/>
      <c r="M54" s="160"/>
      <c r="N54" s="149"/>
      <c r="O54" s="662" t="s">
        <v>432</v>
      </c>
    </row>
    <row r="55" spans="1:15" s="3" customFormat="1" ht="15.75" x14ac:dyDescent="0.2">
      <c r="A55" s="39" t="s">
        <v>340</v>
      </c>
      <c r="B55" s="294">
        <v>26400</v>
      </c>
      <c r="C55" s="295">
        <v>28500</v>
      </c>
      <c r="D55" s="267">
        <v>8</v>
      </c>
      <c r="E55" s="179">
        <v>1.8909070982725178</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1122</v>
      </c>
      <c r="C60" s="698" t="s">
        <v>432</v>
      </c>
      <c r="D60" s="267">
        <v>-100</v>
      </c>
      <c r="E60" s="655" t="s">
        <v>432</v>
      </c>
      <c r="F60" s="146"/>
      <c r="G60" s="34"/>
      <c r="H60" s="146"/>
      <c r="I60" s="146"/>
      <c r="J60" s="34"/>
      <c r="K60" s="34"/>
      <c r="L60" s="160"/>
      <c r="M60" s="160"/>
      <c r="N60" s="149"/>
      <c r="O60" s="662" t="s">
        <v>432</v>
      </c>
    </row>
    <row r="61" spans="1:15" s="3" customFormat="1" ht="15.75" x14ac:dyDescent="0.2">
      <c r="A61" s="39" t="s">
        <v>340</v>
      </c>
      <c r="B61" s="294">
        <v>1122</v>
      </c>
      <c r="C61" s="697" t="s">
        <v>432</v>
      </c>
      <c r="D61" s="267">
        <v>-100</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363">
        <v>60991</v>
      </c>
      <c r="C79" s="363">
        <v>67651</v>
      </c>
      <c r="D79" s="262">
        <v>10.9</v>
      </c>
      <c r="E79" s="179">
        <v>0.82053711966799558</v>
      </c>
      <c r="F79" s="362">
        <v>131979</v>
      </c>
      <c r="G79" s="362">
        <v>144889</v>
      </c>
      <c r="H79" s="262">
        <v>9.8000000000000007</v>
      </c>
      <c r="I79" s="179">
        <v>1.2931912961930365</v>
      </c>
      <c r="J79" s="320">
        <v>192970</v>
      </c>
      <c r="K79" s="327">
        <v>212540</v>
      </c>
      <c r="L79" s="267">
        <v>10.1</v>
      </c>
      <c r="M79" s="179">
        <v>1.092823143021227</v>
      </c>
      <c r="O79" s="662" t="s">
        <v>432</v>
      </c>
    </row>
    <row r="80" spans="1:15" x14ac:dyDescent="0.2">
      <c r="A80" s="21" t="s">
        <v>9</v>
      </c>
      <c r="B80" s="719" t="s">
        <v>432</v>
      </c>
      <c r="C80" s="719" t="s">
        <v>432</v>
      </c>
      <c r="D80" s="656" t="s">
        <v>432</v>
      </c>
      <c r="E80" s="655" t="s">
        <v>432</v>
      </c>
      <c r="F80" s="402" t="s">
        <v>432</v>
      </c>
      <c r="G80" s="719" t="s">
        <v>432</v>
      </c>
      <c r="H80" s="656" t="s">
        <v>432</v>
      </c>
      <c r="I80" s="655" t="s">
        <v>432</v>
      </c>
      <c r="J80" s="399" t="s">
        <v>432</v>
      </c>
      <c r="K80" s="649" t="s">
        <v>432</v>
      </c>
      <c r="L80" s="710" t="s">
        <v>432</v>
      </c>
      <c r="M80" s="655" t="s">
        <v>432</v>
      </c>
      <c r="O80" s="662" t="s">
        <v>432</v>
      </c>
    </row>
    <row r="81" spans="1:15" x14ac:dyDescent="0.2">
      <c r="A81" s="21" t="s">
        <v>10</v>
      </c>
      <c r="B81" s="305">
        <v>60991</v>
      </c>
      <c r="C81" s="306">
        <v>67651</v>
      </c>
      <c r="D81" s="167">
        <v>10.9</v>
      </c>
      <c r="E81" s="179">
        <v>56.306543111368029</v>
      </c>
      <c r="F81" s="305">
        <v>131979</v>
      </c>
      <c r="G81" s="306">
        <v>144889</v>
      </c>
      <c r="H81" s="167">
        <v>9.8000000000000007</v>
      </c>
      <c r="I81" s="179">
        <v>1.3027133654024119</v>
      </c>
      <c r="J81" s="300">
        <v>192970</v>
      </c>
      <c r="K81" s="45">
        <v>212540</v>
      </c>
      <c r="L81" s="267">
        <v>10.1</v>
      </c>
      <c r="M81" s="179">
        <v>1.8905482870341273</v>
      </c>
      <c r="O81" s="662" t="s">
        <v>432</v>
      </c>
    </row>
    <row r="82" spans="1:15" ht="15.75" x14ac:dyDescent="0.2">
      <c r="A82" s="308" t="s">
        <v>344</v>
      </c>
      <c r="B82" s="298" t="s">
        <v>432</v>
      </c>
      <c r="C82" s="298" t="s">
        <v>432</v>
      </c>
      <c r="D82" s="167" t="s">
        <v>432</v>
      </c>
      <c r="E82" s="245" t="s">
        <v>432</v>
      </c>
      <c r="F82" s="298" t="s">
        <v>432</v>
      </c>
      <c r="G82" s="298" t="s">
        <v>432</v>
      </c>
      <c r="H82" s="167" t="s">
        <v>432</v>
      </c>
      <c r="I82" s="704" t="s">
        <v>432</v>
      </c>
      <c r="J82" s="302" t="s">
        <v>432</v>
      </c>
      <c r="K82" s="302" t="s">
        <v>432</v>
      </c>
      <c r="L82" s="167" t="s">
        <v>432</v>
      </c>
      <c r="M82" s="656" t="s">
        <v>432</v>
      </c>
      <c r="O82" s="662" t="s">
        <v>432</v>
      </c>
    </row>
    <row r="83" spans="1:15" x14ac:dyDescent="0.2">
      <c r="A83" s="308" t="s">
        <v>12</v>
      </c>
      <c r="B83" s="406"/>
      <c r="C83" s="407"/>
      <c r="D83" s="167"/>
      <c r="E83" s="245" t="s">
        <v>432</v>
      </c>
      <c r="F83" s="298" t="s">
        <v>432</v>
      </c>
      <c r="G83" s="298" t="s">
        <v>432</v>
      </c>
      <c r="H83" s="167" t="s">
        <v>432</v>
      </c>
      <c r="I83" s="704" t="s">
        <v>432</v>
      </c>
      <c r="J83" s="302" t="s">
        <v>432</v>
      </c>
      <c r="K83" s="302" t="s">
        <v>432</v>
      </c>
      <c r="L83" s="167" t="s">
        <v>432</v>
      </c>
      <c r="M83" s="656" t="s">
        <v>432</v>
      </c>
      <c r="O83" s="662" t="s">
        <v>432</v>
      </c>
    </row>
    <row r="84" spans="1:15" x14ac:dyDescent="0.2">
      <c r="A84" s="308" t="s">
        <v>13</v>
      </c>
      <c r="B84" s="400"/>
      <c r="C84" s="405"/>
      <c r="D84" s="167"/>
      <c r="E84" s="245" t="s">
        <v>432</v>
      </c>
      <c r="F84" s="298" t="s">
        <v>432</v>
      </c>
      <c r="G84" s="298" t="s">
        <v>432</v>
      </c>
      <c r="H84" s="167" t="s">
        <v>432</v>
      </c>
      <c r="I84" s="704" t="s">
        <v>432</v>
      </c>
      <c r="J84" s="302" t="s">
        <v>432</v>
      </c>
      <c r="K84" s="302" t="s">
        <v>432</v>
      </c>
      <c r="L84" s="167" t="s">
        <v>432</v>
      </c>
      <c r="M84" s="656" t="s">
        <v>432</v>
      </c>
      <c r="O84" s="662" t="s">
        <v>432</v>
      </c>
    </row>
    <row r="85" spans="1:15" ht="15.75" x14ac:dyDescent="0.2">
      <c r="A85" s="308" t="s">
        <v>345</v>
      </c>
      <c r="B85" s="298" t="s">
        <v>432</v>
      </c>
      <c r="C85" s="298" t="s">
        <v>432</v>
      </c>
      <c r="D85" s="167" t="s">
        <v>432</v>
      </c>
      <c r="E85" s="245" t="s">
        <v>432</v>
      </c>
      <c r="F85" s="298" t="s">
        <v>432</v>
      </c>
      <c r="G85" s="298" t="s">
        <v>432</v>
      </c>
      <c r="H85" s="167" t="s">
        <v>432</v>
      </c>
      <c r="I85" s="704" t="s">
        <v>432</v>
      </c>
      <c r="J85" s="302" t="s">
        <v>432</v>
      </c>
      <c r="K85" s="302" t="s">
        <v>432</v>
      </c>
      <c r="L85" s="167" t="s">
        <v>432</v>
      </c>
      <c r="M85" s="656" t="s">
        <v>432</v>
      </c>
      <c r="O85" s="662" t="s">
        <v>432</v>
      </c>
    </row>
    <row r="86" spans="1:15" x14ac:dyDescent="0.2">
      <c r="A86" s="308" t="s">
        <v>12</v>
      </c>
      <c r="B86" s="240"/>
      <c r="C86" s="301"/>
      <c r="D86" s="167"/>
      <c r="E86" s="245" t="s">
        <v>432</v>
      </c>
      <c r="F86" s="298" t="s">
        <v>432</v>
      </c>
      <c r="G86" s="298" t="s">
        <v>432</v>
      </c>
      <c r="H86" s="167" t="s">
        <v>432</v>
      </c>
      <c r="I86" s="704" t="s">
        <v>432</v>
      </c>
      <c r="J86" s="302" t="s">
        <v>432</v>
      </c>
      <c r="K86" s="302" t="s">
        <v>432</v>
      </c>
      <c r="L86" s="167" t="s">
        <v>432</v>
      </c>
      <c r="M86" s="656" t="s">
        <v>432</v>
      </c>
      <c r="O86" s="662" t="s">
        <v>432</v>
      </c>
    </row>
    <row r="87" spans="1:15" s="3" customFormat="1" x14ac:dyDescent="0.2">
      <c r="A87" s="308" t="s">
        <v>13</v>
      </c>
      <c r="B87" s="240"/>
      <c r="C87" s="301"/>
      <c r="D87" s="167"/>
      <c r="E87" s="245" t="s">
        <v>432</v>
      </c>
      <c r="F87" s="298" t="s">
        <v>432</v>
      </c>
      <c r="G87" s="298" t="s">
        <v>432</v>
      </c>
      <c r="H87" s="167" t="s">
        <v>432</v>
      </c>
      <c r="I87" s="704" t="s">
        <v>432</v>
      </c>
      <c r="J87" s="302" t="s">
        <v>432</v>
      </c>
      <c r="K87" s="302" t="s">
        <v>432</v>
      </c>
      <c r="L87" s="167" t="s">
        <v>432</v>
      </c>
      <c r="M87" s="656" t="s">
        <v>432</v>
      </c>
      <c r="N87" s="149"/>
      <c r="O87" s="662" t="s">
        <v>432</v>
      </c>
    </row>
    <row r="88" spans="1:15" s="3" customFormat="1" x14ac:dyDescent="0.2">
      <c r="A88" s="21" t="s">
        <v>33</v>
      </c>
      <c r="B88" s="402" t="s">
        <v>432</v>
      </c>
      <c r="C88" s="719" t="s">
        <v>432</v>
      </c>
      <c r="D88" s="656" t="s">
        <v>432</v>
      </c>
      <c r="E88" s="655" t="s">
        <v>432</v>
      </c>
      <c r="F88" s="402" t="s">
        <v>432</v>
      </c>
      <c r="G88" s="719" t="s">
        <v>432</v>
      </c>
      <c r="H88" s="656" t="s">
        <v>432</v>
      </c>
      <c r="I88" s="655" t="s">
        <v>432</v>
      </c>
      <c r="J88" s="399" t="s">
        <v>432</v>
      </c>
      <c r="K88" s="649" t="s">
        <v>432</v>
      </c>
      <c r="L88" s="710" t="s">
        <v>432</v>
      </c>
      <c r="M88" s="655" t="s">
        <v>432</v>
      </c>
      <c r="N88" s="149"/>
      <c r="O88" s="662" t="s">
        <v>432</v>
      </c>
    </row>
    <row r="89" spans="1:15" ht="15.75" x14ac:dyDescent="0.2">
      <c r="A89" s="21" t="s">
        <v>346</v>
      </c>
      <c r="B89" s="239">
        <v>60991</v>
      </c>
      <c r="C89" s="239">
        <v>67651</v>
      </c>
      <c r="D89" s="167">
        <v>10.9</v>
      </c>
      <c r="E89" s="179">
        <v>0.8564652494505145</v>
      </c>
      <c r="F89" s="239">
        <v>131979</v>
      </c>
      <c r="G89" s="146">
        <v>144889</v>
      </c>
      <c r="H89" s="167">
        <v>9.8000000000000007</v>
      </c>
      <c r="I89" s="179">
        <v>1.3035931393231142</v>
      </c>
      <c r="J89" s="300">
        <v>192970</v>
      </c>
      <c r="K89" s="45">
        <v>212540</v>
      </c>
      <c r="L89" s="267">
        <v>10.1</v>
      </c>
      <c r="M89" s="179">
        <v>1.1178403514396134</v>
      </c>
      <c r="O89" s="662" t="s">
        <v>432</v>
      </c>
    </row>
    <row r="90" spans="1:15" x14ac:dyDescent="0.2">
      <c r="A90" s="21" t="s">
        <v>9</v>
      </c>
      <c r="B90" s="402" t="s">
        <v>432</v>
      </c>
      <c r="C90" s="719" t="s">
        <v>432</v>
      </c>
      <c r="D90" s="656" t="s">
        <v>432</v>
      </c>
      <c r="E90" s="655" t="s">
        <v>432</v>
      </c>
      <c r="F90" s="402" t="s">
        <v>432</v>
      </c>
      <c r="G90" s="719" t="s">
        <v>432</v>
      </c>
      <c r="H90" s="656" t="s">
        <v>432</v>
      </c>
      <c r="I90" s="655" t="s">
        <v>432</v>
      </c>
      <c r="J90" s="399" t="s">
        <v>432</v>
      </c>
      <c r="K90" s="649" t="s">
        <v>432</v>
      </c>
      <c r="L90" s="710" t="s">
        <v>432</v>
      </c>
      <c r="M90" s="655" t="s">
        <v>432</v>
      </c>
      <c r="O90" s="662" t="s">
        <v>432</v>
      </c>
    </row>
    <row r="91" spans="1:15" x14ac:dyDescent="0.2">
      <c r="A91" s="21" t="s">
        <v>10</v>
      </c>
      <c r="B91" s="305">
        <v>60991</v>
      </c>
      <c r="C91" s="306">
        <v>67651</v>
      </c>
      <c r="D91" s="167">
        <v>10.9</v>
      </c>
      <c r="E91" s="179">
        <v>57.299013698155406</v>
      </c>
      <c r="F91" s="305">
        <v>131979</v>
      </c>
      <c r="G91" s="306">
        <v>144889</v>
      </c>
      <c r="H91" s="167">
        <v>9.8000000000000007</v>
      </c>
      <c r="I91" s="179">
        <v>1.3035931393231142</v>
      </c>
      <c r="J91" s="300">
        <v>192970</v>
      </c>
      <c r="K91" s="45">
        <v>212540</v>
      </c>
      <c r="L91" s="267">
        <v>10.1</v>
      </c>
      <c r="M91" s="179">
        <v>1.8921618896519976</v>
      </c>
      <c r="O91" s="662" t="s">
        <v>432</v>
      </c>
    </row>
    <row r="92" spans="1:15" ht="15.75" x14ac:dyDescent="0.2">
      <c r="A92" s="308" t="s">
        <v>344</v>
      </c>
      <c r="B92" s="298" t="s">
        <v>432</v>
      </c>
      <c r="C92" s="298" t="s">
        <v>432</v>
      </c>
      <c r="D92" s="167" t="s">
        <v>432</v>
      </c>
      <c r="E92" s="245" t="s">
        <v>432</v>
      </c>
      <c r="F92" s="298" t="s">
        <v>432</v>
      </c>
      <c r="G92" s="298" t="s">
        <v>432</v>
      </c>
      <c r="H92" s="167" t="s">
        <v>432</v>
      </c>
      <c r="I92" s="704" t="s">
        <v>432</v>
      </c>
      <c r="J92" s="302" t="s">
        <v>432</v>
      </c>
      <c r="K92" s="302" t="s">
        <v>432</v>
      </c>
      <c r="L92" s="167" t="s">
        <v>432</v>
      </c>
      <c r="M92" s="656" t="s">
        <v>432</v>
      </c>
      <c r="O92" s="662" t="s">
        <v>432</v>
      </c>
    </row>
    <row r="93" spans="1:15" x14ac:dyDescent="0.2">
      <c r="A93" s="308" t="s">
        <v>12</v>
      </c>
      <c r="B93" s="400"/>
      <c r="C93" s="405"/>
      <c r="D93" s="167"/>
      <c r="E93" s="245" t="s">
        <v>432</v>
      </c>
      <c r="F93" s="298" t="s">
        <v>432</v>
      </c>
      <c r="G93" s="298" t="s">
        <v>432</v>
      </c>
      <c r="H93" s="167" t="s">
        <v>432</v>
      </c>
      <c r="I93" s="704" t="s">
        <v>432</v>
      </c>
      <c r="J93" s="302" t="s">
        <v>432</v>
      </c>
      <c r="K93" s="302" t="s">
        <v>432</v>
      </c>
      <c r="L93" s="167" t="s">
        <v>432</v>
      </c>
      <c r="M93" s="656" t="s">
        <v>432</v>
      </c>
      <c r="O93" s="662" t="s">
        <v>432</v>
      </c>
    </row>
    <row r="94" spans="1:15" x14ac:dyDescent="0.2">
      <c r="A94" s="308" t="s">
        <v>13</v>
      </c>
      <c r="B94" s="400"/>
      <c r="C94" s="405"/>
      <c r="D94" s="167"/>
      <c r="E94" s="245" t="s">
        <v>432</v>
      </c>
      <c r="F94" s="298" t="s">
        <v>432</v>
      </c>
      <c r="G94" s="298" t="s">
        <v>432</v>
      </c>
      <c r="H94" s="167" t="s">
        <v>432</v>
      </c>
      <c r="I94" s="704" t="s">
        <v>432</v>
      </c>
      <c r="J94" s="302" t="s">
        <v>432</v>
      </c>
      <c r="K94" s="302" t="s">
        <v>432</v>
      </c>
      <c r="L94" s="167" t="s">
        <v>432</v>
      </c>
      <c r="M94" s="656" t="s">
        <v>432</v>
      </c>
      <c r="O94" s="662" t="s">
        <v>432</v>
      </c>
    </row>
    <row r="95" spans="1:15" ht="15.75" x14ac:dyDescent="0.2">
      <c r="A95" s="308" t="s">
        <v>345</v>
      </c>
      <c r="B95" s="298" t="s">
        <v>432</v>
      </c>
      <c r="C95" s="298" t="s">
        <v>432</v>
      </c>
      <c r="D95" s="167" t="s">
        <v>432</v>
      </c>
      <c r="E95" s="245" t="s">
        <v>432</v>
      </c>
      <c r="F95" s="298" t="s">
        <v>432</v>
      </c>
      <c r="G95" s="298" t="s">
        <v>432</v>
      </c>
      <c r="H95" s="167" t="s">
        <v>432</v>
      </c>
      <c r="I95" s="704" t="s">
        <v>432</v>
      </c>
      <c r="J95" s="302" t="s">
        <v>432</v>
      </c>
      <c r="K95" s="302" t="s">
        <v>432</v>
      </c>
      <c r="L95" s="167" t="s">
        <v>432</v>
      </c>
      <c r="M95" s="656" t="s">
        <v>432</v>
      </c>
      <c r="O95" s="662" t="s">
        <v>432</v>
      </c>
    </row>
    <row r="96" spans="1:15" x14ac:dyDescent="0.2">
      <c r="A96" s="308" t="s">
        <v>12</v>
      </c>
      <c r="B96" s="240"/>
      <c r="C96" s="301"/>
      <c r="D96" s="167"/>
      <c r="E96" s="245" t="s">
        <v>432</v>
      </c>
      <c r="F96" s="298" t="s">
        <v>432</v>
      </c>
      <c r="G96" s="298" t="s">
        <v>432</v>
      </c>
      <c r="H96" s="167" t="s">
        <v>432</v>
      </c>
      <c r="I96" s="704" t="s">
        <v>432</v>
      </c>
      <c r="J96" s="302" t="s">
        <v>432</v>
      </c>
      <c r="K96" s="302" t="s">
        <v>432</v>
      </c>
      <c r="L96" s="167" t="s">
        <v>432</v>
      </c>
      <c r="M96" s="656" t="s">
        <v>432</v>
      </c>
      <c r="O96" s="662" t="s">
        <v>432</v>
      </c>
    </row>
    <row r="97" spans="1:15" x14ac:dyDescent="0.2">
      <c r="A97" s="308" t="s">
        <v>13</v>
      </c>
      <c r="B97" s="240"/>
      <c r="C97" s="301"/>
      <c r="D97" s="167"/>
      <c r="E97" s="245" t="s">
        <v>432</v>
      </c>
      <c r="F97" s="298" t="s">
        <v>432</v>
      </c>
      <c r="G97" s="298" t="s">
        <v>432</v>
      </c>
      <c r="H97" s="167" t="s">
        <v>432</v>
      </c>
      <c r="I97" s="704" t="s">
        <v>432</v>
      </c>
      <c r="J97" s="302" t="s">
        <v>432</v>
      </c>
      <c r="K97" s="302" t="s">
        <v>432</v>
      </c>
      <c r="L97" s="167" t="s">
        <v>432</v>
      </c>
      <c r="M97" s="656" t="s">
        <v>432</v>
      </c>
      <c r="O97" s="662" t="s">
        <v>432</v>
      </c>
    </row>
    <row r="98" spans="1:15" ht="15.75" x14ac:dyDescent="0.2">
      <c r="A98" s="21" t="s">
        <v>356</v>
      </c>
      <c r="B98" s="402" t="s">
        <v>432</v>
      </c>
      <c r="C98" s="719" t="s">
        <v>432</v>
      </c>
      <c r="D98" s="656" t="s">
        <v>432</v>
      </c>
      <c r="E98" s="655" t="s">
        <v>432</v>
      </c>
      <c r="F98" s="402" t="s">
        <v>432</v>
      </c>
      <c r="G98" s="719" t="s">
        <v>432</v>
      </c>
      <c r="H98" s="656" t="s">
        <v>432</v>
      </c>
      <c r="I98" s="655" t="s">
        <v>432</v>
      </c>
      <c r="J98" s="399" t="s">
        <v>432</v>
      </c>
      <c r="K98" s="649" t="s">
        <v>432</v>
      </c>
      <c r="L98" s="710" t="s">
        <v>432</v>
      </c>
      <c r="M98" s="655" t="s">
        <v>432</v>
      </c>
      <c r="O98" s="662" t="s">
        <v>432</v>
      </c>
    </row>
    <row r="99" spans="1:15" ht="15.75" x14ac:dyDescent="0.2">
      <c r="A99" s="13" t="s">
        <v>29</v>
      </c>
      <c r="B99" s="319">
        <v>3520</v>
      </c>
      <c r="C99" s="319">
        <v>4251</v>
      </c>
      <c r="D99" s="167">
        <v>20.8</v>
      </c>
      <c r="E99" s="179">
        <v>2.1658011078966806</v>
      </c>
      <c r="F99" s="319">
        <v>18492</v>
      </c>
      <c r="G99" s="319">
        <v>11716</v>
      </c>
      <c r="H99" s="167">
        <v>-36.6</v>
      </c>
      <c r="I99" s="179">
        <v>2.3791489549847129</v>
      </c>
      <c r="J99" s="320">
        <v>22012</v>
      </c>
      <c r="K99" s="241">
        <v>15967</v>
      </c>
      <c r="L99" s="267">
        <v>-27.5</v>
      </c>
      <c r="M99" s="179">
        <v>2.3183472224890602</v>
      </c>
      <c r="O99" s="662" t="s">
        <v>432</v>
      </c>
    </row>
    <row r="100" spans="1:15" x14ac:dyDescent="0.2">
      <c r="A100" s="21" t="s">
        <v>9</v>
      </c>
      <c r="B100" s="402" t="s">
        <v>432</v>
      </c>
      <c r="C100" s="719" t="s">
        <v>432</v>
      </c>
      <c r="D100" s="656" t="s">
        <v>432</v>
      </c>
      <c r="E100" s="655" t="s">
        <v>432</v>
      </c>
      <c r="F100" s="402" t="s">
        <v>432</v>
      </c>
      <c r="G100" s="719" t="s">
        <v>432</v>
      </c>
      <c r="H100" s="656" t="s">
        <v>432</v>
      </c>
      <c r="I100" s="655" t="s">
        <v>432</v>
      </c>
      <c r="J100" s="399" t="s">
        <v>432</v>
      </c>
      <c r="K100" s="649" t="s">
        <v>432</v>
      </c>
      <c r="L100" s="710" t="s">
        <v>432</v>
      </c>
      <c r="M100" s="655" t="s">
        <v>432</v>
      </c>
      <c r="O100" s="662" t="s">
        <v>432</v>
      </c>
    </row>
    <row r="101" spans="1:15" x14ac:dyDescent="0.2">
      <c r="A101" s="21" t="s">
        <v>10</v>
      </c>
      <c r="B101" s="239">
        <v>3520</v>
      </c>
      <c r="C101" s="146">
        <v>4251</v>
      </c>
      <c r="D101" s="167">
        <v>20.8</v>
      </c>
      <c r="E101" s="179">
        <v>99.578355586788476</v>
      </c>
      <c r="F101" s="305">
        <v>18492</v>
      </c>
      <c r="G101" s="305">
        <v>11716</v>
      </c>
      <c r="H101" s="167">
        <v>-36.6</v>
      </c>
      <c r="I101" s="179">
        <v>3.224261798367464</v>
      </c>
      <c r="J101" s="300">
        <v>22012</v>
      </c>
      <c r="K101" s="45">
        <v>15967</v>
      </c>
      <c r="L101" s="267">
        <v>-27.5</v>
      </c>
      <c r="M101" s="179">
        <v>4.3431192366135196</v>
      </c>
      <c r="O101" s="662" t="s">
        <v>432</v>
      </c>
    </row>
    <row r="102" spans="1:15" ht="15.75" x14ac:dyDescent="0.2">
      <c r="A102" s="308" t="s">
        <v>344</v>
      </c>
      <c r="B102" s="298" t="s">
        <v>432</v>
      </c>
      <c r="C102" s="298" t="s">
        <v>432</v>
      </c>
      <c r="D102" s="167" t="s">
        <v>432</v>
      </c>
      <c r="E102" s="245" t="s">
        <v>432</v>
      </c>
      <c r="F102" s="298" t="s">
        <v>432</v>
      </c>
      <c r="G102" s="298" t="s">
        <v>432</v>
      </c>
      <c r="H102" s="167" t="s">
        <v>432</v>
      </c>
      <c r="I102" s="704" t="s">
        <v>432</v>
      </c>
      <c r="J102" s="302" t="s">
        <v>432</v>
      </c>
      <c r="K102" s="302" t="s">
        <v>432</v>
      </c>
      <c r="L102" s="167" t="s">
        <v>432</v>
      </c>
      <c r="M102" s="656" t="s">
        <v>432</v>
      </c>
      <c r="O102" s="662" t="s">
        <v>432</v>
      </c>
    </row>
    <row r="103" spans="1:15" x14ac:dyDescent="0.2">
      <c r="A103" s="308" t="s">
        <v>12</v>
      </c>
      <c r="B103" s="400"/>
      <c r="C103" s="405"/>
      <c r="D103" s="167"/>
      <c r="E103" s="245" t="s">
        <v>432</v>
      </c>
      <c r="F103" s="298" t="s">
        <v>432</v>
      </c>
      <c r="G103" s="298" t="s">
        <v>432</v>
      </c>
      <c r="H103" s="167" t="s">
        <v>432</v>
      </c>
      <c r="I103" s="704" t="s">
        <v>432</v>
      </c>
      <c r="J103" s="302" t="s">
        <v>432</v>
      </c>
      <c r="K103" s="302" t="s">
        <v>432</v>
      </c>
      <c r="L103" s="167" t="s">
        <v>432</v>
      </c>
      <c r="M103" s="656" t="s">
        <v>432</v>
      </c>
      <c r="O103" s="662" t="s">
        <v>432</v>
      </c>
    </row>
    <row r="104" spans="1:15" x14ac:dyDescent="0.2">
      <c r="A104" s="308" t="s">
        <v>13</v>
      </c>
      <c r="B104" s="400"/>
      <c r="C104" s="405"/>
      <c r="D104" s="167"/>
      <c r="E104" s="245" t="s">
        <v>432</v>
      </c>
      <c r="F104" s="298" t="s">
        <v>432</v>
      </c>
      <c r="G104" s="298" t="s">
        <v>432</v>
      </c>
      <c r="H104" s="167" t="s">
        <v>432</v>
      </c>
      <c r="I104" s="704" t="s">
        <v>432</v>
      </c>
      <c r="J104" s="302" t="s">
        <v>432</v>
      </c>
      <c r="K104" s="302" t="s">
        <v>432</v>
      </c>
      <c r="L104" s="167" t="s">
        <v>432</v>
      </c>
      <c r="M104" s="656" t="s">
        <v>432</v>
      </c>
      <c r="O104" s="662" t="s">
        <v>432</v>
      </c>
    </row>
    <row r="105" spans="1:15" ht="15.75" x14ac:dyDescent="0.2">
      <c r="A105" s="308" t="s">
        <v>345</v>
      </c>
      <c r="B105" s="298" t="s">
        <v>432</v>
      </c>
      <c r="C105" s="298" t="s">
        <v>432</v>
      </c>
      <c r="D105" s="167" t="s">
        <v>432</v>
      </c>
      <c r="E105" s="245" t="s">
        <v>432</v>
      </c>
      <c r="F105" s="298" t="s">
        <v>432</v>
      </c>
      <c r="G105" s="298" t="s">
        <v>432</v>
      </c>
      <c r="H105" s="167" t="s">
        <v>432</v>
      </c>
      <c r="I105" s="704" t="s">
        <v>432</v>
      </c>
      <c r="J105" s="302" t="s">
        <v>432</v>
      </c>
      <c r="K105" s="302" t="s">
        <v>432</v>
      </c>
      <c r="L105" s="167" t="s">
        <v>432</v>
      </c>
      <c r="M105" s="656" t="s">
        <v>432</v>
      </c>
      <c r="O105" s="662" t="s">
        <v>432</v>
      </c>
    </row>
    <row r="106" spans="1:15" x14ac:dyDescent="0.2">
      <c r="A106" s="308" t="s">
        <v>12</v>
      </c>
      <c r="B106" s="240"/>
      <c r="C106" s="301"/>
      <c r="D106" s="167"/>
      <c r="E106" s="245" t="s">
        <v>432</v>
      </c>
      <c r="F106" s="298" t="s">
        <v>432</v>
      </c>
      <c r="G106" s="298" t="s">
        <v>432</v>
      </c>
      <c r="H106" s="167" t="s">
        <v>432</v>
      </c>
      <c r="I106" s="704" t="s">
        <v>432</v>
      </c>
      <c r="J106" s="302" t="s">
        <v>432</v>
      </c>
      <c r="K106" s="302" t="s">
        <v>432</v>
      </c>
      <c r="L106" s="167" t="s">
        <v>432</v>
      </c>
      <c r="M106" s="656" t="s">
        <v>432</v>
      </c>
      <c r="O106" s="662" t="s">
        <v>432</v>
      </c>
    </row>
    <row r="107" spans="1:15" x14ac:dyDescent="0.2">
      <c r="A107" s="308" t="s">
        <v>13</v>
      </c>
      <c r="B107" s="240"/>
      <c r="C107" s="301"/>
      <c r="D107" s="167"/>
      <c r="E107" s="245" t="s">
        <v>432</v>
      </c>
      <c r="F107" s="298" t="s">
        <v>432</v>
      </c>
      <c r="G107" s="298" t="s">
        <v>432</v>
      </c>
      <c r="H107" s="167" t="s">
        <v>432</v>
      </c>
      <c r="I107" s="704" t="s">
        <v>432</v>
      </c>
      <c r="J107" s="302" t="s">
        <v>432</v>
      </c>
      <c r="K107" s="302" t="s">
        <v>432</v>
      </c>
      <c r="L107" s="167" t="s">
        <v>432</v>
      </c>
      <c r="M107" s="656" t="s">
        <v>432</v>
      </c>
      <c r="O107" s="662" t="s">
        <v>432</v>
      </c>
    </row>
    <row r="108" spans="1:15" x14ac:dyDescent="0.2">
      <c r="A108" s="21" t="s">
        <v>33</v>
      </c>
      <c r="B108" s="402" t="s">
        <v>432</v>
      </c>
      <c r="C108" s="719" t="s">
        <v>432</v>
      </c>
      <c r="D108" s="656" t="s">
        <v>432</v>
      </c>
      <c r="E108" s="655" t="s">
        <v>432</v>
      </c>
      <c r="F108" s="402" t="s">
        <v>432</v>
      </c>
      <c r="G108" s="719" t="s">
        <v>432</v>
      </c>
      <c r="H108" s="656" t="s">
        <v>432</v>
      </c>
      <c r="I108" s="655" t="s">
        <v>432</v>
      </c>
      <c r="J108" s="399" t="s">
        <v>432</v>
      </c>
      <c r="K108" s="649" t="s">
        <v>432</v>
      </c>
      <c r="L108" s="710" t="s">
        <v>432</v>
      </c>
      <c r="M108" s="655" t="s">
        <v>432</v>
      </c>
      <c r="O108" s="662" t="s">
        <v>432</v>
      </c>
    </row>
    <row r="109" spans="1:15" ht="15.75" x14ac:dyDescent="0.2">
      <c r="A109" s="21" t="s">
        <v>346</v>
      </c>
      <c r="B109" s="239">
        <v>3520</v>
      </c>
      <c r="C109" s="146">
        <v>4251</v>
      </c>
      <c r="D109" s="167">
        <v>20.8</v>
      </c>
      <c r="E109" s="179">
        <v>2.6338521036838833</v>
      </c>
      <c r="F109" s="305">
        <v>18492</v>
      </c>
      <c r="G109" s="305">
        <v>11716</v>
      </c>
      <c r="H109" s="167">
        <v>-36.6</v>
      </c>
      <c r="I109" s="179">
        <v>3.224261798367464</v>
      </c>
      <c r="J109" s="300">
        <v>22012</v>
      </c>
      <c r="K109" s="45">
        <v>15967</v>
      </c>
      <c r="L109" s="267">
        <v>-27.5</v>
      </c>
      <c r="M109" s="179">
        <v>3.0426745384743219</v>
      </c>
      <c r="O109" s="662" t="s">
        <v>432</v>
      </c>
    </row>
    <row r="110" spans="1:15" x14ac:dyDescent="0.2">
      <c r="A110" s="21" t="s">
        <v>9</v>
      </c>
      <c r="B110" s="402" t="s">
        <v>432</v>
      </c>
      <c r="C110" s="719" t="s">
        <v>432</v>
      </c>
      <c r="D110" s="656" t="s">
        <v>432</v>
      </c>
      <c r="E110" s="655" t="s">
        <v>432</v>
      </c>
      <c r="F110" s="716" t="s">
        <v>432</v>
      </c>
      <c r="G110" s="718" t="s">
        <v>432</v>
      </c>
      <c r="H110" s="656" t="s">
        <v>432</v>
      </c>
      <c r="I110" s="655" t="s">
        <v>432</v>
      </c>
      <c r="J110" s="399" t="s">
        <v>432</v>
      </c>
      <c r="K110" s="649" t="s">
        <v>432</v>
      </c>
      <c r="L110" s="710" t="s">
        <v>432</v>
      </c>
      <c r="M110" s="655" t="s">
        <v>432</v>
      </c>
      <c r="O110" s="662" t="s">
        <v>432</v>
      </c>
    </row>
    <row r="111" spans="1:15" x14ac:dyDescent="0.2">
      <c r="A111" s="21" t="s">
        <v>10</v>
      </c>
      <c r="B111" s="305">
        <v>3520</v>
      </c>
      <c r="C111" s="306">
        <v>4251</v>
      </c>
      <c r="D111" s="167">
        <v>20.8</v>
      </c>
      <c r="E111" s="179">
        <v>99.578355586788476</v>
      </c>
      <c r="F111" s="305">
        <v>18492</v>
      </c>
      <c r="G111" s="306">
        <v>11716</v>
      </c>
      <c r="H111" s="167">
        <v>-36.6</v>
      </c>
      <c r="I111" s="179">
        <v>3.224261798367464</v>
      </c>
      <c r="J111" s="300">
        <v>22012</v>
      </c>
      <c r="K111" s="45">
        <v>15967</v>
      </c>
      <c r="L111" s="267">
        <v>-27.5</v>
      </c>
      <c r="M111" s="179">
        <v>4.3431192366135196</v>
      </c>
      <c r="O111" s="662" t="s">
        <v>432</v>
      </c>
    </row>
    <row r="112" spans="1:15" ht="15.75" x14ac:dyDescent="0.2">
      <c r="A112" s="308" t="s">
        <v>344</v>
      </c>
      <c r="B112" s="304" t="s">
        <v>432</v>
      </c>
      <c r="C112" s="304" t="s">
        <v>432</v>
      </c>
      <c r="D112" s="167" t="s">
        <v>432</v>
      </c>
      <c r="E112" s="245" t="s">
        <v>432</v>
      </c>
      <c r="F112" s="298" t="s">
        <v>432</v>
      </c>
      <c r="G112" s="298" t="s">
        <v>432</v>
      </c>
      <c r="H112" s="167" t="s">
        <v>432</v>
      </c>
      <c r="I112" s="704" t="s">
        <v>432</v>
      </c>
      <c r="J112" s="302" t="s">
        <v>432</v>
      </c>
      <c r="K112" s="302" t="s">
        <v>432</v>
      </c>
      <c r="L112" s="167" t="s">
        <v>432</v>
      </c>
      <c r="M112" s="656" t="s">
        <v>432</v>
      </c>
      <c r="O112" s="662" t="s">
        <v>432</v>
      </c>
    </row>
    <row r="113" spans="1:15" x14ac:dyDescent="0.2">
      <c r="A113" s="308" t="s">
        <v>12</v>
      </c>
      <c r="B113" s="240"/>
      <c r="C113" s="301"/>
      <c r="D113" s="167"/>
      <c r="E113" s="245" t="s">
        <v>432</v>
      </c>
      <c r="F113" s="298" t="s">
        <v>432</v>
      </c>
      <c r="G113" s="298" t="s">
        <v>432</v>
      </c>
      <c r="H113" s="167" t="s">
        <v>432</v>
      </c>
      <c r="I113" s="704" t="s">
        <v>432</v>
      </c>
      <c r="J113" s="302" t="s">
        <v>432</v>
      </c>
      <c r="K113" s="302" t="s">
        <v>432</v>
      </c>
      <c r="L113" s="167" t="s">
        <v>432</v>
      </c>
      <c r="M113" s="656" t="s">
        <v>432</v>
      </c>
      <c r="O113" s="662" t="s">
        <v>432</v>
      </c>
    </row>
    <row r="114" spans="1:15" x14ac:dyDescent="0.2">
      <c r="A114" s="308" t="s">
        <v>13</v>
      </c>
      <c r="B114" s="240"/>
      <c r="C114" s="301"/>
      <c r="D114" s="167"/>
      <c r="E114" s="245" t="s">
        <v>432</v>
      </c>
      <c r="F114" s="298" t="s">
        <v>432</v>
      </c>
      <c r="G114" s="298" t="s">
        <v>432</v>
      </c>
      <c r="H114" s="167" t="s">
        <v>432</v>
      </c>
      <c r="I114" s="704" t="s">
        <v>432</v>
      </c>
      <c r="J114" s="302" t="s">
        <v>432</v>
      </c>
      <c r="K114" s="302" t="s">
        <v>432</v>
      </c>
      <c r="L114" s="167" t="s">
        <v>432</v>
      </c>
      <c r="M114" s="656" t="s">
        <v>432</v>
      </c>
      <c r="O114" s="662" t="s">
        <v>432</v>
      </c>
    </row>
    <row r="115" spans="1:15" ht="15.75" x14ac:dyDescent="0.2">
      <c r="A115" s="308" t="s">
        <v>345</v>
      </c>
      <c r="B115" s="304" t="s">
        <v>432</v>
      </c>
      <c r="C115" s="304" t="s">
        <v>432</v>
      </c>
      <c r="D115" s="167" t="s">
        <v>432</v>
      </c>
      <c r="E115" s="245" t="s">
        <v>432</v>
      </c>
      <c r="F115" s="298" t="s">
        <v>432</v>
      </c>
      <c r="G115" s="298" t="s">
        <v>432</v>
      </c>
      <c r="H115" s="167" t="s">
        <v>432</v>
      </c>
      <c r="I115" s="704" t="s">
        <v>432</v>
      </c>
      <c r="J115" s="302" t="s">
        <v>432</v>
      </c>
      <c r="K115" s="302" t="s">
        <v>432</v>
      </c>
      <c r="L115" s="167" t="s">
        <v>432</v>
      </c>
      <c r="M115" s="656" t="s">
        <v>432</v>
      </c>
      <c r="O115" s="662" t="s">
        <v>432</v>
      </c>
    </row>
    <row r="116" spans="1:15" x14ac:dyDescent="0.2">
      <c r="A116" s="308" t="s">
        <v>12</v>
      </c>
      <c r="B116" s="240"/>
      <c r="C116" s="301"/>
      <c r="D116" s="167"/>
      <c r="E116" s="245" t="s">
        <v>432</v>
      </c>
      <c r="F116" s="298" t="s">
        <v>432</v>
      </c>
      <c r="G116" s="298" t="s">
        <v>432</v>
      </c>
      <c r="H116" s="167" t="s">
        <v>432</v>
      </c>
      <c r="I116" s="704" t="s">
        <v>432</v>
      </c>
      <c r="J116" s="302" t="s">
        <v>432</v>
      </c>
      <c r="K116" s="302" t="s">
        <v>432</v>
      </c>
      <c r="L116" s="167" t="s">
        <v>432</v>
      </c>
      <c r="M116" s="656" t="s">
        <v>432</v>
      </c>
      <c r="O116" s="662" t="s">
        <v>432</v>
      </c>
    </row>
    <row r="117" spans="1:15" x14ac:dyDescent="0.2">
      <c r="A117" s="308" t="s">
        <v>13</v>
      </c>
      <c r="B117" s="242"/>
      <c r="C117" s="307"/>
      <c r="D117" s="167"/>
      <c r="E117" s="245" t="s">
        <v>432</v>
      </c>
      <c r="F117" s="298" t="s">
        <v>432</v>
      </c>
      <c r="G117" s="298" t="s">
        <v>432</v>
      </c>
      <c r="H117" s="167" t="s">
        <v>432</v>
      </c>
      <c r="I117" s="704" t="s">
        <v>432</v>
      </c>
      <c r="J117" s="302" t="s">
        <v>432</v>
      </c>
      <c r="K117" s="302" t="s">
        <v>432</v>
      </c>
      <c r="L117" s="167" t="s">
        <v>432</v>
      </c>
      <c r="M117" s="656" t="s">
        <v>432</v>
      </c>
      <c r="O117" s="662" t="s">
        <v>432</v>
      </c>
    </row>
    <row r="118" spans="1:15" ht="15.75" x14ac:dyDescent="0.2">
      <c r="A118" s="21" t="s">
        <v>356</v>
      </c>
      <c r="B118" s="402" t="s">
        <v>432</v>
      </c>
      <c r="C118" s="719" t="s">
        <v>432</v>
      </c>
      <c r="D118" s="656" t="s">
        <v>432</v>
      </c>
      <c r="E118" s="655" t="s">
        <v>432</v>
      </c>
      <c r="F118" s="402" t="s">
        <v>432</v>
      </c>
      <c r="G118" s="719" t="s">
        <v>432</v>
      </c>
      <c r="H118" s="656" t="s">
        <v>432</v>
      </c>
      <c r="I118" s="655" t="s">
        <v>432</v>
      </c>
      <c r="J118" s="399" t="s">
        <v>432</v>
      </c>
      <c r="K118" s="649" t="s">
        <v>432</v>
      </c>
      <c r="L118" s="710" t="s">
        <v>432</v>
      </c>
      <c r="M118" s="655" t="s">
        <v>432</v>
      </c>
      <c r="O118" s="662" t="s">
        <v>432</v>
      </c>
    </row>
    <row r="119" spans="1:15" ht="15.75" x14ac:dyDescent="0.2">
      <c r="A119" s="13" t="s">
        <v>28</v>
      </c>
      <c r="B119" s="363">
        <v>137446</v>
      </c>
      <c r="C119" s="363">
        <v>162408</v>
      </c>
      <c r="D119" s="167">
        <v>18.2</v>
      </c>
      <c r="E119" s="179">
        <v>4.3333449057402267E-2</v>
      </c>
      <c r="F119" s="362">
        <v>2096063</v>
      </c>
      <c r="G119" s="362">
        <v>2320558</v>
      </c>
      <c r="H119" s="167">
        <v>10.7</v>
      </c>
      <c r="I119" s="179">
        <v>1.4823816463908135</v>
      </c>
      <c r="J119" s="320">
        <v>2233509</v>
      </c>
      <c r="K119" s="241">
        <v>2482966</v>
      </c>
      <c r="L119" s="267">
        <v>11.2</v>
      </c>
      <c r="M119" s="179">
        <v>0.46731213264743976</v>
      </c>
      <c r="O119" s="662" t="s">
        <v>432</v>
      </c>
    </row>
    <row r="120" spans="1:15" x14ac:dyDescent="0.2">
      <c r="A120" s="21" t="s">
        <v>9</v>
      </c>
      <c r="B120" s="402" t="s">
        <v>432</v>
      </c>
      <c r="C120" s="719" t="s">
        <v>432</v>
      </c>
      <c r="D120" s="656" t="s">
        <v>432</v>
      </c>
      <c r="E120" s="655" t="s">
        <v>432</v>
      </c>
      <c r="F120" s="402" t="s">
        <v>432</v>
      </c>
      <c r="G120" s="719" t="s">
        <v>432</v>
      </c>
      <c r="H120" s="656" t="s">
        <v>432</v>
      </c>
      <c r="I120" s="655" t="s">
        <v>432</v>
      </c>
      <c r="J120" s="399" t="s">
        <v>432</v>
      </c>
      <c r="K120" s="649" t="s">
        <v>432</v>
      </c>
      <c r="L120" s="710" t="s">
        <v>432</v>
      </c>
      <c r="M120" s="655" t="s">
        <v>432</v>
      </c>
      <c r="O120" s="662" t="s">
        <v>432</v>
      </c>
    </row>
    <row r="121" spans="1:15" x14ac:dyDescent="0.2">
      <c r="A121" s="21" t="s">
        <v>10</v>
      </c>
      <c r="B121" s="239">
        <v>137446</v>
      </c>
      <c r="C121" s="146">
        <v>162408</v>
      </c>
      <c r="D121" s="167">
        <v>18.2</v>
      </c>
      <c r="E121" s="179">
        <v>7.2952331583604089</v>
      </c>
      <c r="F121" s="239">
        <v>2096063</v>
      </c>
      <c r="G121" s="146">
        <v>2320558</v>
      </c>
      <c r="H121" s="167">
        <v>10.7</v>
      </c>
      <c r="I121" s="179">
        <v>1.4829792373592079</v>
      </c>
      <c r="J121" s="300">
        <v>2233509</v>
      </c>
      <c r="K121" s="45">
        <v>2482966</v>
      </c>
      <c r="L121" s="267">
        <v>11.2</v>
      </c>
      <c r="M121" s="179">
        <v>1.5645097795012426</v>
      </c>
      <c r="O121" s="662" t="s">
        <v>432</v>
      </c>
    </row>
    <row r="122" spans="1:15" ht="15.75" x14ac:dyDescent="0.2">
      <c r="A122" s="308" t="s">
        <v>344</v>
      </c>
      <c r="B122" s="298" t="s">
        <v>432</v>
      </c>
      <c r="C122" s="298" t="s">
        <v>432</v>
      </c>
      <c r="D122" s="167" t="s">
        <v>432</v>
      </c>
      <c r="E122" s="245" t="s">
        <v>432</v>
      </c>
      <c r="F122" s="298" t="s">
        <v>432</v>
      </c>
      <c r="G122" s="298" t="s">
        <v>432</v>
      </c>
      <c r="H122" s="167" t="s">
        <v>432</v>
      </c>
      <c r="I122" s="704" t="s">
        <v>432</v>
      </c>
      <c r="J122" s="302" t="s">
        <v>432</v>
      </c>
      <c r="K122" s="302" t="s">
        <v>432</v>
      </c>
      <c r="L122" s="167" t="s">
        <v>432</v>
      </c>
      <c r="M122" s="656" t="s">
        <v>432</v>
      </c>
      <c r="O122" s="662" t="s">
        <v>432</v>
      </c>
    </row>
    <row r="123" spans="1:15" x14ac:dyDescent="0.2">
      <c r="A123" s="308" t="s">
        <v>12</v>
      </c>
      <c r="B123" s="400"/>
      <c r="C123" s="405"/>
      <c r="D123" s="167"/>
      <c r="E123" s="245" t="s">
        <v>432</v>
      </c>
      <c r="F123" s="298" t="s">
        <v>432</v>
      </c>
      <c r="G123" s="298" t="s">
        <v>432</v>
      </c>
      <c r="H123" s="167" t="s">
        <v>432</v>
      </c>
      <c r="I123" s="704" t="s">
        <v>432</v>
      </c>
      <c r="J123" s="302" t="s">
        <v>432</v>
      </c>
      <c r="K123" s="302" t="s">
        <v>432</v>
      </c>
      <c r="L123" s="167" t="s">
        <v>432</v>
      </c>
      <c r="M123" s="656" t="s">
        <v>432</v>
      </c>
      <c r="O123" s="662" t="s">
        <v>432</v>
      </c>
    </row>
    <row r="124" spans="1:15" x14ac:dyDescent="0.2">
      <c r="A124" s="308" t="s">
        <v>13</v>
      </c>
      <c r="B124" s="400"/>
      <c r="C124" s="405"/>
      <c r="D124" s="167"/>
      <c r="E124" s="245" t="s">
        <v>432</v>
      </c>
      <c r="F124" s="298" t="s">
        <v>432</v>
      </c>
      <c r="G124" s="298" t="s">
        <v>432</v>
      </c>
      <c r="H124" s="167" t="s">
        <v>432</v>
      </c>
      <c r="I124" s="704" t="s">
        <v>432</v>
      </c>
      <c r="J124" s="302" t="s">
        <v>432</v>
      </c>
      <c r="K124" s="302" t="s">
        <v>432</v>
      </c>
      <c r="L124" s="167" t="s">
        <v>432</v>
      </c>
      <c r="M124" s="656" t="s">
        <v>432</v>
      </c>
      <c r="O124" s="662" t="s">
        <v>432</v>
      </c>
    </row>
    <row r="125" spans="1:15" ht="15.75" x14ac:dyDescent="0.2">
      <c r="A125" s="308" t="s">
        <v>345</v>
      </c>
      <c r="B125" s="298" t="s">
        <v>432</v>
      </c>
      <c r="C125" s="298" t="s">
        <v>432</v>
      </c>
      <c r="D125" s="167" t="s">
        <v>432</v>
      </c>
      <c r="E125" s="245" t="s">
        <v>432</v>
      </c>
      <c r="F125" s="298" t="s">
        <v>432</v>
      </c>
      <c r="G125" s="298" t="s">
        <v>432</v>
      </c>
      <c r="H125" s="167" t="s">
        <v>432</v>
      </c>
      <c r="I125" s="704" t="s">
        <v>432</v>
      </c>
      <c r="J125" s="302" t="s">
        <v>432</v>
      </c>
      <c r="K125" s="302" t="s">
        <v>432</v>
      </c>
      <c r="L125" s="167" t="s">
        <v>432</v>
      </c>
      <c r="M125" s="656" t="s">
        <v>432</v>
      </c>
      <c r="O125" s="662" t="s">
        <v>432</v>
      </c>
    </row>
    <row r="126" spans="1:15" x14ac:dyDescent="0.2">
      <c r="A126" s="308" t="s">
        <v>12</v>
      </c>
      <c r="B126" s="240"/>
      <c r="C126" s="301"/>
      <c r="D126" s="167"/>
      <c r="E126" s="245" t="s">
        <v>432</v>
      </c>
      <c r="F126" s="298" t="s">
        <v>432</v>
      </c>
      <c r="G126" s="298" t="s">
        <v>432</v>
      </c>
      <c r="H126" s="167" t="s">
        <v>432</v>
      </c>
      <c r="I126" s="704" t="s">
        <v>432</v>
      </c>
      <c r="J126" s="302" t="s">
        <v>432</v>
      </c>
      <c r="K126" s="302" t="s">
        <v>432</v>
      </c>
      <c r="L126" s="167" t="s">
        <v>432</v>
      </c>
      <c r="M126" s="656" t="s">
        <v>432</v>
      </c>
      <c r="O126" s="662" t="s">
        <v>432</v>
      </c>
    </row>
    <row r="127" spans="1:15" x14ac:dyDescent="0.2">
      <c r="A127" s="308" t="s">
        <v>13</v>
      </c>
      <c r="B127" s="240"/>
      <c r="C127" s="301"/>
      <c r="D127" s="167"/>
      <c r="E127" s="245" t="s">
        <v>432</v>
      </c>
      <c r="F127" s="298" t="s">
        <v>432</v>
      </c>
      <c r="G127" s="298" t="s">
        <v>432</v>
      </c>
      <c r="H127" s="167" t="s">
        <v>432</v>
      </c>
      <c r="I127" s="704" t="s">
        <v>432</v>
      </c>
      <c r="J127" s="302" t="s">
        <v>432</v>
      </c>
      <c r="K127" s="302" t="s">
        <v>432</v>
      </c>
      <c r="L127" s="167" t="s">
        <v>432</v>
      </c>
      <c r="M127" s="656" t="s">
        <v>432</v>
      </c>
      <c r="O127" s="662" t="s">
        <v>432</v>
      </c>
    </row>
    <row r="128" spans="1:15" x14ac:dyDescent="0.2">
      <c r="A128" s="21" t="s">
        <v>34</v>
      </c>
      <c r="B128" s="402" t="s">
        <v>432</v>
      </c>
      <c r="C128" s="719" t="s">
        <v>432</v>
      </c>
      <c r="D128" s="656" t="s">
        <v>432</v>
      </c>
      <c r="E128" s="655" t="s">
        <v>432</v>
      </c>
      <c r="F128" s="402" t="s">
        <v>432</v>
      </c>
      <c r="G128" s="719" t="s">
        <v>432</v>
      </c>
      <c r="H128" s="656" t="s">
        <v>432</v>
      </c>
      <c r="I128" s="655" t="s">
        <v>432</v>
      </c>
      <c r="J128" s="399" t="s">
        <v>432</v>
      </c>
      <c r="K128" s="649" t="s">
        <v>432</v>
      </c>
      <c r="L128" s="710" t="s">
        <v>432</v>
      </c>
      <c r="M128" s="655" t="s">
        <v>432</v>
      </c>
      <c r="O128" s="662" t="s">
        <v>432</v>
      </c>
    </row>
    <row r="129" spans="1:15" ht="15.75" x14ac:dyDescent="0.2">
      <c r="A129" s="21" t="s">
        <v>346</v>
      </c>
      <c r="B129" s="239">
        <v>137446</v>
      </c>
      <c r="C129" s="239">
        <v>162408</v>
      </c>
      <c r="D129" s="167">
        <v>18.2</v>
      </c>
      <c r="E129" s="179">
        <v>4.3924261502098876E-2</v>
      </c>
      <c r="F129" s="305">
        <v>2096063</v>
      </c>
      <c r="G129" s="305">
        <v>2320558</v>
      </c>
      <c r="H129" s="167">
        <v>10.7</v>
      </c>
      <c r="I129" s="179">
        <v>1.4870918226246956</v>
      </c>
      <c r="J129" s="300">
        <v>2233509</v>
      </c>
      <c r="K129" s="45">
        <v>2482966</v>
      </c>
      <c r="L129" s="267">
        <v>11.2</v>
      </c>
      <c r="M129" s="179">
        <v>0.47223326970008117</v>
      </c>
      <c r="O129" s="662" t="s">
        <v>432</v>
      </c>
    </row>
    <row r="130" spans="1:15" x14ac:dyDescent="0.2">
      <c r="A130" s="21" t="s">
        <v>9</v>
      </c>
      <c r="B130" s="716" t="s">
        <v>432</v>
      </c>
      <c r="C130" s="718" t="s">
        <v>432</v>
      </c>
      <c r="D130" s="656" t="s">
        <v>432</v>
      </c>
      <c r="E130" s="655" t="s">
        <v>432</v>
      </c>
      <c r="F130" s="402" t="s">
        <v>432</v>
      </c>
      <c r="G130" s="719" t="s">
        <v>432</v>
      </c>
      <c r="H130" s="656" t="s">
        <v>432</v>
      </c>
      <c r="I130" s="655" t="s">
        <v>432</v>
      </c>
      <c r="J130" s="399" t="s">
        <v>432</v>
      </c>
      <c r="K130" s="649" t="s">
        <v>432</v>
      </c>
      <c r="L130" s="710" t="s">
        <v>432</v>
      </c>
      <c r="M130" s="655" t="s">
        <v>432</v>
      </c>
      <c r="O130" s="662" t="s">
        <v>432</v>
      </c>
    </row>
    <row r="131" spans="1:15" x14ac:dyDescent="0.2">
      <c r="A131" s="21" t="s">
        <v>10</v>
      </c>
      <c r="B131" s="305">
        <v>137446</v>
      </c>
      <c r="C131" s="306">
        <v>162408</v>
      </c>
      <c r="D131" s="167">
        <v>18.2</v>
      </c>
      <c r="E131" s="179">
        <v>7.2952331583604089</v>
      </c>
      <c r="F131" s="239">
        <v>2096063</v>
      </c>
      <c r="G131" s="239">
        <v>2320558</v>
      </c>
      <c r="H131" s="167">
        <v>10.7</v>
      </c>
      <c r="I131" s="179">
        <v>1.4870918226246956</v>
      </c>
      <c r="J131" s="300">
        <v>2233509</v>
      </c>
      <c r="K131" s="45">
        <v>2482966</v>
      </c>
      <c r="L131" s="267">
        <v>11.2</v>
      </c>
      <c r="M131" s="179">
        <v>1.5687874378912938</v>
      </c>
      <c r="O131" s="662" t="s">
        <v>432</v>
      </c>
    </row>
    <row r="132" spans="1:15" ht="15.75" x14ac:dyDescent="0.2">
      <c r="A132" s="308" t="s">
        <v>344</v>
      </c>
      <c r="B132" s="298" t="s">
        <v>432</v>
      </c>
      <c r="C132" s="298" t="s">
        <v>432</v>
      </c>
      <c r="D132" s="167" t="s">
        <v>432</v>
      </c>
      <c r="E132" s="245" t="s">
        <v>432</v>
      </c>
      <c r="F132" s="298" t="s">
        <v>432</v>
      </c>
      <c r="G132" s="298" t="s">
        <v>432</v>
      </c>
      <c r="H132" s="167" t="s">
        <v>432</v>
      </c>
      <c r="I132" s="704" t="s">
        <v>432</v>
      </c>
      <c r="J132" s="302" t="s">
        <v>432</v>
      </c>
      <c r="K132" s="302" t="s">
        <v>432</v>
      </c>
      <c r="L132" s="167" t="s">
        <v>432</v>
      </c>
      <c r="M132" s="656" t="s">
        <v>432</v>
      </c>
      <c r="O132" s="662" t="s">
        <v>432</v>
      </c>
    </row>
    <row r="133" spans="1:15" x14ac:dyDescent="0.2">
      <c r="A133" s="308" t="s">
        <v>12</v>
      </c>
      <c r="B133" s="400"/>
      <c r="C133" s="405"/>
      <c r="D133" s="167"/>
      <c r="E133" s="245" t="s">
        <v>432</v>
      </c>
      <c r="F133" s="298" t="s">
        <v>432</v>
      </c>
      <c r="G133" s="298" t="s">
        <v>432</v>
      </c>
      <c r="H133" s="167" t="s">
        <v>432</v>
      </c>
      <c r="I133" s="704" t="s">
        <v>432</v>
      </c>
      <c r="J133" s="302" t="s">
        <v>432</v>
      </c>
      <c r="K133" s="302" t="s">
        <v>432</v>
      </c>
      <c r="L133" s="167" t="s">
        <v>432</v>
      </c>
      <c r="M133" s="656" t="s">
        <v>432</v>
      </c>
      <c r="O133" s="662" t="s">
        <v>432</v>
      </c>
    </row>
    <row r="134" spans="1:15" x14ac:dyDescent="0.2">
      <c r="A134" s="308" t="s">
        <v>13</v>
      </c>
      <c r="B134" s="400"/>
      <c r="C134" s="405"/>
      <c r="D134" s="167"/>
      <c r="E134" s="245" t="s">
        <v>432</v>
      </c>
      <c r="F134" s="298" t="s">
        <v>432</v>
      </c>
      <c r="G134" s="298" t="s">
        <v>432</v>
      </c>
      <c r="H134" s="167" t="s">
        <v>432</v>
      </c>
      <c r="I134" s="704" t="s">
        <v>432</v>
      </c>
      <c r="J134" s="302" t="s">
        <v>432</v>
      </c>
      <c r="K134" s="302" t="s">
        <v>432</v>
      </c>
      <c r="L134" s="167" t="s">
        <v>432</v>
      </c>
      <c r="M134" s="656" t="s">
        <v>432</v>
      </c>
      <c r="O134" s="662" t="s">
        <v>432</v>
      </c>
    </row>
    <row r="135" spans="1:15" ht="15.75" x14ac:dyDescent="0.2">
      <c r="A135" s="308" t="s">
        <v>345</v>
      </c>
      <c r="B135" s="298" t="s">
        <v>432</v>
      </c>
      <c r="C135" s="298" t="s">
        <v>432</v>
      </c>
      <c r="D135" s="167" t="s">
        <v>432</v>
      </c>
      <c r="E135" s="245" t="s">
        <v>432</v>
      </c>
      <c r="F135" s="298" t="s">
        <v>432</v>
      </c>
      <c r="G135" s="298" t="s">
        <v>432</v>
      </c>
      <c r="H135" s="167" t="s">
        <v>432</v>
      </c>
      <c r="I135" s="704" t="s">
        <v>432</v>
      </c>
      <c r="J135" s="302" t="s">
        <v>432</v>
      </c>
      <c r="K135" s="302" t="s">
        <v>432</v>
      </c>
      <c r="L135" s="167" t="s">
        <v>432</v>
      </c>
      <c r="M135" s="656" t="s">
        <v>432</v>
      </c>
      <c r="O135" s="662" t="s">
        <v>432</v>
      </c>
    </row>
    <row r="136" spans="1:15" x14ac:dyDescent="0.2">
      <c r="A136" s="308" t="s">
        <v>12</v>
      </c>
      <c r="B136" s="240"/>
      <c r="C136" s="301"/>
      <c r="D136" s="167"/>
      <c r="E136" s="245" t="s">
        <v>432</v>
      </c>
      <c r="F136" s="298" t="s">
        <v>432</v>
      </c>
      <c r="G136" s="298" t="s">
        <v>432</v>
      </c>
      <c r="H136" s="167" t="s">
        <v>432</v>
      </c>
      <c r="I136" s="704" t="s">
        <v>432</v>
      </c>
      <c r="J136" s="302" t="s">
        <v>432</v>
      </c>
      <c r="K136" s="302" t="s">
        <v>432</v>
      </c>
      <c r="L136" s="167" t="s">
        <v>432</v>
      </c>
      <c r="M136" s="656" t="s">
        <v>432</v>
      </c>
      <c r="O136" s="662" t="s">
        <v>432</v>
      </c>
    </row>
    <row r="137" spans="1:15" x14ac:dyDescent="0.2">
      <c r="A137" s="308" t="s">
        <v>13</v>
      </c>
      <c r="B137" s="240"/>
      <c r="C137" s="301"/>
      <c r="D137" s="167"/>
      <c r="E137" s="245" t="s">
        <v>432</v>
      </c>
      <c r="F137" s="298" t="s">
        <v>432</v>
      </c>
      <c r="G137" s="298" t="s">
        <v>432</v>
      </c>
      <c r="H137" s="167" t="s">
        <v>432</v>
      </c>
      <c r="I137" s="704" t="s">
        <v>432</v>
      </c>
      <c r="J137" s="302" t="s">
        <v>432</v>
      </c>
      <c r="K137" s="302" t="s">
        <v>432</v>
      </c>
      <c r="L137" s="167" t="s">
        <v>432</v>
      </c>
      <c r="M137" s="656" t="s">
        <v>432</v>
      </c>
      <c r="O137" s="662" t="s">
        <v>432</v>
      </c>
    </row>
    <row r="138" spans="1:15" ht="15.75" x14ac:dyDescent="0.2">
      <c r="A138" s="21" t="s">
        <v>356</v>
      </c>
      <c r="B138" s="402" t="s">
        <v>432</v>
      </c>
      <c r="C138" s="719" t="s">
        <v>432</v>
      </c>
      <c r="D138" s="656" t="s">
        <v>432</v>
      </c>
      <c r="E138" s="655" t="s">
        <v>432</v>
      </c>
      <c r="F138" s="402" t="s">
        <v>432</v>
      </c>
      <c r="G138" s="719" t="s">
        <v>432</v>
      </c>
      <c r="H138" s="656" t="s">
        <v>432</v>
      </c>
      <c r="I138" s="655" t="s">
        <v>432</v>
      </c>
      <c r="J138" s="399" t="s">
        <v>432</v>
      </c>
      <c r="K138" s="649" t="s">
        <v>432</v>
      </c>
      <c r="L138" s="710" t="s">
        <v>432</v>
      </c>
      <c r="M138" s="655" t="s">
        <v>432</v>
      </c>
      <c r="O138" s="662" t="s">
        <v>432</v>
      </c>
    </row>
    <row r="139" spans="1:15" ht="15.75" x14ac:dyDescent="0.2">
      <c r="A139" s="21" t="s">
        <v>357</v>
      </c>
      <c r="B139" s="402" t="s">
        <v>432</v>
      </c>
      <c r="C139" s="402" t="s">
        <v>432</v>
      </c>
      <c r="D139" s="656" t="s">
        <v>432</v>
      </c>
      <c r="E139" s="655" t="s">
        <v>432</v>
      </c>
      <c r="F139" s="402" t="s">
        <v>432</v>
      </c>
      <c r="G139" s="402" t="s">
        <v>432</v>
      </c>
      <c r="H139" s="656" t="s">
        <v>432</v>
      </c>
      <c r="I139" s="655" t="s">
        <v>432</v>
      </c>
      <c r="J139" s="399" t="s">
        <v>432</v>
      </c>
      <c r="K139" s="649" t="s">
        <v>432</v>
      </c>
      <c r="L139" s="710" t="s">
        <v>432</v>
      </c>
      <c r="M139" s="655" t="s">
        <v>432</v>
      </c>
      <c r="O139" s="662" t="s">
        <v>432</v>
      </c>
    </row>
    <row r="140" spans="1:15" ht="15.75" x14ac:dyDescent="0.2">
      <c r="A140" s="21" t="s">
        <v>348</v>
      </c>
      <c r="B140" s="402" t="s">
        <v>432</v>
      </c>
      <c r="C140" s="402" t="s">
        <v>432</v>
      </c>
      <c r="D140" s="656" t="s">
        <v>432</v>
      </c>
      <c r="E140" s="655" t="s">
        <v>432</v>
      </c>
      <c r="F140" s="402" t="s">
        <v>432</v>
      </c>
      <c r="G140" s="402" t="s">
        <v>432</v>
      </c>
      <c r="H140" s="656" t="s">
        <v>432</v>
      </c>
      <c r="I140" s="655" t="s">
        <v>432</v>
      </c>
      <c r="J140" s="399" t="s">
        <v>432</v>
      </c>
      <c r="K140" s="649" t="s">
        <v>432</v>
      </c>
      <c r="L140" s="710" t="s">
        <v>432</v>
      </c>
      <c r="M140" s="655" t="s">
        <v>432</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319">
        <v>637</v>
      </c>
      <c r="C142" s="160">
        <v>828.38</v>
      </c>
      <c r="D142" s="167">
        <v>30</v>
      </c>
      <c r="E142" s="179">
        <v>0.15235874377139744</v>
      </c>
      <c r="F142" s="319">
        <v>38291</v>
      </c>
      <c r="G142" s="160">
        <v>30749.536</v>
      </c>
      <c r="H142" s="167">
        <v>-19.7</v>
      </c>
      <c r="I142" s="179">
        <v>1.0140337894735583</v>
      </c>
      <c r="J142" s="320">
        <v>38928</v>
      </c>
      <c r="K142" s="241">
        <v>31577.916000000001</v>
      </c>
      <c r="L142" s="267">
        <v>-18.899999999999999</v>
      </c>
      <c r="M142" s="179">
        <v>0.8830263559374778</v>
      </c>
      <c r="O142" s="662" t="s">
        <v>432</v>
      </c>
    </row>
    <row r="143" spans="1:15" x14ac:dyDescent="0.2">
      <c r="A143" s="21" t="s">
        <v>9</v>
      </c>
      <c r="B143" s="402" t="s">
        <v>432</v>
      </c>
      <c r="C143" s="719" t="s">
        <v>432</v>
      </c>
      <c r="D143" s="656" t="s">
        <v>432</v>
      </c>
      <c r="E143" s="655" t="s">
        <v>432</v>
      </c>
      <c r="F143" s="402" t="s">
        <v>432</v>
      </c>
      <c r="G143" s="719" t="s">
        <v>432</v>
      </c>
      <c r="H143" s="656" t="s">
        <v>432</v>
      </c>
      <c r="I143" s="655" t="s">
        <v>432</v>
      </c>
      <c r="J143" s="399" t="s">
        <v>432</v>
      </c>
      <c r="K143" s="649" t="s">
        <v>432</v>
      </c>
      <c r="L143" s="710" t="s">
        <v>432</v>
      </c>
      <c r="M143" s="655" t="s">
        <v>432</v>
      </c>
      <c r="O143" s="662" t="s">
        <v>432</v>
      </c>
    </row>
    <row r="144" spans="1:15" x14ac:dyDescent="0.2">
      <c r="A144" s="21" t="s">
        <v>10</v>
      </c>
      <c r="B144" s="239">
        <v>637</v>
      </c>
      <c r="C144" s="146">
        <v>828.38</v>
      </c>
      <c r="D144" s="167">
        <v>30</v>
      </c>
      <c r="E144" s="179">
        <v>23.659485694682317</v>
      </c>
      <c r="F144" s="239">
        <v>38291</v>
      </c>
      <c r="G144" s="146">
        <v>30749.536</v>
      </c>
      <c r="H144" s="167">
        <v>-19.7</v>
      </c>
      <c r="I144" s="179">
        <v>1.0140337894735583</v>
      </c>
      <c r="J144" s="300">
        <v>38928</v>
      </c>
      <c r="K144" s="45">
        <v>31577.916000000001</v>
      </c>
      <c r="L144" s="267">
        <v>-18.899999999999999</v>
      </c>
      <c r="M144" s="179">
        <v>1.0401504715335772</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298" t="s">
        <v>432</v>
      </c>
      <c r="C146" s="298" t="s">
        <v>432</v>
      </c>
      <c r="D146" s="167" t="s">
        <v>432</v>
      </c>
      <c r="E146" s="245" t="s">
        <v>432</v>
      </c>
      <c r="F146" s="298" t="s">
        <v>432</v>
      </c>
      <c r="G146" s="298" t="s">
        <v>432</v>
      </c>
      <c r="H146" s="167" t="s">
        <v>432</v>
      </c>
      <c r="I146" s="704" t="s">
        <v>432</v>
      </c>
      <c r="J146" s="302" t="s">
        <v>432</v>
      </c>
      <c r="K146" s="302" t="s">
        <v>432</v>
      </c>
      <c r="L146" s="167" t="s">
        <v>432</v>
      </c>
      <c r="M146" s="656" t="s">
        <v>432</v>
      </c>
      <c r="O146" s="662" t="s">
        <v>432</v>
      </c>
    </row>
    <row r="147" spans="1:15" ht="15.75" x14ac:dyDescent="0.2">
      <c r="A147" s="21" t="s">
        <v>358</v>
      </c>
      <c r="B147" s="402" t="s">
        <v>432</v>
      </c>
      <c r="C147" s="402" t="s">
        <v>432</v>
      </c>
      <c r="D147" s="656" t="s">
        <v>432</v>
      </c>
      <c r="E147" s="655" t="s">
        <v>432</v>
      </c>
      <c r="F147" s="402" t="s">
        <v>432</v>
      </c>
      <c r="G147" s="402" t="s">
        <v>432</v>
      </c>
      <c r="H147" s="656" t="s">
        <v>432</v>
      </c>
      <c r="I147" s="655" t="s">
        <v>432</v>
      </c>
      <c r="J147" s="399" t="s">
        <v>432</v>
      </c>
      <c r="K147" s="649" t="s">
        <v>432</v>
      </c>
      <c r="L147" s="710" t="s">
        <v>432</v>
      </c>
      <c r="M147" s="655" t="s">
        <v>432</v>
      </c>
      <c r="O147" s="662" t="s">
        <v>432</v>
      </c>
    </row>
    <row r="148" spans="1:15" ht="15.75" x14ac:dyDescent="0.2">
      <c r="A148" s="21" t="s">
        <v>350</v>
      </c>
      <c r="B148" s="402" t="s">
        <v>432</v>
      </c>
      <c r="C148" s="402" t="s">
        <v>432</v>
      </c>
      <c r="D148" s="656" t="s">
        <v>432</v>
      </c>
      <c r="E148" s="655" t="s">
        <v>432</v>
      </c>
      <c r="F148" s="402" t="s">
        <v>432</v>
      </c>
      <c r="G148" s="402" t="s">
        <v>432</v>
      </c>
      <c r="H148" s="656" t="s">
        <v>432</v>
      </c>
      <c r="I148" s="655" t="s">
        <v>432</v>
      </c>
      <c r="J148" s="399" t="s">
        <v>432</v>
      </c>
      <c r="K148" s="649" t="s">
        <v>432</v>
      </c>
      <c r="L148" s="710" t="s">
        <v>432</v>
      </c>
      <c r="M148" s="655" t="s">
        <v>432</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319">
        <v>4173</v>
      </c>
      <c r="C150" s="160">
        <v>2696.0970000000002</v>
      </c>
      <c r="D150" s="167">
        <v>-35.4</v>
      </c>
      <c r="E150" s="179">
        <v>0.46938386002626653</v>
      </c>
      <c r="F150" s="411" t="s">
        <v>432</v>
      </c>
      <c r="G150" s="160">
        <v>36500</v>
      </c>
      <c r="H150" s="656" t="s">
        <v>432</v>
      </c>
      <c r="I150" s="179">
        <v>1.2486013599317005</v>
      </c>
      <c r="J150" s="320">
        <v>4173</v>
      </c>
      <c r="K150" s="241">
        <v>39196.097000000002</v>
      </c>
      <c r="L150" s="267">
        <v>839.3</v>
      </c>
      <c r="M150" s="179">
        <v>1.1206372212072488</v>
      </c>
      <c r="O150" s="662" t="s">
        <v>432</v>
      </c>
    </row>
    <row r="151" spans="1:15" x14ac:dyDescent="0.2">
      <c r="A151" s="21" t="s">
        <v>9</v>
      </c>
      <c r="B151" s="402" t="s">
        <v>432</v>
      </c>
      <c r="C151" s="719" t="s">
        <v>432</v>
      </c>
      <c r="D151" s="656" t="s">
        <v>432</v>
      </c>
      <c r="E151" s="655" t="s">
        <v>432</v>
      </c>
      <c r="F151" s="402" t="s">
        <v>432</v>
      </c>
      <c r="G151" s="719" t="s">
        <v>432</v>
      </c>
      <c r="H151" s="656" t="s">
        <v>432</v>
      </c>
      <c r="I151" s="655" t="s">
        <v>432</v>
      </c>
      <c r="J151" s="399" t="s">
        <v>432</v>
      </c>
      <c r="K151" s="649" t="s">
        <v>432</v>
      </c>
      <c r="L151" s="710" t="s">
        <v>432</v>
      </c>
      <c r="M151" s="655" t="s">
        <v>432</v>
      </c>
      <c r="O151" s="662" t="s">
        <v>432</v>
      </c>
    </row>
    <row r="152" spans="1:15" x14ac:dyDescent="0.2">
      <c r="A152" s="21" t="s">
        <v>10</v>
      </c>
      <c r="B152" s="239">
        <v>4173</v>
      </c>
      <c r="C152" s="146">
        <v>2696.0970000000002</v>
      </c>
      <c r="D152" s="167">
        <v>-35.4</v>
      </c>
      <c r="E152" s="179">
        <v>15.065609317989985</v>
      </c>
      <c r="F152" s="402" t="s">
        <v>432</v>
      </c>
      <c r="G152" s="146">
        <v>36500</v>
      </c>
      <c r="H152" s="656" t="s">
        <v>432</v>
      </c>
      <c r="I152" s="179">
        <v>1.2486013599317005</v>
      </c>
      <c r="J152" s="300">
        <v>4173</v>
      </c>
      <c r="K152" s="45">
        <v>39196.097000000002</v>
      </c>
      <c r="L152" s="267">
        <v>839.3</v>
      </c>
      <c r="M152" s="179">
        <v>1.3326717758701876</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298" t="s">
        <v>432</v>
      </c>
      <c r="C154" s="298" t="s">
        <v>432</v>
      </c>
      <c r="D154" s="167" t="s">
        <v>432</v>
      </c>
      <c r="E154" s="245" t="s">
        <v>432</v>
      </c>
      <c r="F154" s="298" t="s">
        <v>432</v>
      </c>
      <c r="G154" s="298" t="s">
        <v>432</v>
      </c>
      <c r="H154" s="167" t="s">
        <v>432</v>
      </c>
      <c r="I154" s="704" t="s">
        <v>432</v>
      </c>
      <c r="J154" s="302" t="s">
        <v>432</v>
      </c>
      <c r="K154" s="302" t="s">
        <v>432</v>
      </c>
      <c r="L154" s="167" t="s">
        <v>432</v>
      </c>
      <c r="M154" s="656" t="s">
        <v>432</v>
      </c>
      <c r="O154" s="662" t="s">
        <v>432</v>
      </c>
    </row>
    <row r="155" spans="1:15" ht="15.75" x14ac:dyDescent="0.2">
      <c r="A155" s="21" t="s">
        <v>347</v>
      </c>
      <c r="B155" s="402" t="s">
        <v>432</v>
      </c>
      <c r="C155" s="402" t="s">
        <v>432</v>
      </c>
      <c r="D155" s="656" t="s">
        <v>432</v>
      </c>
      <c r="E155" s="655" t="s">
        <v>432</v>
      </c>
      <c r="F155" s="402" t="s">
        <v>432</v>
      </c>
      <c r="G155" s="402" t="s">
        <v>432</v>
      </c>
      <c r="H155" s="656" t="s">
        <v>432</v>
      </c>
      <c r="I155" s="655" t="s">
        <v>432</v>
      </c>
      <c r="J155" s="399" t="s">
        <v>432</v>
      </c>
      <c r="K155" s="649" t="s">
        <v>432</v>
      </c>
      <c r="L155" s="710" t="s">
        <v>432</v>
      </c>
      <c r="M155" s="655" t="s">
        <v>432</v>
      </c>
      <c r="O155" s="662" t="s">
        <v>432</v>
      </c>
    </row>
    <row r="156" spans="1:15" ht="15.75" x14ac:dyDescent="0.2">
      <c r="A156" s="21" t="s">
        <v>348</v>
      </c>
      <c r="B156" s="402" t="s">
        <v>432</v>
      </c>
      <c r="C156" s="402" t="s">
        <v>432</v>
      </c>
      <c r="D156" s="656" t="s">
        <v>432</v>
      </c>
      <c r="E156" s="655" t="s">
        <v>432</v>
      </c>
      <c r="F156" s="402" t="s">
        <v>432</v>
      </c>
      <c r="G156" s="402" t="s">
        <v>432</v>
      </c>
      <c r="H156" s="656" t="s">
        <v>432</v>
      </c>
      <c r="I156" s="655" t="s">
        <v>432</v>
      </c>
      <c r="J156" s="399" t="s">
        <v>432</v>
      </c>
      <c r="K156" s="649" t="s">
        <v>432</v>
      </c>
      <c r="L156" s="710" t="s">
        <v>432</v>
      </c>
      <c r="M156" s="655" t="s">
        <v>432</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2222" priority="132">
      <formula>kvartal &lt; 4</formula>
    </cfRule>
  </conditionalFormatting>
  <conditionalFormatting sqref="B63:C65">
    <cfRule type="expression" dxfId="2221" priority="131">
      <formula>kvartal &lt; 4</formula>
    </cfRule>
  </conditionalFormatting>
  <conditionalFormatting sqref="B37">
    <cfRule type="expression" dxfId="2220" priority="130">
      <formula>kvartal &lt; 4</formula>
    </cfRule>
  </conditionalFormatting>
  <conditionalFormatting sqref="B38">
    <cfRule type="expression" dxfId="2219" priority="129">
      <formula>kvartal &lt; 4</formula>
    </cfRule>
  </conditionalFormatting>
  <conditionalFormatting sqref="B39">
    <cfRule type="expression" dxfId="2218" priority="128">
      <formula>kvartal &lt; 4</formula>
    </cfRule>
  </conditionalFormatting>
  <conditionalFormatting sqref="A34">
    <cfRule type="expression" dxfId="2217" priority="1">
      <formula>kvartal &lt; 4</formula>
    </cfRule>
  </conditionalFormatting>
  <conditionalFormatting sqref="C37">
    <cfRule type="expression" dxfId="2216" priority="127">
      <formula>kvartal &lt; 4</formula>
    </cfRule>
  </conditionalFormatting>
  <conditionalFormatting sqref="C38">
    <cfRule type="expression" dxfId="2215" priority="126">
      <formula>kvartal &lt; 4</formula>
    </cfRule>
  </conditionalFormatting>
  <conditionalFormatting sqref="C39">
    <cfRule type="expression" dxfId="2214" priority="125">
      <formula>kvartal &lt; 4</formula>
    </cfRule>
  </conditionalFormatting>
  <conditionalFormatting sqref="B26:C28">
    <cfRule type="expression" dxfId="2213" priority="124">
      <formula>kvartal &lt; 4</formula>
    </cfRule>
  </conditionalFormatting>
  <conditionalFormatting sqref="B32:C33">
    <cfRule type="expression" dxfId="2212" priority="123">
      <formula>kvartal &lt; 4</formula>
    </cfRule>
  </conditionalFormatting>
  <conditionalFormatting sqref="B34">
    <cfRule type="expression" dxfId="2211" priority="122">
      <formula>kvartal &lt; 4</formula>
    </cfRule>
  </conditionalFormatting>
  <conditionalFormatting sqref="C34">
    <cfRule type="expression" dxfId="2210" priority="121">
      <formula>kvartal &lt; 4</formula>
    </cfRule>
  </conditionalFormatting>
  <conditionalFormatting sqref="F26:G28">
    <cfRule type="expression" dxfId="2209" priority="120">
      <formula>kvartal &lt; 4</formula>
    </cfRule>
  </conditionalFormatting>
  <conditionalFormatting sqref="F32">
    <cfRule type="expression" dxfId="2208" priority="119">
      <formula>kvartal &lt; 4</formula>
    </cfRule>
  </conditionalFormatting>
  <conditionalFormatting sqref="G32">
    <cfRule type="expression" dxfId="2207" priority="118">
      <formula>kvartal &lt; 4</formula>
    </cfRule>
  </conditionalFormatting>
  <conditionalFormatting sqref="F33">
    <cfRule type="expression" dxfId="2206" priority="117">
      <formula>kvartal &lt; 4</formula>
    </cfRule>
  </conditionalFormatting>
  <conditionalFormatting sqref="G33">
    <cfRule type="expression" dxfId="2205" priority="116">
      <formula>kvartal &lt; 4</formula>
    </cfRule>
  </conditionalFormatting>
  <conditionalFormatting sqref="F34">
    <cfRule type="expression" dxfId="2204" priority="115">
      <formula>kvartal &lt; 4</formula>
    </cfRule>
  </conditionalFormatting>
  <conditionalFormatting sqref="G34">
    <cfRule type="expression" dxfId="2203" priority="114">
      <formula>kvartal &lt; 4</formula>
    </cfRule>
  </conditionalFormatting>
  <conditionalFormatting sqref="F37">
    <cfRule type="expression" dxfId="2202" priority="113">
      <formula>kvartal &lt; 4</formula>
    </cfRule>
  </conditionalFormatting>
  <conditionalFormatting sqref="F38">
    <cfRule type="expression" dxfId="2201" priority="112">
      <formula>kvartal &lt; 4</formula>
    </cfRule>
  </conditionalFormatting>
  <conditionalFormatting sqref="F39">
    <cfRule type="expression" dxfId="2200" priority="111">
      <formula>kvartal &lt; 4</formula>
    </cfRule>
  </conditionalFormatting>
  <conditionalFormatting sqref="G37">
    <cfRule type="expression" dxfId="2199" priority="110">
      <formula>kvartal &lt; 4</formula>
    </cfRule>
  </conditionalFormatting>
  <conditionalFormatting sqref="G38">
    <cfRule type="expression" dxfId="2198" priority="109">
      <formula>kvartal &lt; 4</formula>
    </cfRule>
  </conditionalFormatting>
  <conditionalFormatting sqref="G39">
    <cfRule type="expression" dxfId="2197" priority="108">
      <formula>kvartal &lt; 4</formula>
    </cfRule>
  </conditionalFormatting>
  <conditionalFormatting sqref="B29">
    <cfRule type="expression" dxfId="2196" priority="107">
      <formula>kvartal &lt; 4</formula>
    </cfRule>
  </conditionalFormatting>
  <conditionalFormatting sqref="C29">
    <cfRule type="expression" dxfId="2195" priority="106">
      <formula>kvartal &lt; 4</formula>
    </cfRule>
  </conditionalFormatting>
  <conditionalFormatting sqref="F29">
    <cfRule type="expression" dxfId="2194" priority="105">
      <formula>kvartal &lt; 4</formula>
    </cfRule>
  </conditionalFormatting>
  <conditionalFormatting sqref="G29">
    <cfRule type="expression" dxfId="2193" priority="104">
      <formula>kvartal &lt; 4</formula>
    </cfRule>
  </conditionalFormatting>
  <conditionalFormatting sqref="J26:K29">
    <cfRule type="expression" dxfId="2192" priority="103">
      <formula>kvartal &lt; 4</formula>
    </cfRule>
  </conditionalFormatting>
  <conditionalFormatting sqref="J32:K34">
    <cfRule type="expression" dxfId="2191" priority="102">
      <formula>kvartal &lt; 4</formula>
    </cfRule>
  </conditionalFormatting>
  <conditionalFormatting sqref="J37:K39">
    <cfRule type="expression" dxfId="2190" priority="101">
      <formula>kvartal &lt; 4</formula>
    </cfRule>
  </conditionalFormatting>
  <conditionalFormatting sqref="B82">
    <cfRule type="expression" dxfId="2189" priority="100">
      <formula>kvartal &lt; 4</formula>
    </cfRule>
  </conditionalFormatting>
  <conditionalFormatting sqref="C82">
    <cfRule type="expression" dxfId="2188" priority="99">
      <formula>kvartal &lt; 4</formula>
    </cfRule>
  </conditionalFormatting>
  <conditionalFormatting sqref="B85">
    <cfRule type="expression" dxfId="2187" priority="98">
      <formula>kvartal &lt; 4</formula>
    </cfRule>
  </conditionalFormatting>
  <conditionalFormatting sqref="C85">
    <cfRule type="expression" dxfId="2186" priority="97">
      <formula>kvartal &lt; 4</formula>
    </cfRule>
  </conditionalFormatting>
  <conditionalFormatting sqref="B92">
    <cfRule type="expression" dxfId="2185" priority="96">
      <formula>kvartal &lt; 4</formula>
    </cfRule>
  </conditionalFormatting>
  <conditionalFormatting sqref="C92">
    <cfRule type="expression" dxfId="2184" priority="95">
      <formula>kvartal &lt; 4</formula>
    </cfRule>
  </conditionalFormatting>
  <conditionalFormatting sqref="B95">
    <cfRule type="expression" dxfId="2183" priority="94">
      <formula>kvartal &lt; 4</formula>
    </cfRule>
  </conditionalFormatting>
  <conditionalFormatting sqref="C95">
    <cfRule type="expression" dxfId="2182" priority="93">
      <formula>kvartal &lt; 4</formula>
    </cfRule>
  </conditionalFormatting>
  <conditionalFormatting sqref="B102">
    <cfRule type="expression" dxfId="2181" priority="92">
      <formula>kvartal &lt; 4</formula>
    </cfRule>
  </conditionalFormatting>
  <conditionalFormatting sqref="C102">
    <cfRule type="expression" dxfId="2180" priority="91">
      <formula>kvartal &lt; 4</formula>
    </cfRule>
  </conditionalFormatting>
  <conditionalFormatting sqref="B105">
    <cfRule type="expression" dxfId="2179" priority="90">
      <formula>kvartal &lt; 4</formula>
    </cfRule>
  </conditionalFormatting>
  <conditionalFormatting sqref="C105">
    <cfRule type="expression" dxfId="2178" priority="89">
      <formula>kvartal &lt; 4</formula>
    </cfRule>
  </conditionalFormatting>
  <conditionalFormatting sqref="B112">
    <cfRule type="expression" dxfId="2177" priority="88">
      <formula>kvartal &lt; 4</formula>
    </cfRule>
  </conditionalFormatting>
  <conditionalFormatting sqref="C112">
    <cfRule type="expression" dxfId="2176" priority="87">
      <formula>kvartal &lt; 4</formula>
    </cfRule>
  </conditionalFormatting>
  <conditionalFormatting sqref="B115">
    <cfRule type="expression" dxfId="2175" priority="86">
      <formula>kvartal &lt; 4</formula>
    </cfRule>
  </conditionalFormatting>
  <conditionalFormatting sqref="C115">
    <cfRule type="expression" dxfId="2174" priority="85">
      <formula>kvartal &lt; 4</formula>
    </cfRule>
  </conditionalFormatting>
  <conditionalFormatting sqref="B122">
    <cfRule type="expression" dxfId="2173" priority="84">
      <formula>kvartal &lt; 4</formula>
    </cfRule>
  </conditionalFormatting>
  <conditionalFormatting sqref="C122">
    <cfRule type="expression" dxfId="2172" priority="83">
      <formula>kvartal &lt; 4</formula>
    </cfRule>
  </conditionalFormatting>
  <conditionalFormatting sqref="B125">
    <cfRule type="expression" dxfId="2171" priority="82">
      <formula>kvartal &lt; 4</formula>
    </cfRule>
  </conditionalFormatting>
  <conditionalFormatting sqref="C125">
    <cfRule type="expression" dxfId="2170" priority="81">
      <formula>kvartal &lt; 4</formula>
    </cfRule>
  </conditionalFormatting>
  <conditionalFormatting sqref="B132">
    <cfRule type="expression" dxfId="2169" priority="80">
      <formula>kvartal &lt; 4</formula>
    </cfRule>
  </conditionalFormatting>
  <conditionalFormatting sqref="C132">
    <cfRule type="expression" dxfId="2168" priority="79">
      <formula>kvartal &lt; 4</formula>
    </cfRule>
  </conditionalFormatting>
  <conditionalFormatting sqref="B135">
    <cfRule type="expression" dxfId="2167" priority="78">
      <formula>kvartal &lt; 4</formula>
    </cfRule>
  </conditionalFormatting>
  <conditionalFormatting sqref="C135">
    <cfRule type="expression" dxfId="2166" priority="77">
      <formula>kvartal &lt; 4</formula>
    </cfRule>
  </conditionalFormatting>
  <conditionalFormatting sqref="B146">
    <cfRule type="expression" dxfId="2165" priority="76">
      <formula>kvartal &lt; 4</formula>
    </cfRule>
  </conditionalFormatting>
  <conditionalFormatting sqref="C146">
    <cfRule type="expression" dxfId="2164" priority="75">
      <formula>kvartal &lt; 4</formula>
    </cfRule>
  </conditionalFormatting>
  <conditionalFormatting sqref="B154">
    <cfRule type="expression" dxfId="2163" priority="74">
      <formula>kvartal &lt; 4</formula>
    </cfRule>
  </conditionalFormatting>
  <conditionalFormatting sqref="C154">
    <cfRule type="expression" dxfId="2162" priority="73">
      <formula>kvartal &lt; 4</formula>
    </cfRule>
  </conditionalFormatting>
  <conditionalFormatting sqref="F83">
    <cfRule type="expression" dxfId="2161" priority="72">
      <formula>kvartal &lt; 4</formula>
    </cfRule>
  </conditionalFormatting>
  <conditionalFormatting sqref="G83">
    <cfRule type="expression" dxfId="2160" priority="71">
      <formula>kvartal &lt; 4</formula>
    </cfRule>
  </conditionalFormatting>
  <conditionalFormatting sqref="F84:G84">
    <cfRule type="expression" dxfId="2159" priority="70">
      <formula>kvartal &lt; 4</formula>
    </cfRule>
  </conditionalFormatting>
  <conditionalFormatting sqref="F86:G87">
    <cfRule type="expression" dxfId="2158" priority="69">
      <formula>kvartal &lt; 4</formula>
    </cfRule>
  </conditionalFormatting>
  <conditionalFormatting sqref="F93:G94">
    <cfRule type="expression" dxfId="2157" priority="68">
      <formula>kvartal &lt; 4</formula>
    </cfRule>
  </conditionalFormatting>
  <conditionalFormatting sqref="F96:G97">
    <cfRule type="expression" dxfId="2156" priority="67">
      <formula>kvartal &lt; 4</formula>
    </cfRule>
  </conditionalFormatting>
  <conditionalFormatting sqref="F103:G104">
    <cfRule type="expression" dxfId="2155" priority="66">
      <formula>kvartal &lt; 4</formula>
    </cfRule>
  </conditionalFormatting>
  <conditionalFormatting sqref="F106:G107">
    <cfRule type="expression" dxfId="2154" priority="65">
      <formula>kvartal &lt; 4</formula>
    </cfRule>
  </conditionalFormatting>
  <conditionalFormatting sqref="F113:G114">
    <cfRule type="expression" dxfId="2153" priority="64">
      <formula>kvartal &lt; 4</formula>
    </cfRule>
  </conditionalFormatting>
  <conditionalFormatting sqref="F116:G117">
    <cfRule type="expression" dxfId="2152" priority="63">
      <formula>kvartal &lt; 4</formula>
    </cfRule>
  </conditionalFormatting>
  <conditionalFormatting sqref="F123:G124">
    <cfRule type="expression" dxfId="2151" priority="62">
      <formula>kvartal &lt; 4</formula>
    </cfRule>
  </conditionalFormatting>
  <conditionalFormatting sqref="F126:G127">
    <cfRule type="expression" dxfId="2150" priority="61">
      <formula>kvartal &lt; 4</formula>
    </cfRule>
  </conditionalFormatting>
  <conditionalFormatting sqref="F133:G134">
    <cfRule type="expression" dxfId="2149" priority="60">
      <formula>kvartal &lt; 4</formula>
    </cfRule>
  </conditionalFormatting>
  <conditionalFormatting sqref="F136:G137">
    <cfRule type="expression" dxfId="2148" priority="59">
      <formula>kvartal &lt; 4</formula>
    </cfRule>
  </conditionalFormatting>
  <conditionalFormatting sqref="F146">
    <cfRule type="expression" dxfId="2147" priority="58">
      <formula>kvartal &lt; 4</formula>
    </cfRule>
  </conditionalFormatting>
  <conditionalFormatting sqref="G146">
    <cfRule type="expression" dxfId="2146" priority="57">
      <formula>kvartal &lt; 4</formula>
    </cfRule>
  </conditionalFormatting>
  <conditionalFormatting sqref="F154:G154">
    <cfRule type="expression" dxfId="2145" priority="56">
      <formula>kvartal &lt; 4</formula>
    </cfRule>
  </conditionalFormatting>
  <conditionalFormatting sqref="F82:G82">
    <cfRule type="expression" dxfId="2144" priority="55">
      <formula>kvartal &lt; 4</formula>
    </cfRule>
  </conditionalFormatting>
  <conditionalFormatting sqref="F85:G85">
    <cfRule type="expression" dxfId="2143" priority="54">
      <formula>kvartal &lt; 4</formula>
    </cfRule>
  </conditionalFormatting>
  <conditionalFormatting sqref="F92:G92">
    <cfRule type="expression" dxfId="2142" priority="53">
      <formula>kvartal &lt; 4</formula>
    </cfRule>
  </conditionalFormatting>
  <conditionalFormatting sqref="F95:G95">
    <cfRule type="expression" dxfId="2141" priority="52">
      <formula>kvartal &lt; 4</formula>
    </cfRule>
  </conditionalFormatting>
  <conditionalFormatting sqref="F102:G102">
    <cfRule type="expression" dxfId="2140" priority="51">
      <formula>kvartal &lt; 4</formula>
    </cfRule>
  </conditionalFormatting>
  <conditionalFormatting sqref="F105:G105">
    <cfRule type="expression" dxfId="2139" priority="50">
      <formula>kvartal &lt; 4</formula>
    </cfRule>
  </conditionalFormatting>
  <conditionalFormatting sqref="F112:G112">
    <cfRule type="expression" dxfId="2138" priority="49">
      <formula>kvartal &lt; 4</formula>
    </cfRule>
  </conditionalFormatting>
  <conditionalFormatting sqref="F115">
    <cfRule type="expression" dxfId="2137" priority="48">
      <formula>kvartal &lt; 4</formula>
    </cfRule>
  </conditionalFormatting>
  <conditionalFormatting sqref="G115">
    <cfRule type="expression" dxfId="2136" priority="47">
      <formula>kvartal &lt; 4</formula>
    </cfRule>
  </conditionalFormatting>
  <conditionalFormatting sqref="F122:G122">
    <cfRule type="expression" dxfId="2135" priority="46">
      <formula>kvartal &lt; 4</formula>
    </cfRule>
  </conditionalFormatting>
  <conditionalFormatting sqref="F125">
    <cfRule type="expression" dxfId="2134" priority="45">
      <formula>kvartal &lt; 4</formula>
    </cfRule>
  </conditionalFormatting>
  <conditionalFormatting sqref="G125">
    <cfRule type="expression" dxfId="2133" priority="44">
      <formula>kvartal &lt; 4</formula>
    </cfRule>
  </conditionalFormatting>
  <conditionalFormatting sqref="F132">
    <cfRule type="expression" dxfId="2132" priority="43">
      <formula>kvartal &lt; 4</formula>
    </cfRule>
  </conditionalFormatting>
  <conditionalFormatting sqref="G132">
    <cfRule type="expression" dxfId="2131" priority="42">
      <formula>kvartal &lt; 4</formula>
    </cfRule>
  </conditionalFormatting>
  <conditionalFormatting sqref="G135">
    <cfRule type="expression" dxfId="2130" priority="41">
      <formula>kvartal &lt; 4</formula>
    </cfRule>
  </conditionalFormatting>
  <conditionalFormatting sqref="F135">
    <cfRule type="expression" dxfId="2129" priority="40">
      <formula>kvartal &lt; 4</formula>
    </cfRule>
  </conditionalFormatting>
  <conditionalFormatting sqref="J82:K86">
    <cfRule type="expression" dxfId="2128" priority="39">
      <formula>kvartal &lt; 4</formula>
    </cfRule>
  </conditionalFormatting>
  <conditionalFormatting sqref="J87:K87">
    <cfRule type="expression" dxfId="2127" priority="38">
      <formula>kvartal &lt; 4</formula>
    </cfRule>
  </conditionalFormatting>
  <conditionalFormatting sqref="J92:K97">
    <cfRule type="expression" dxfId="2126" priority="37">
      <formula>kvartal &lt; 4</formula>
    </cfRule>
  </conditionalFormatting>
  <conditionalFormatting sqref="J102:K107">
    <cfRule type="expression" dxfId="2125" priority="36">
      <formula>kvartal &lt; 4</formula>
    </cfRule>
  </conditionalFormatting>
  <conditionalFormatting sqref="J112:K117">
    <cfRule type="expression" dxfId="2124" priority="35">
      <formula>kvartal &lt; 4</formula>
    </cfRule>
  </conditionalFormatting>
  <conditionalFormatting sqref="J122:K127">
    <cfRule type="expression" dxfId="2123" priority="34">
      <formula>kvartal &lt; 4</formula>
    </cfRule>
  </conditionalFormatting>
  <conditionalFormatting sqref="J132:K137">
    <cfRule type="expression" dxfId="2122" priority="33">
      <formula>kvartal &lt; 4</formula>
    </cfRule>
  </conditionalFormatting>
  <conditionalFormatting sqref="J146:K146">
    <cfRule type="expression" dxfId="2121" priority="32">
      <formula>kvartal &lt; 4</formula>
    </cfRule>
  </conditionalFormatting>
  <conditionalFormatting sqref="J154:K154">
    <cfRule type="expression" dxfId="2120" priority="31">
      <formula>kvartal &lt; 4</formula>
    </cfRule>
  </conditionalFormatting>
  <conditionalFormatting sqref="A26:A28">
    <cfRule type="expression" dxfId="2119" priority="15">
      <formula>kvartal &lt; 4</formula>
    </cfRule>
  </conditionalFormatting>
  <conditionalFormatting sqref="A32:A33">
    <cfRule type="expression" dxfId="2118" priority="14">
      <formula>kvartal &lt; 4</formula>
    </cfRule>
  </conditionalFormatting>
  <conditionalFormatting sqref="A37:A39">
    <cfRule type="expression" dxfId="2117" priority="13">
      <formula>kvartal &lt; 4</formula>
    </cfRule>
  </conditionalFormatting>
  <conditionalFormatting sqref="A57:A59">
    <cfRule type="expression" dxfId="2116" priority="12">
      <formula>kvartal &lt; 4</formula>
    </cfRule>
  </conditionalFormatting>
  <conditionalFormatting sqref="A63:A65">
    <cfRule type="expression" dxfId="2115" priority="11">
      <formula>kvartal &lt; 4</formula>
    </cfRule>
  </conditionalFormatting>
  <conditionalFormatting sqref="A82:A87">
    <cfRule type="expression" dxfId="2114" priority="10">
      <formula>kvartal &lt; 4</formula>
    </cfRule>
  </conditionalFormatting>
  <conditionalFormatting sqref="A92:A97">
    <cfRule type="expression" dxfId="2113" priority="9">
      <formula>kvartal &lt; 4</formula>
    </cfRule>
  </conditionalFormatting>
  <conditionalFormatting sqref="A102:A107">
    <cfRule type="expression" dxfId="2112" priority="8">
      <formula>kvartal &lt; 4</formula>
    </cfRule>
  </conditionalFormatting>
  <conditionalFormatting sqref="A112:A117">
    <cfRule type="expression" dxfId="2111" priority="7">
      <formula>kvartal &lt; 4</formula>
    </cfRule>
  </conditionalFormatting>
  <conditionalFormatting sqref="A122:A127">
    <cfRule type="expression" dxfId="2110" priority="6">
      <formula>kvartal &lt; 4</formula>
    </cfRule>
  </conditionalFormatting>
  <conditionalFormatting sqref="A132:A137">
    <cfRule type="expression" dxfId="2109" priority="5">
      <formula>kvartal &lt; 4</formula>
    </cfRule>
  </conditionalFormatting>
  <conditionalFormatting sqref="A146">
    <cfRule type="expression" dxfId="2108" priority="4">
      <formula>kvartal &lt; 4</formula>
    </cfRule>
  </conditionalFormatting>
  <conditionalFormatting sqref="A154">
    <cfRule type="expression" dxfId="2107" priority="3">
      <formula>kvartal &lt; 4</formula>
    </cfRule>
  </conditionalFormatting>
  <conditionalFormatting sqref="A29">
    <cfRule type="expression" dxfId="2106" priority="2">
      <formula>kvartal &lt; 4</formula>
    </cfRule>
  </conditionalFormatting>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108</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3480</v>
      </c>
      <c r="C54" s="322">
        <v>4457</v>
      </c>
      <c r="D54" s="266">
        <v>28.1</v>
      </c>
      <c r="E54" s="179">
        <v>0.16616516685489846</v>
      </c>
      <c r="F54" s="146"/>
      <c r="G54" s="34"/>
      <c r="H54" s="160"/>
      <c r="I54" s="160"/>
      <c r="J54" s="38"/>
      <c r="K54" s="38"/>
      <c r="L54" s="160"/>
      <c r="M54" s="160"/>
      <c r="N54" s="149"/>
      <c r="O54" s="662" t="s">
        <v>432</v>
      </c>
    </row>
    <row r="55" spans="1:15" s="3" customFormat="1" ht="15.75" x14ac:dyDescent="0.2">
      <c r="A55" s="39" t="s">
        <v>340</v>
      </c>
      <c r="B55" s="294">
        <v>3480</v>
      </c>
      <c r="C55" s="295">
        <v>4457</v>
      </c>
      <c r="D55" s="267">
        <v>28.1</v>
      </c>
      <c r="E55" s="179">
        <v>0.29571133112282849</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21"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378" t="s">
        <v>432</v>
      </c>
      <c r="C82" s="378" t="s">
        <v>432</v>
      </c>
      <c r="D82" s="681" t="s">
        <v>432</v>
      </c>
      <c r="E82" s="392" t="s">
        <v>432</v>
      </c>
      <c r="F82" s="378" t="s">
        <v>432</v>
      </c>
      <c r="G82" s="378" t="s">
        <v>432</v>
      </c>
      <c r="H82" s="167" t="s">
        <v>432</v>
      </c>
      <c r="I82" s="704" t="s">
        <v>432</v>
      </c>
      <c r="J82" s="302" t="s">
        <v>432</v>
      </c>
      <c r="K82" s="302" t="s">
        <v>432</v>
      </c>
      <c r="L82" s="167" t="s">
        <v>432</v>
      </c>
      <c r="M82" s="656" t="s">
        <v>432</v>
      </c>
      <c r="O82" s="662" t="s">
        <v>432</v>
      </c>
    </row>
    <row r="83" spans="1:15" x14ac:dyDescent="0.2">
      <c r="A83" s="308" t="s">
        <v>12</v>
      </c>
      <c r="B83" s="386"/>
      <c r="C83" s="387"/>
      <c r="D83" s="681" t="s">
        <v>432</v>
      </c>
      <c r="E83" s="392" t="s">
        <v>432</v>
      </c>
      <c r="F83" s="378" t="s">
        <v>432</v>
      </c>
      <c r="G83" s="378" t="s">
        <v>432</v>
      </c>
      <c r="H83" s="167" t="s">
        <v>432</v>
      </c>
      <c r="I83" s="704" t="s">
        <v>432</v>
      </c>
      <c r="J83" s="302" t="s">
        <v>432</v>
      </c>
      <c r="K83" s="302" t="s">
        <v>432</v>
      </c>
      <c r="L83" s="167" t="s">
        <v>432</v>
      </c>
      <c r="M83" s="656" t="s">
        <v>432</v>
      </c>
      <c r="O83" s="662" t="s">
        <v>432</v>
      </c>
    </row>
    <row r="84" spans="1:15" x14ac:dyDescent="0.2">
      <c r="A84" s="308" t="s">
        <v>13</v>
      </c>
      <c r="B84" s="388"/>
      <c r="C84" s="389"/>
      <c r="D84" s="681" t="s">
        <v>432</v>
      </c>
      <c r="E84" s="392" t="s">
        <v>432</v>
      </c>
      <c r="F84" s="378" t="s">
        <v>432</v>
      </c>
      <c r="G84" s="378" t="s">
        <v>432</v>
      </c>
      <c r="H84" s="167" t="s">
        <v>432</v>
      </c>
      <c r="I84" s="704" t="s">
        <v>432</v>
      </c>
      <c r="J84" s="302" t="s">
        <v>432</v>
      </c>
      <c r="K84" s="302" t="s">
        <v>432</v>
      </c>
      <c r="L84" s="167" t="s">
        <v>432</v>
      </c>
      <c r="M84" s="656" t="s">
        <v>432</v>
      </c>
      <c r="O84" s="662" t="s">
        <v>432</v>
      </c>
    </row>
    <row r="85" spans="1:15" ht="15.75" x14ac:dyDescent="0.2">
      <c r="A85" s="308" t="s">
        <v>345</v>
      </c>
      <c r="B85" s="378" t="s">
        <v>432</v>
      </c>
      <c r="C85" s="378" t="s">
        <v>432</v>
      </c>
      <c r="D85" s="681" t="s">
        <v>432</v>
      </c>
      <c r="E85" s="392" t="s">
        <v>432</v>
      </c>
      <c r="F85" s="378" t="s">
        <v>432</v>
      </c>
      <c r="G85" s="378" t="s">
        <v>432</v>
      </c>
      <c r="H85" s="167" t="s">
        <v>432</v>
      </c>
      <c r="I85" s="704" t="s">
        <v>432</v>
      </c>
      <c r="J85" s="302" t="s">
        <v>432</v>
      </c>
      <c r="K85" s="302" t="s">
        <v>432</v>
      </c>
      <c r="L85" s="167" t="s">
        <v>432</v>
      </c>
      <c r="M85" s="656" t="s">
        <v>432</v>
      </c>
      <c r="O85" s="662" t="s">
        <v>432</v>
      </c>
    </row>
    <row r="86" spans="1:15" x14ac:dyDescent="0.2">
      <c r="A86" s="308" t="s">
        <v>12</v>
      </c>
      <c r="B86" s="388"/>
      <c r="C86" s="389"/>
      <c r="D86" s="681" t="s">
        <v>432</v>
      </c>
      <c r="E86" s="392" t="s">
        <v>432</v>
      </c>
      <c r="F86" s="378" t="s">
        <v>432</v>
      </c>
      <c r="G86" s="378" t="s">
        <v>432</v>
      </c>
      <c r="H86" s="167" t="s">
        <v>432</v>
      </c>
      <c r="I86" s="704" t="s">
        <v>432</v>
      </c>
      <c r="J86" s="302" t="s">
        <v>432</v>
      </c>
      <c r="K86" s="302" t="s">
        <v>432</v>
      </c>
      <c r="L86" s="167" t="s">
        <v>432</v>
      </c>
      <c r="M86" s="656" t="s">
        <v>432</v>
      </c>
      <c r="O86" s="662" t="s">
        <v>432</v>
      </c>
    </row>
    <row r="87" spans="1:15" s="3" customFormat="1" x14ac:dyDescent="0.2">
      <c r="A87" s="308" t="s">
        <v>13</v>
      </c>
      <c r="B87" s="388"/>
      <c r="C87" s="389"/>
      <c r="D87" s="681" t="s">
        <v>432</v>
      </c>
      <c r="E87" s="392" t="s">
        <v>432</v>
      </c>
      <c r="F87" s="378" t="s">
        <v>432</v>
      </c>
      <c r="G87" s="378"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378" t="s">
        <v>432</v>
      </c>
      <c r="C92" s="378" t="s">
        <v>432</v>
      </c>
      <c r="D92" s="681" t="s">
        <v>432</v>
      </c>
      <c r="E92" s="392" t="s">
        <v>432</v>
      </c>
      <c r="F92" s="378" t="s">
        <v>432</v>
      </c>
      <c r="G92" s="378" t="s">
        <v>432</v>
      </c>
      <c r="H92" s="167" t="s">
        <v>432</v>
      </c>
      <c r="I92" s="704" t="s">
        <v>432</v>
      </c>
      <c r="J92" s="302" t="s">
        <v>432</v>
      </c>
      <c r="K92" s="302" t="s">
        <v>432</v>
      </c>
      <c r="L92" s="167" t="s">
        <v>432</v>
      </c>
      <c r="M92" s="656" t="s">
        <v>432</v>
      </c>
      <c r="O92" s="662" t="s">
        <v>432</v>
      </c>
    </row>
    <row r="93" spans="1:15" x14ac:dyDescent="0.2">
      <c r="A93" s="308" t="s">
        <v>12</v>
      </c>
      <c r="B93" s="388"/>
      <c r="C93" s="389"/>
      <c r="D93" s="681" t="s">
        <v>432</v>
      </c>
      <c r="E93" s="392" t="s">
        <v>432</v>
      </c>
      <c r="F93" s="378" t="s">
        <v>432</v>
      </c>
      <c r="G93" s="378" t="s">
        <v>432</v>
      </c>
      <c r="H93" s="167" t="s">
        <v>432</v>
      </c>
      <c r="I93" s="704" t="s">
        <v>432</v>
      </c>
      <c r="J93" s="302" t="s">
        <v>432</v>
      </c>
      <c r="K93" s="302" t="s">
        <v>432</v>
      </c>
      <c r="L93" s="167" t="s">
        <v>432</v>
      </c>
      <c r="M93" s="656" t="s">
        <v>432</v>
      </c>
      <c r="O93" s="662" t="s">
        <v>432</v>
      </c>
    </row>
    <row r="94" spans="1:15" x14ac:dyDescent="0.2">
      <c r="A94" s="308" t="s">
        <v>13</v>
      </c>
      <c r="B94" s="388"/>
      <c r="C94" s="389"/>
      <c r="D94" s="681" t="s">
        <v>432</v>
      </c>
      <c r="E94" s="392" t="s">
        <v>432</v>
      </c>
      <c r="F94" s="378" t="s">
        <v>432</v>
      </c>
      <c r="G94" s="378" t="s">
        <v>432</v>
      </c>
      <c r="H94" s="167" t="s">
        <v>432</v>
      </c>
      <c r="I94" s="704" t="s">
        <v>432</v>
      </c>
      <c r="J94" s="302" t="s">
        <v>432</v>
      </c>
      <c r="K94" s="302" t="s">
        <v>432</v>
      </c>
      <c r="L94" s="167" t="s">
        <v>432</v>
      </c>
      <c r="M94" s="656" t="s">
        <v>432</v>
      </c>
      <c r="O94" s="662" t="s">
        <v>432</v>
      </c>
    </row>
    <row r="95" spans="1:15" ht="15.75" x14ac:dyDescent="0.2">
      <c r="A95" s="308" t="s">
        <v>345</v>
      </c>
      <c r="B95" s="378" t="s">
        <v>432</v>
      </c>
      <c r="C95" s="378" t="s">
        <v>432</v>
      </c>
      <c r="D95" s="681" t="s">
        <v>432</v>
      </c>
      <c r="E95" s="392" t="s">
        <v>432</v>
      </c>
      <c r="F95" s="378" t="s">
        <v>432</v>
      </c>
      <c r="G95" s="378" t="s">
        <v>432</v>
      </c>
      <c r="H95" s="167" t="s">
        <v>432</v>
      </c>
      <c r="I95" s="704" t="s">
        <v>432</v>
      </c>
      <c r="J95" s="302" t="s">
        <v>432</v>
      </c>
      <c r="K95" s="302" t="s">
        <v>432</v>
      </c>
      <c r="L95" s="167" t="s">
        <v>432</v>
      </c>
      <c r="M95" s="656" t="s">
        <v>432</v>
      </c>
      <c r="O95" s="662" t="s">
        <v>432</v>
      </c>
    </row>
    <row r="96" spans="1:15" x14ac:dyDescent="0.2">
      <c r="A96" s="308" t="s">
        <v>12</v>
      </c>
      <c r="B96" s="388"/>
      <c r="C96" s="389"/>
      <c r="D96" s="681" t="s">
        <v>432</v>
      </c>
      <c r="E96" s="392" t="s">
        <v>432</v>
      </c>
      <c r="F96" s="378" t="s">
        <v>432</v>
      </c>
      <c r="G96" s="378" t="s">
        <v>432</v>
      </c>
      <c r="H96" s="167" t="s">
        <v>432</v>
      </c>
      <c r="I96" s="704" t="s">
        <v>432</v>
      </c>
      <c r="J96" s="302" t="s">
        <v>432</v>
      </c>
      <c r="K96" s="302" t="s">
        <v>432</v>
      </c>
      <c r="L96" s="167" t="s">
        <v>432</v>
      </c>
      <c r="M96" s="656" t="s">
        <v>432</v>
      </c>
      <c r="O96" s="662" t="s">
        <v>432</v>
      </c>
    </row>
    <row r="97" spans="1:15" x14ac:dyDescent="0.2">
      <c r="A97" s="308" t="s">
        <v>13</v>
      </c>
      <c r="B97" s="388"/>
      <c r="C97" s="389"/>
      <c r="D97" s="681" t="s">
        <v>432</v>
      </c>
      <c r="E97" s="392" t="s">
        <v>432</v>
      </c>
      <c r="F97" s="378" t="s">
        <v>432</v>
      </c>
      <c r="G97" s="378"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378" t="s">
        <v>432</v>
      </c>
      <c r="C102" s="378" t="s">
        <v>432</v>
      </c>
      <c r="D102" s="681" t="s">
        <v>432</v>
      </c>
      <c r="E102" s="392" t="s">
        <v>432</v>
      </c>
      <c r="F102" s="378" t="s">
        <v>432</v>
      </c>
      <c r="G102" s="378" t="s">
        <v>432</v>
      </c>
      <c r="H102" s="167" t="s">
        <v>432</v>
      </c>
      <c r="I102" s="704" t="s">
        <v>432</v>
      </c>
      <c r="J102" s="302" t="s">
        <v>432</v>
      </c>
      <c r="K102" s="302" t="s">
        <v>432</v>
      </c>
      <c r="L102" s="167" t="s">
        <v>432</v>
      </c>
      <c r="M102" s="656" t="s">
        <v>432</v>
      </c>
      <c r="O102" s="662" t="s">
        <v>432</v>
      </c>
    </row>
    <row r="103" spans="1:15" x14ac:dyDescent="0.2">
      <c r="A103" s="308" t="s">
        <v>12</v>
      </c>
      <c r="B103" s="388"/>
      <c r="C103" s="389"/>
      <c r="D103" s="681" t="s">
        <v>432</v>
      </c>
      <c r="E103" s="392" t="s">
        <v>432</v>
      </c>
      <c r="F103" s="378" t="s">
        <v>432</v>
      </c>
      <c r="G103" s="378" t="s">
        <v>432</v>
      </c>
      <c r="H103" s="167" t="s">
        <v>432</v>
      </c>
      <c r="I103" s="704" t="s">
        <v>432</v>
      </c>
      <c r="J103" s="302" t="s">
        <v>432</v>
      </c>
      <c r="K103" s="302" t="s">
        <v>432</v>
      </c>
      <c r="L103" s="167" t="s">
        <v>432</v>
      </c>
      <c r="M103" s="656" t="s">
        <v>432</v>
      </c>
      <c r="O103" s="662" t="s">
        <v>432</v>
      </c>
    </row>
    <row r="104" spans="1:15" x14ac:dyDescent="0.2">
      <c r="A104" s="308" t="s">
        <v>13</v>
      </c>
      <c r="B104" s="388"/>
      <c r="C104" s="389"/>
      <c r="D104" s="681" t="s">
        <v>432</v>
      </c>
      <c r="E104" s="392" t="s">
        <v>432</v>
      </c>
      <c r="F104" s="378" t="s">
        <v>432</v>
      </c>
      <c r="G104" s="378" t="s">
        <v>432</v>
      </c>
      <c r="H104" s="167" t="s">
        <v>432</v>
      </c>
      <c r="I104" s="704" t="s">
        <v>432</v>
      </c>
      <c r="J104" s="302" t="s">
        <v>432</v>
      </c>
      <c r="K104" s="302" t="s">
        <v>432</v>
      </c>
      <c r="L104" s="167" t="s">
        <v>432</v>
      </c>
      <c r="M104" s="656" t="s">
        <v>432</v>
      </c>
      <c r="O104" s="662" t="s">
        <v>432</v>
      </c>
    </row>
    <row r="105" spans="1:15" ht="15.75" x14ac:dyDescent="0.2">
      <c r="A105" s="308" t="s">
        <v>345</v>
      </c>
      <c r="B105" s="378" t="s">
        <v>432</v>
      </c>
      <c r="C105" s="378" t="s">
        <v>432</v>
      </c>
      <c r="D105" s="681" t="s">
        <v>432</v>
      </c>
      <c r="E105" s="392" t="s">
        <v>432</v>
      </c>
      <c r="F105" s="378" t="s">
        <v>432</v>
      </c>
      <c r="G105" s="378" t="s">
        <v>432</v>
      </c>
      <c r="H105" s="167" t="s">
        <v>432</v>
      </c>
      <c r="I105" s="704" t="s">
        <v>432</v>
      </c>
      <c r="J105" s="302" t="s">
        <v>432</v>
      </c>
      <c r="K105" s="302" t="s">
        <v>432</v>
      </c>
      <c r="L105" s="167" t="s">
        <v>432</v>
      </c>
      <c r="M105" s="656" t="s">
        <v>432</v>
      </c>
      <c r="O105" s="662" t="s">
        <v>432</v>
      </c>
    </row>
    <row r="106" spans="1:15" x14ac:dyDescent="0.2">
      <c r="A106" s="308" t="s">
        <v>12</v>
      </c>
      <c r="B106" s="388"/>
      <c r="C106" s="389"/>
      <c r="D106" s="681" t="s">
        <v>432</v>
      </c>
      <c r="E106" s="392" t="s">
        <v>432</v>
      </c>
      <c r="F106" s="378" t="s">
        <v>432</v>
      </c>
      <c r="G106" s="378" t="s">
        <v>432</v>
      </c>
      <c r="H106" s="167" t="s">
        <v>432</v>
      </c>
      <c r="I106" s="704" t="s">
        <v>432</v>
      </c>
      <c r="J106" s="302" t="s">
        <v>432</v>
      </c>
      <c r="K106" s="302" t="s">
        <v>432</v>
      </c>
      <c r="L106" s="167" t="s">
        <v>432</v>
      </c>
      <c r="M106" s="656" t="s">
        <v>432</v>
      </c>
      <c r="O106" s="662" t="s">
        <v>432</v>
      </c>
    </row>
    <row r="107" spans="1:15" x14ac:dyDescent="0.2">
      <c r="A107" s="308" t="s">
        <v>13</v>
      </c>
      <c r="B107" s="388"/>
      <c r="C107" s="389"/>
      <c r="D107" s="681" t="s">
        <v>432</v>
      </c>
      <c r="E107" s="392" t="s">
        <v>432</v>
      </c>
      <c r="F107" s="378" t="s">
        <v>432</v>
      </c>
      <c r="G107" s="378"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378" t="s">
        <v>432</v>
      </c>
      <c r="C112" s="378" t="s">
        <v>432</v>
      </c>
      <c r="D112" s="681" t="s">
        <v>432</v>
      </c>
      <c r="E112" s="392" t="s">
        <v>432</v>
      </c>
      <c r="F112" s="378" t="s">
        <v>432</v>
      </c>
      <c r="G112" s="378" t="s">
        <v>432</v>
      </c>
      <c r="H112" s="167" t="s">
        <v>432</v>
      </c>
      <c r="I112" s="704" t="s">
        <v>432</v>
      </c>
      <c r="J112" s="302" t="s">
        <v>432</v>
      </c>
      <c r="K112" s="302" t="s">
        <v>432</v>
      </c>
      <c r="L112" s="167" t="s">
        <v>432</v>
      </c>
      <c r="M112" s="656" t="s">
        <v>432</v>
      </c>
      <c r="O112" s="662" t="s">
        <v>432</v>
      </c>
    </row>
    <row r="113" spans="1:15" x14ac:dyDescent="0.2">
      <c r="A113" s="308" t="s">
        <v>12</v>
      </c>
      <c r="B113" s="388"/>
      <c r="C113" s="389"/>
      <c r="D113" s="681" t="s">
        <v>432</v>
      </c>
      <c r="E113" s="392" t="s">
        <v>432</v>
      </c>
      <c r="F113" s="378" t="s">
        <v>432</v>
      </c>
      <c r="G113" s="378" t="s">
        <v>432</v>
      </c>
      <c r="H113" s="167" t="s">
        <v>432</v>
      </c>
      <c r="I113" s="704" t="s">
        <v>432</v>
      </c>
      <c r="J113" s="302" t="s">
        <v>432</v>
      </c>
      <c r="K113" s="302" t="s">
        <v>432</v>
      </c>
      <c r="L113" s="167" t="s">
        <v>432</v>
      </c>
      <c r="M113" s="656" t="s">
        <v>432</v>
      </c>
      <c r="O113" s="662" t="s">
        <v>432</v>
      </c>
    </row>
    <row r="114" spans="1:15" x14ac:dyDescent="0.2">
      <c r="A114" s="308" t="s">
        <v>13</v>
      </c>
      <c r="B114" s="388"/>
      <c r="C114" s="389"/>
      <c r="D114" s="681" t="s">
        <v>432</v>
      </c>
      <c r="E114" s="392" t="s">
        <v>432</v>
      </c>
      <c r="F114" s="378" t="s">
        <v>432</v>
      </c>
      <c r="G114" s="378" t="s">
        <v>432</v>
      </c>
      <c r="H114" s="167" t="s">
        <v>432</v>
      </c>
      <c r="I114" s="704" t="s">
        <v>432</v>
      </c>
      <c r="J114" s="302" t="s">
        <v>432</v>
      </c>
      <c r="K114" s="302" t="s">
        <v>432</v>
      </c>
      <c r="L114" s="167" t="s">
        <v>432</v>
      </c>
      <c r="M114" s="656" t="s">
        <v>432</v>
      </c>
      <c r="O114" s="662" t="s">
        <v>432</v>
      </c>
    </row>
    <row r="115" spans="1:15" ht="15.75" x14ac:dyDescent="0.2">
      <c r="A115" s="308" t="s">
        <v>345</v>
      </c>
      <c r="B115" s="378" t="s">
        <v>432</v>
      </c>
      <c r="C115" s="378" t="s">
        <v>432</v>
      </c>
      <c r="D115" s="681" t="s">
        <v>432</v>
      </c>
      <c r="E115" s="392" t="s">
        <v>432</v>
      </c>
      <c r="F115" s="378" t="s">
        <v>432</v>
      </c>
      <c r="G115" s="378" t="s">
        <v>432</v>
      </c>
      <c r="H115" s="167" t="s">
        <v>432</v>
      </c>
      <c r="I115" s="704" t="s">
        <v>432</v>
      </c>
      <c r="J115" s="302" t="s">
        <v>432</v>
      </c>
      <c r="K115" s="302" t="s">
        <v>432</v>
      </c>
      <c r="L115" s="167" t="s">
        <v>432</v>
      </c>
      <c r="M115" s="656" t="s">
        <v>432</v>
      </c>
      <c r="O115" s="662" t="s">
        <v>432</v>
      </c>
    </row>
    <row r="116" spans="1:15" x14ac:dyDescent="0.2">
      <c r="A116" s="308" t="s">
        <v>12</v>
      </c>
      <c r="B116" s="388"/>
      <c r="C116" s="389"/>
      <c r="D116" s="681" t="s">
        <v>432</v>
      </c>
      <c r="E116" s="392" t="s">
        <v>432</v>
      </c>
      <c r="F116" s="378" t="s">
        <v>432</v>
      </c>
      <c r="G116" s="378" t="s">
        <v>432</v>
      </c>
      <c r="H116" s="167" t="s">
        <v>432</v>
      </c>
      <c r="I116" s="704" t="s">
        <v>432</v>
      </c>
      <c r="J116" s="302" t="s">
        <v>432</v>
      </c>
      <c r="K116" s="302" t="s">
        <v>432</v>
      </c>
      <c r="L116" s="167" t="s">
        <v>432</v>
      </c>
      <c r="M116" s="656" t="s">
        <v>432</v>
      </c>
      <c r="O116" s="662" t="s">
        <v>432</v>
      </c>
    </row>
    <row r="117" spans="1:15" x14ac:dyDescent="0.2">
      <c r="A117" s="308" t="s">
        <v>13</v>
      </c>
      <c r="B117" s="390"/>
      <c r="C117" s="391"/>
      <c r="D117" s="681" t="s">
        <v>432</v>
      </c>
      <c r="E117" s="392" t="s">
        <v>432</v>
      </c>
      <c r="F117" s="378" t="s">
        <v>432</v>
      </c>
      <c r="G117" s="378"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378" t="s">
        <v>432</v>
      </c>
      <c r="C122" s="378" t="s">
        <v>432</v>
      </c>
      <c r="D122" s="681" t="s">
        <v>432</v>
      </c>
      <c r="E122" s="392" t="s">
        <v>432</v>
      </c>
      <c r="F122" s="378" t="s">
        <v>432</v>
      </c>
      <c r="G122" s="378" t="s">
        <v>432</v>
      </c>
      <c r="H122" s="167" t="s">
        <v>432</v>
      </c>
      <c r="I122" s="704" t="s">
        <v>432</v>
      </c>
      <c r="J122" s="302" t="s">
        <v>432</v>
      </c>
      <c r="K122" s="302" t="s">
        <v>432</v>
      </c>
      <c r="L122" s="167" t="s">
        <v>432</v>
      </c>
      <c r="M122" s="656" t="s">
        <v>432</v>
      </c>
      <c r="O122" s="662" t="s">
        <v>432</v>
      </c>
    </row>
    <row r="123" spans="1:15" x14ac:dyDescent="0.2">
      <c r="A123" s="308" t="s">
        <v>12</v>
      </c>
      <c r="B123" s="388"/>
      <c r="C123" s="389"/>
      <c r="D123" s="681" t="s">
        <v>432</v>
      </c>
      <c r="E123" s="392" t="s">
        <v>432</v>
      </c>
      <c r="F123" s="378" t="s">
        <v>432</v>
      </c>
      <c r="G123" s="378" t="s">
        <v>432</v>
      </c>
      <c r="H123" s="167" t="s">
        <v>432</v>
      </c>
      <c r="I123" s="704" t="s">
        <v>432</v>
      </c>
      <c r="J123" s="302" t="s">
        <v>432</v>
      </c>
      <c r="K123" s="302" t="s">
        <v>432</v>
      </c>
      <c r="L123" s="167" t="s">
        <v>432</v>
      </c>
      <c r="M123" s="656" t="s">
        <v>432</v>
      </c>
      <c r="O123" s="662" t="s">
        <v>432</v>
      </c>
    </row>
    <row r="124" spans="1:15" x14ac:dyDescent="0.2">
      <c r="A124" s="308" t="s">
        <v>13</v>
      </c>
      <c r="B124" s="388"/>
      <c r="C124" s="389"/>
      <c r="D124" s="681" t="s">
        <v>432</v>
      </c>
      <c r="E124" s="392" t="s">
        <v>432</v>
      </c>
      <c r="F124" s="378" t="s">
        <v>432</v>
      </c>
      <c r="G124" s="378" t="s">
        <v>432</v>
      </c>
      <c r="H124" s="167" t="s">
        <v>432</v>
      </c>
      <c r="I124" s="704" t="s">
        <v>432</v>
      </c>
      <c r="J124" s="302" t="s">
        <v>432</v>
      </c>
      <c r="K124" s="302" t="s">
        <v>432</v>
      </c>
      <c r="L124" s="167" t="s">
        <v>432</v>
      </c>
      <c r="M124" s="656" t="s">
        <v>432</v>
      </c>
      <c r="O124" s="662" t="s">
        <v>432</v>
      </c>
    </row>
    <row r="125" spans="1:15" ht="15.75" x14ac:dyDescent="0.2">
      <c r="A125" s="308" t="s">
        <v>345</v>
      </c>
      <c r="B125" s="378" t="s">
        <v>432</v>
      </c>
      <c r="C125" s="378" t="s">
        <v>432</v>
      </c>
      <c r="D125" s="681" t="s">
        <v>432</v>
      </c>
      <c r="E125" s="392" t="s">
        <v>432</v>
      </c>
      <c r="F125" s="378" t="s">
        <v>432</v>
      </c>
      <c r="G125" s="378" t="s">
        <v>432</v>
      </c>
      <c r="H125" s="167" t="s">
        <v>432</v>
      </c>
      <c r="I125" s="704" t="s">
        <v>432</v>
      </c>
      <c r="J125" s="302" t="s">
        <v>432</v>
      </c>
      <c r="K125" s="302" t="s">
        <v>432</v>
      </c>
      <c r="L125" s="167" t="s">
        <v>432</v>
      </c>
      <c r="M125" s="656" t="s">
        <v>432</v>
      </c>
      <c r="O125" s="662" t="s">
        <v>432</v>
      </c>
    </row>
    <row r="126" spans="1:15" x14ac:dyDescent="0.2">
      <c r="A126" s="308" t="s">
        <v>12</v>
      </c>
      <c r="B126" s="388"/>
      <c r="C126" s="389"/>
      <c r="D126" s="681" t="s">
        <v>432</v>
      </c>
      <c r="E126" s="392" t="s">
        <v>432</v>
      </c>
      <c r="F126" s="378" t="s">
        <v>432</v>
      </c>
      <c r="G126" s="378" t="s">
        <v>432</v>
      </c>
      <c r="H126" s="167" t="s">
        <v>432</v>
      </c>
      <c r="I126" s="704" t="s">
        <v>432</v>
      </c>
      <c r="J126" s="302" t="s">
        <v>432</v>
      </c>
      <c r="K126" s="302" t="s">
        <v>432</v>
      </c>
      <c r="L126" s="167" t="s">
        <v>432</v>
      </c>
      <c r="M126" s="656" t="s">
        <v>432</v>
      </c>
      <c r="O126" s="662" t="s">
        <v>432</v>
      </c>
    </row>
    <row r="127" spans="1:15" x14ac:dyDescent="0.2">
      <c r="A127" s="308" t="s">
        <v>13</v>
      </c>
      <c r="B127" s="388"/>
      <c r="C127" s="389"/>
      <c r="D127" s="681" t="s">
        <v>432</v>
      </c>
      <c r="E127" s="392" t="s">
        <v>432</v>
      </c>
      <c r="F127" s="378" t="s">
        <v>432</v>
      </c>
      <c r="G127" s="378"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378" t="s">
        <v>432</v>
      </c>
      <c r="C132" s="378" t="s">
        <v>432</v>
      </c>
      <c r="D132" s="681" t="s">
        <v>432</v>
      </c>
      <c r="E132" s="392" t="s">
        <v>432</v>
      </c>
      <c r="F132" s="378" t="s">
        <v>432</v>
      </c>
      <c r="G132" s="378" t="s">
        <v>432</v>
      </c>
      <c r="H132" s="167" t="s">
        <v>432</v>
      </c>
      <c r="I132" s="704" t="s">
        <v>432</v>
      </c>
      <c r="J132" s="302" t="s">
        <v>432</v>
      </c>
      <c r="K132" s="302" t="s">
        <v>432</v>
      </c>
      <c r="L132" s="167" t="s">
        <v>432</v>
      </c>
      <c r="M132" s="656" t="s">
        <v>432</v>
      </c>
      <c r="O132" s="662" t="s">
        <v>432</v>
      </c>
    </row>
    <row r="133" spans="1:15" x14ac:dyDescent="0.2">
      <c r="A133" s="308" t="s">
        <v>12</v>
      </c>
      <c r="B133" s="388"/>
      <c r="C133" s="389"/>
      <c r="D133" s="681" t="s">
        <v>432</v>
      </c>
      <c r="E133" s="392" t="s">
        <v>432</v>
      </c>
      <c r="F133" s="378" t="s">
        <v>432</v>
      </c>
      <c r="G133" s="378" t="s">
        <v>432</v>
      </c>
      <c r="H133" s="167" t="s">
        <v>432</v>
      </c>
      <c r="I133" s="704" t="s">
        <v>432</v>
      </c>
      <c r="J133" s="302" t="s">
        <v>432</v>
      </c>
      <c r="K133" s="302" t="s">
        <v>432</v>
      </c>
      <c r="L133" s="167" t="s">
        <v>432</v>
      </c>
      <c r="M133" s="656" t="s">
        <v>432</v>
      </c>
      <c r="O133" s="662" t="s">
        <v>432</v>
      </c>
    </row>
    <row r="134" spans="1:15" x14ac:dyDescent="0.2">
      <c r="A134" s="308" t="s">
        <v>13</v>
      </c>
      <c r="B134" s="388"/>
      <c r="C134" s="389"/>
      <c r="D134" s="681" t="s">
        <v>432</v>
      </c>
      <c r="E134" s="392" t="s">
        <v>432</v>
      </c>
      <c r="F134" s="378" t="s">
        <v>432</v>
      </c>
      <c r="G134" s="378" t="s">
        <v>432</v>
      </c>
      <c r="H134" s="167" t="s">
        <v>432</v>
      </c>
      <c r="I134" s="704" t="s">
        <v>432</v>
      </c>
      <c r="J134" s="302" t="s">
        <v>432</v>
      </c>
      <c r="K134" s="302" t="s">
        <v>432</v>
      </c>
      <c r="L134" s="167" t="s">
        <v>432</v>
      </c>
      <c r="M134" s="656" t="s">
        <v>432</v>
      </c>
      <c r="O134" s="662" t="s">
        <v>432</v>
      </c>
    </row>
    <row r="135" spans="1:15" ht="15.75" x14ac:dyDescent="0.2">
      <c r="A135" s="308" t="s">
        <v>345</v>
      </c>
      <c r="B135" s="378" t="s">
        <v>432</v>
      </c>
      <c r="C135" s="378" t="s">
        <v>432</v>
      </c>
      <c r="D135" s="681" t="s">
        <v>432</v>
      </c>
      <c r="E135" s="392" t="s">
        <v>432</v>
      </c>
      <c r="F135" s="378" t="s">
        <v>432</v>
      </c>
      <c r="G135" s="378" t="s">
        <v>432</v>
      </c>
      <c r="H135" s="167" t="s">
        <v>432</v>
      </c>
      <c r="I135" s="704" t="s">
        <v>432</v>
      </c>
      <c r="J135" s="302" t="s">
        <v>432</v>
      </c>
      <c r="K135" s="302" t="s">
        <v>432</v>
      </c>
      <c r="L135" s="167" t="s">
        <v>432</v>
      </c>
      <c r="M135" s="656" t="s">
        <v>432</v>
      </c>
      <c r="O135" s="662" t="s">
        <v>432</v>
      </c>
    </row>
    <row r="136" spans="1:15" x14ac:dyDescent="0.2">
      <c r="A136" s="308" t="s">
        <v>12</v>
      </c>
      <c r="B136" s="388"/>
      <c r="C136" s="389"/>
      <c r="D136" s="681" t="s">
        <v>432</v>
      </c>
      <c r="E136" s="392" t="s">
        <v>432</v>
      </c>
      <c r="F136" s="378" t="s">
        <v>432</v>
      </c>
      <c r="G136" s="378" t="s">
        <v>432</v>
      </c>
      <c r="H136" s="167" t="s">
        <v>432</v>
      </c>
      <c r="I136" s="704" t="s">
        <v>432</v>
      </c>
      <c r="J136" s="302" t="s">
        <v>432</v>
      </c>
      <c r="K136" s="302" t="s">
        <v>432</v>
      </c>
      <c r="L136" s="167" t="s">
        <v>432</v>
      </c>
      <c r="M136" s="656" t="s">
        <v>432</v>
      </c>
      <c r="O136" s="662" t="s">
        <v>432</v>
      </c>
    </row>
    <row r="137" spans="1:15" x14ac:dyDescent="0.2">
      <c r="A137" s="308" t="s">
        <v>13</v>
      </c>
      <c r="B137" s="388"/>
      <c r="C137" s="389"/>
      <c r="D137" s="681" t="s">
        <v>432</v>
      </c>
      <c r="E137" s="392" t="s">
        <v>432</v>
      </c>
      <c r="F137" s="378" t="s">
        <v>432</v>
      </c>
      <c r="G137" s="378"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378" t="s">
        <v>432</v>
      </c>
      <c r="C146" s="378" t="s">
        <v>432</v>
      </c>
      <c r="D146" s="681" t="s">
        <v>432</v>
      </c>
      <c r="E146" s="392" t="s">
        <v>432</v>
      </c>
      <c r="F146" s="378" t="s">
        <v>432</v>
      </c>
      <c r="G146" s="378"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378" t="s">
        <v>432</v>
      </c>
      <c r="C154" s="378" t="s">
        <v>432</v>
      </c>
      <c r="D154" s="681" t="s">
        <v>432</v>
      </c>
      <c r="E154" s="392" t="s">
        <v>432</v>
      </c>
      <c r="F154" s="378" t="s">
        <v>432</v>
      </c>
      <c r="G154" s="378"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2105" priority="193">
      <formula>kvartal &lt; 4</formula>
    </cfRule>
  </conditionalFormatting>
  <conditionalFormatting sqref="B63:C65">
    <cfRule type="expression" dxfId="2104" priority="192">
      <formula>kvartal &lt; 4</formula>
    </cfRule>
  </conditionalFormatting>
  <conditionalFormatting sqref="B37">
    <cfRule type="expression" dxfId="2103" priority="191">
      <formula>kvartal &lt; 4</formula>
    </cfRule>
  </conditionalFormatting>
  <conditionalFormatting sqref="B38">
    <cfRule type="expression" dxfId="2102" priority="190">
      <formula>kvartal &lt; 4</formula>
    </cfRule>
  </conditionalFormatting>
  <conditionalFormatting sqref="B39">
    <cfRule type="expression" dxfId="2101" priority="189">
      <formula>kvartal &lt; 4</formula>
    </cfRule>
  </conditionalFormatting>
  <conditionalFormatting sqref="A34">
    <cfRule type="expression" dxfId="2100" priority="62">
      <formula>kvartal &lt; 4</formula>
    </cfRule>
  </conditionalFormatting>
  <conditionalFormatting sqref="C37">
    <cfRule type="expression" dxfId="2099" priority="188">
      <formula>kvartal &lt; 4</formula>
    </cfRule>
  </conditionalFormatting>
  <conditionalFormatting sqref="C38">
    <cfRule type="expression" dxfId="2098" priority="187">
      <formula>kvartal &lt; 4</formula>
    </cfRule>
  </conditionalFormatting>
  <conditionalFormatting sqref="C39">
    <cfRule type="expression" dxfId="2097" priority="186">
      <formula>kvartal &lt; 4</formula>
    </cfRule>
  </conditionalFormatting>
  <conditionalFormatting sqref="B26:C28">
    <cfRule type="expression" dxfId="2096" priority="185">
      <formula>kvartal &lt; 4</formula>
    </cfRule>
  </conditionalFormatting>
  <conditionalFormatting sqref="B32:C33">
    <cfRule type="expression" dxfId="2095" priority="184">
      <formula>kvartal &lt; 4</formula>
    </cfRule>
  </conditionalFormatting>
  <conditionalFormatting sqref="B34">
    <cfRule type="expression" dxfId="2094" priority="183">
      <formula>kvartal &lt; 4</formula>
    </cfRule>
  </conditionalFormatting>
  <conditionalFormatting sqref="C34">
    <cfRule type="expression" dxfId="2093" priority="182">
      <formula>kvartal &lt; 4</formula>
    </cfRule>
  </conditionalFormatting>
  <conditionalFormatting sqref="F26:G28">
    <cfRule type="expression" dxfId="2092" priority="181">
      <formula>kvartal &lt; 4</formula>
    </cfRule>
  </conditionalFormatting>
  <conditionalFormatting sqref="F32">
    <cfRule type="expression" dxfId="2091" priority="180">
      <formula>kvartal &lt; 4</formula>
    </cfRule>
  </conditionalFormatting>
  <conditionalFormatting sqref="G32">
    <cfRule type="expression" dxfId="2090" priority="179">
      <formula>kvartal &lt; 4</formula>
    </cfRule>
  </conditionalFormatting>
  <conditionalFormatting sqref="F33">
    <cfRule type="expression" dxfId="2089" priority="178">
      <formula>kvartal &lt; 4</formula>
    </cfRule>
  </conditionalFormatting>
  <conditionalFormatting sqref="G33">
    <cfRule type="expression" dxfId="2088" priority="177">
      <formula>kvartal &lt; 4</formula>
    </cfRule>
  </conditionalFormatting>
  <conditionalFormatting sqref="F34">
    <cfRule type="expression" dxfId="2087" priority="176">
      <formula>kvartal &lt; 4</formula>
    </cfRule>
  </conditionalFormatting>
  <conditionalFormatting sqref="G34">
    <cfRule type="expression" dxfId="2086" priority="175">
      <formula>kvartal &lt; 4</formula>
    </cfRule>
  </conditionalFormatting>
  <conditionalFormatting sqref="F37">
    <cfRule type="expression" dxfId="2085" priority="174">
      <formula>kvartal &lt; 4</formula>
    </cfRule>
  </conditionalFormatting>
  <conditionalFormatting sqref="F38">
    <cfRule type="expression" dxfId="2084" priority="173">
      <formula>kvartal &lt; 4</formula>
    </cfRule>
  </conditionalFormatting>
  <conditionalFormatting sqref="F39">
    <cfRule type="expression" dxfId="2083" priority="172">
      <formula>kvartal &lt; 4</formula>
    </cfRule>
  </conditionalFormatting>
  <conditionalFormatting sqref="G37">
    <cfRule type="expression" dxfId="2082" priority="171">
      <formula>kvartal &lt; 4</formula>
    </cfRule>
  </conditionalFormatting>
  <conditionalFormatting sqref="G38">
    <cfRule type="expression" dxfId="2081" priority="170">
      <formula>kvartal &lt; 4</formula>
    </cfRule>
  </conditionalFormatting>
  <conditionalFormatting sqref="G39">
    <cfRule type="expression" dxfId="2080" priority="169">
      <formula>kvartal &lt; 4</formula>
    </cfRule>
  </conditionalFormatting>
  <conditionalFormatting sqref="B29">
    <cfRule type="expression" dxfId="2079" priority="168">
      <formula>kvartal &lt; 4</formula>
    </cfRule>
  </conditionalFormatting>
  <conditionalFormatting sqref="C29">
    <cfRule type="expression" dxfId="2078" priority="167">
      <formula>kvartal &lt; 4</formula>
    </cfRule>
  </conditionalFormatting>
  <conditionalFormatting sqref="F29">
    <cfRule type="expression" dxfId="2077" priority="166">
      <formula>kvartal &lt; 4</formula>
    </cfRule>
  </conditionalFormatting>
  <conditionalFormatting sqref="G29">
    <cfRule type="expression" dxfId="2076" priority="165">
      <formula>kvartal &lt; 4</formula>
    </cfRule>
  </conditionalFormatting>
  <conditionalFormatting sqref="J26:K29">
    <cfRule type="expression" dxfId="2075" priority="164">
      <formula>kvartal &lt; 4</formula>
    </cfRule>
  </conditionalFormatting>
  <conditionalFormatting sqref="J32:K34">
    <cfRule type="expression" dxfId="2074" priority="163">
      <formula>kvartal &lt; 4</formula>
    </cfRule>
  </conditionalFormatting>
  <conditionalFormatting sqref="J37:K39">
    <cfRule type="expression" dxfId="2073" priority="162">
      <formula>kvartal &lt; 4</formula>
    </cfRule>
  </conditionalFormatting>
  <conditionalFormatting sqref="J82:K86">
    <cfRule type="expression" dxfId="2072" priority="100">
      <formula>kvartal &lt; 4</formula>
    </cfRule>
  </conditionalFormatting>
  <conditionalFormatting sqref="J87:K87">
    <cfRule type="expression" dxfId="2071" priority="99">
      <formula>kvartal &lt; 4</formula>
    </cfRule>
  </conditionalFormatting>
  <conditionalFormatting sqref="J92:K97">
    <cfRule type="expression" dxfId="2070" priority="98">
      <formula>kvartal &lt; 4</formula>
    </cfRule>
  </conditionalFormatting>
  <conditionalFormatting sqref="J102:K107">
    <cfRule type="expression" dxfId="2069" priority="97">
      <formula>kvartal &lt; 4</formula>
    </cfRule>
  </conditionalFormatting>
  <conditionalFormatting sqref="J112:K117">
    <cfRule type="expression" dxfId="2068" priority="96">
      <formula>kvartal &lt; 4</formula>
    </cfRule>
  </conditionalFormatting>
  <conditionalFormatting sqref="J122:K127">
    <cfRule type="expression" dxfId="2067" priority="95">
      <formula>kvartal &lt; 4</formula>
    </cfRule>
  </conditionalFormatting>
  <conditionalFormatting sqref="J132:K137">
    <cfRule type="expression" dxfId="2066" priority="94">
      <formula>kvartal &lt; 4</formula>
    </cfRule>
  </conditionalFormatting>
  <conditionalFormatting sqref="J146:K146">
    <cfRule type="expression" dxfId="2065" priority="93">
      <formula>kvartal &lt; 4</formula>
    </cfRule>
  </conditionalFormatting>
  <conditionalFormatting sqref="J154:K154">
    <cfRule type="expression" dxfId="2064" priority="92">
      <formula>kvartal &lt; 4</formula>
    </cfRule>
  </conditionalFormatting>
  <conditionalFormatting sqref="A26:A28">
    <cfRule type="expression" dxfId="2063" priority="76">
      <formula>kvartal &lt; 4</formula>
    </cfRule>
  </conditionalFormatting>
  <conditionalFormatting sqref="A32:A33">
    <cfRule type="expression" dxfId="2062" priority="75">
      <formula>kvartal &lt; 4</formula>
    </cfRule>
  </conditionalFormatting>
  <conditionalFormatting sqref="A37:A39">
    <cfRule type="expression" dxfId="2061" priority="74">
      <formula>kvartal &lt; 4</formula>
    </cfRule>
  </conditionalFormatting>
  <conditionalFormatting sqref="A57:A59">
    <cfRule type="expression" dxfId="2060" priority="73">
      <formula>kvartal &lt; 4</formula>
    </cfRule>
  </conditionalFormatting>
  <conditionalFormatting sqref="A63:A65">
    <cfRule type="expression" dxfId="2059" priority="72">
      <formula>kvartal &lt; 4</formula>
    </cfRule>
  </conditionalFormatting>
  <conditionalFormatting sqref="A82:A87">
    <cfRule type="expression" dxfId="2058" priority="71">
      <formula>kvartal &lt; 4</formula>
    </cfRule>
  </conditionalFormatting>
  <conditionalFormatting sqref="A92:A97">
    <cfRule type="expression" dxfId="2057" priority="70">
      <formula>kvartal &lt; 4</formula>
    </cfRule>
  </conditionalFormatting>
  <conditionalFormatting sqref="A102:A107">
    <cfRule type="expression" dxfId="2056" priority="69">
      <formula>kvartal &lt; 4</formula>
    </cfRule>
  </conditionalFormatting>
  <conditionalFormatting sqref="A112:A117">
    <cfRule type="expression" dxfId="2055" priority="68">
      <formula>kvartal &lt; 4</formula>
    </cfRule>
  </conditionalFormatting>
  <conditionalFormatting sqref="A122:A127">
    <cfRule type="expression" dxfId="2054" priority="67">
      <formula>kvartal &lt; 4</formula>
    </cfRule>
  </conditionalFormatting>
  <conditionalFormatting sqref="A132:A137">
    <cfRule type="expression" dxfId="2053" priority="66">
      <formula>kvartal &lt; 4</formula>
    </cfRule>
  </conditionalFormatting>
  <conditionalFormatting sqref="A146">
    <cfRule type="expression" dxfId="2052" priority="65">
      <formula>kvartal &lt; 4</formula>
    </cfRule>
  </conditionalFormatting>
  <conditionalFormatting sqref="A154">
    <cfRule type="expression" dxfId="2051" priority="64">
      <formula>kvartal &lt; 4</formula>
    </cfRule>
  </conditionalFormatting>
  <conditionalFormatting sqref="A29">
    <cfRule type="expression" dxfId="2050" priority="63">
      <formula>kvartal &lt; 4</formula>
    </cfRule>
  </conditionalFormatting>
  <conditionalFormatting sqref="B82">
    <cfRule type="expression" dxfId="2049" priority="61">
      <formula>kvartal &lt; 4</formula>
    </cfRule>
  </conditionalFormatting>
  <conditionalFormatting sqref="C82">
    <cfRule type="expression" dxfId="2048" priority="60">
      <formula>kvartal &lt; 4</formula>
    </cfRule>
  </conditionalFormatting>
  <conditionalFormatting sqref="B85">
    <cfRule type="expression" dxfId="2047" priority="59">
      <formula>kvartal &lt; 4</formula>
    </cfRule>
  </conditionalFormatting>
  <conditionalFormatting sqref="C85">
    <cfRule type="expression" dxfId="2046" priority="58">
      <formula>kvartal &lt; 4</formula>
    </cfRule>
  </conditionalFormatting>
  <conditionalFormatting sqref="B92">
    <cfRule type="expression" dxfId="2045" priority="57">
      <formula>kvartal &lt; 4</formula>
    </cfRule>
  </conditionalFormatting>
  <conditionalFormatting sqref="C92">
    <cfRule type="expression" dxfId="2044" priority="56">
      <formula>kvartal &lt; 4</formula>
    </cfRule>
  </conditionalFormatting>
  <conditionalFormatting sqref="B95">
    <cfRule type="expression" dxfId="2043" priority="55">
      <formula>kvartal &lt; 4</formula>
    </cfRule>
  </conditionalFormatting>
  <conditionalFormatting sqref="C95">
    <cfRule type="expression" dxfId="2042" priority="54">
      <formula>kvartal &lt; 4</formula>
    </cfRule>
  </conditionalFormatting>
  <conditionalFormatting sqref="B102">
    <cfRule type="expression" dxfId="2041" priority="53">
      <formula>kvartal &lt; 4</formula>
    </cfRule>
  </conditionalFormatting>
  <conditionalFormatting sqref="C102">
    <cfRule type="expression" dxfId="2040" priority="52">
      <formula>kvartal &lt; 4</formula>
    </cfRule>
  </conditionalFormatting>
  <conditionalFormatting sqref="B105">
    <cfRule type="expression" dxfId="2039" priority="51">
      <formula>kvartal &lt; 4</formula>
    </cfRule>
  </conditionalFormatting>
  <conditionalFormatting sqref="C105">
    <cfRule type="expression" dxfId="2038" priority="50">
      <formula>kvartal &lt; 4</formula>
    </cfRule>
  </conditionalFormatting>
  <conditionalFormatting sqref="B112">
    <cfRule type="expression" dxfId="2037" priority="49">
      <formula>kvartal &lt; 4</formula>
    </cfRule>
  </conditionalFormatting>
  <conditionalFormatting sqref="C112">
    <cfRule type="expression" dxfId="2036" priority="48">
      <formula>kvartal &lt; 4</formula>
    </cfRule>
  </conditionalFormatting>
  <conditionalFormatting sqref="B115">
    <cfRule type="expression" dxfId="2035" priority="47">
      <formula>kvartal &lt; 4</formula>
    </cfRule>
  </conditionalFormatting>
  <conditionalFormatting sqref="C115">
    <cfRule type="expression" dxfId="2034" priority="46">
      <formula>kvartal &lt; 4</formula>
    </cfRule>
  </conditionalFormatting>
  <conditionalFormatting sqref="B122">
    <cfRule type="expression" dxfId="2033" priority="45">
      <formula>kvartal &lt; 4</formula>
    </cfRule>
  </conditionalFormatting>
  <conditionalFormatting sqref="C122">
    <cfRule type="expression" dxfId="2032" priority="44">
      <formula>kvartal &lt; 4</formula>
    </cfRule>
  </conditionalFormatting>
  <conditionalFormatting sqref="B125">
    <cfRule type="expression" dxfId="2031" priority="43">
      <formula>kvartal &lt; 4</formula>
    </cfRule>
  </conditionalFormatting>
  <conditionalFormatting sqref="C125">
    <cfRule type="expression" dxfId="2030" priority="42">
      <formula>kvartal &lt; 4</formula>
    </cfRule>
  </conditionalFormatting>
  <conditionalFormatting sqref="B132">
    <cfRule type="expression" dxfId="2029" priority="41">
      <formula>kvartal &lt; 4</formula>
    </cfRule>
  </conditionalFormatting>
  <conditionalFormatting sqref="C132">
    <cfRule type="expression" dxfId="2028" priority="40">
      <formula>kvartal &lt; 4</formula>
    </cfRule>
  </conditionalFormatting>
  <conditionalFormatting sqref="B135">
    <cfRule type="expression" dxfId="2027" priority="39">
      <formula>kvartal &lt; 4</formula>
    </cfRule>
  </conditionalFormatting>
  <conditionalFormatting sqref="C135">
    <cfRule type="expression" dxfId="2026" priority="38">
      <formula>kvartal &lt; 4</formula>
    </cfRule>
  </conditionalFormatting>
  <conditionalFormatting sqref="B146">
    <cfRule type="expression" dxfId="2025" priority="37">
      <formula>kvartal &lt; 4</formula>
    </cfRule>
  </conditionalFormatting>
  <conditionalFormatting sqref="C146">
    <cfRule type="expression" dxfId="2024" priority="36">
      <formula>kvartal &lt; 4</formula>
    </cfRule>
  </conditionalFormatting>
  <conditionalFormatting sqref="B154">
    <cfRule type="expression" dxfId="2023" priority="35">
      <formula>kvartal &lt; 4</formula>
    </cfRule>
  </conditionalFormatting>
  <conditionalFormatting sqref="C154">
    <cfRule type="expression" dxfId="2022" priority="34">
      <formula>kvartal &lt; 4</formula>
    </cfRule>
  </conditionalFormatting>
  <conditionalFormatting sqref="F83">
    <cfRule type="expression" dxfId="2021" priority="33">
      <formula>kvartal &lt; 4</formula>
    </cfRule>
  </conditionalFormatting>
  <conditionalFormatting sqref="G83">
    <cfRule type="expression" dxfId="2020" priority="32">
      <formula>kvartal &lt; 4</formula>
    </cfRule>
  </conditionalFormatting>
  <conditionalFormatting sqref="F84:G84">
    <cfRule type="expression" dxfId="2019" priority="31">
      <formula>kvartal &lt; 4</formula>
    </cfRule>
  </conditionalFormatting>
  <conditionalFormatting sqref="F86:G87">
    <cfRule type="expression" dxfId="2018" priority="30">
      <formula>kvartal &lt; 4</formula>
    </cfRule>
  </conditionalFormatting>
  <conditionalFormatting sqref="F93:G94">
    <cfRule type="expression" dxfId="2017" priority="29">
      <formula>kvartal &lt; 4</formula>
    </cfRule>
  </conditionalFormatting>
  <conditionalFormatting sqref="F96:G97">
    <cfRule type="expression" dxfId="2016" priority="28">
      <formula>kvartal &lt; 4</formula>
    </cfRule>
  </conditionalFormatting>
  <conditionalFormatting sqref="F103:G104">
    <cfRule type="expression" dxfId="2015" priority="27">
      <formula>kvartal &lt; 4</formula>
    </cfRule>
  </conditionalFormatting>
  <conditionalFormatting sqref="F106:G107">
    <cfRule type="expression" dxfId="2014" priority="26">
      <formula>kvartal &lt; 4</formula>
    </cfRule>
  </conditionalFormatting>
  <conditionalFormatting sqref="F113:G114">
    <cfRule type="expression" dxfId="2013" priority="25">
      <formula>kvartal &lt; 4</formula>
    </cfRule>
  </conditionalFormatting>
  <conditionalFormatting sqref="F116:G117">
    <cfRule type="expression" dxfId="2012" priority="24">
      <formula>kvartal &lt; 4</formula>
    </cfRule>
  </conditionalFormatting>
  <conditionalFormatting sqref="F123:G124">
    <cfRule type="expression" dxfId="2011" priority="23">
      <formula>kvartal &lt; 4</formula>
    </cfRule>
  </conditionalFormatting>
  <conditionalFormatting sqref="F126:G127">
    <cfRule type="expression" dxfId="2010" priority="22">
      <formula>kvartal &lt; 4</formula>
    </cfRule>
  </conditionalFormatting>
  <conditionalFormatting sqref="F133:G134">
    <cfRule type="expression" dxfId="2009" priority="21">
      <formula>kvartal &lt; 4</formula>
    </cfRule>
  </conditionalFormatting>
  <conditionalFormatting sqref="F136:G137">
    <cfRule type="expression" dxfId="2008" priority="20">
      <formula>kvartal &lt; 4</formula>
    </cfRule>
  </conditionalFormatting>
  <conditionalFormatting sqref="F146">
    <cfRule type="expression" dxfId="2007" priority="19">
      <formula>kvartal &lt; 4</formula>
    </cfRule>
  </conditionalFormatting>
  <conditionalFormatting sqref="G146">
    <cfRule type="expression" dxfId="2006" priority="18">
      <formula>kvartal &lt; 4</formula>
    </cfRule>
  </conditionalFormatting>
  <conditionalFormatting sqref="F154:G154">
    <cfRule type="expression" dxfId="2005" priority="17">
      <formula>kvartal &lt; 4</formula>
    </cfRule>
  </conditionalFormatting>
  <conditionalFormatting sqref="F82:G82">
    <cfRule type="expression" dxfId="2004" priority="16">
      <formula>kvartal &lt; 4</formula>
    </cfRule>
  </conditionalFormatting>
  <conditionalFormatting sqref="F85:G85">
    <cfRule type="expression" dxfId="2003" priority="15">
      <formula>kvartal &lt; 4</formula>
    </cfRule>
  </conditionalFormatting>
  <conditionalFormatting sqref="F92:G92">
    <cfRule type="expression" dxfId="2002" priority="14">
      <formula>kvartal &lt; 4</formula>
    </cfRule>
  </conditionalFormatting>
  <conditionalFormatting sqref="F95:G95">
    <cfRule type="expression" dxfId="2001" priority="13">
      <formula>kvartal &lt; 4</formula>
    </cfRule>
  </conditionalFormatting>
  <conditionalFormatting sqref="F102:G102">
    <cfRule type="expression" dxfId="2000" priority="12">
      <formula>kvartal &lt; 4</formula>
    </cfRule>
  </conditionalFormatting>
  <conditionalFormatting sqref="F105:G105">
    <cfRule type="expression" dxfId="1999" priority="11">
      <formula>kvartal &lt; 4</formula>
    </cfRule>
  </conditionalFormatting>
  <conditionalFormatting sqref="F112:G112">
    <cfRule type="expression" dxfId="1998" priority="10">
      <formula>kvartal &lt; 4</formula>
    </cfRule>
  </conditionalFormatting>
  <conditionalFormatting sqref="F115">
    <cfRule type="expression" dxfId="1997" priority="9">
      <formula>kvartal &lt; 4</formula>
    </cfRule>
  </conditionalFormatting>
  <conditionalFormatting sqref="G115">
    <cfRule type="expression" dxfId="1996" priority="8">
      <formula>kvartal &lt; 4</formula>
    </cfRule>
  </conditionalFormatting>
  <conditionalFormatting sqref="F122:G122">
    <cfRule type="expression" dxfId="1995" priority="7">
      <formula>kvartal &lt; 4</formula>
    </cfRule>
  </conditionalFormatting>
  <conditionalFormatting sqref="F125">
    <cfRule type="expression" dxfId="1994" priority="6">
      <formula>kvartal &lt; 4</formula>
    </cfRule>
  </conditionalFormatting>
  <conditionalFormatting sqref="G125">
    <cfRule type="expression" dxfId="1993" priority="5">
      <formula>kvartal &lt; 4</formula>
    </cfRule>
  </conditionalFormatting>
  <conditionalFormatting sqref="F132">
    <cfRule type="expression" dxfId="1992" priority="4">
      <formula>kvartal &lt; 4</formula>
    </cfRule>
  </conditionalFormatting>
  <conditionalFormatting sqref="G132">
    <cfRule type="expression" dxfId="1991" priority="3">
      <formula>kvartal &lt; 4</formula>
    </cfRule>
  </conditionalFormatting>
  <conditionalFormatting sqref="G135">
    <cfRule type="expression" dxfId="1990" priority="2">
      <formula>kvartal &lt; 4</formula>
    </cfRule>
  </conditionalFormatting>
  <conditionalFormatting sqref="F135">
    <cfRule type="expression" dxfId="1989" priority="1">
      <formula>kvartal &lt; 4</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162</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317">
        <v>537942</v>
      </c>
      <c r="C7" s="318">
        <v>531506</v>
      </c>
      <c r="D7" s="262">
        <v>-1.2</v>
      </c>
      <c r="E7" s="179">
        <v>17.974369654447642</v>
      </c>
      <c r="F7" s="690" t="s">
        <v>432</v>
      </c>
      <c r="G7" s="696" t="s">
        <v>432</v>
      </c>
      <c r="H7" s="709" t="s">
        <v>432</v>
      </c>
      <c r="I7" s="655" t="s">
        <v>432</v>
      </c>
      <c r="J7" s="319">
        <v>537942</v>
      </c>
      <c r="K7" s="320">
        <v>531506</v>
      </c>
      <c r="L7" s="266">
        <v>-1.2</v>
      </c>
      <c r="M7" s="179">
        <v>6.7493002586544986</v>
      </c>
      <c r="O7" s="662" t="s">
        <v>432</v>
      </c>
    </row>
    <row r="8" spans="1:15" ht="15.75" x14ac:dyDescent="0.2">
      <c r="A8" s="21" t="s">
        <v>32</v>
      </c>
      <c r="B8" s="294">
        <v>296740</v>
      </c>
      <c r="C8" s="295">
        <v>300133</v>
      </c>
      <c r="D8" s="167">
        <v>1.1000000000000001</v>
      </c>
      <c r="E8" s="179">
        <v>19.568101004278954</v>
      </c>
      <c r="F8" s="298"/>
      <c r="G8" s="299"/>
      <c r="H8" s="167"/>
      <c r="I8" s="655" t="s">
        <v>432</v>
      </c>
      <c r="J8" s="239">
        <v>296740</v>
      </c>
      <c r="K8" s="300">
        <v>300133</v>
      </c>
      <c r="L8" s="267"/>
      <c r="M8" s="179">
        <v>19.568101004278954</v>
      </c>
      <c r="O8" s="662" t="s">
        <v>432</v>
      </c>
    </row>
    <row r="9" spans="1:15" ht="15.75" x14ac:dyDescent="0.2">
      <c r="A9" s="21" t="s">
        <v>31</v>
      </c>
      <c r="B9" s="294">
        <v>241202</v>
      </c>
      <c r="C9" s="295">
        <v>231373</v>
      </c>
      <c r="D9" s="167">
        <v>-4.0999999999999996</v>
      </c>
      <c r="E9" s="179">
        <v>29.162821400542764</v>
      </c>
      <c r="F9" s="298"/>
      <c r="G9" s="299"/>
      <c r="H9" s="167"/>
      <c r="I9" s="655" t="s">
        <v>432</v>
      </c>
      <c r="J9" s="239">
        <v>241202</v>
      </c>
      <c r="K9" s="300">
        <v>231373</v>
      </c>
      <c r="L9" s="267"/>
      <c r="M9" s="179">
        <v>29.162821400542764</v>
      </c>
      <c r="O9" s="662" t="s">
        <v>432</v>
      </c>
    </row>
    <row r="10" spans="1:15" ht="15.75" x14ac:dyDescent="0.2">
      <c r="A10" s="13" t="s">
        <v>29</v>
      </c>
      <c r="B10" s="321">
        <v>19668</v>
      </c>
      <c r="C10" s="322">
        <v>25541</v>
      </c>
      <c r="D10" s="167">
        <v>29.9</v>
      </c>
      <c r="E10" s="179">
        <v>12.465602148582018</v>
      </c>
      <c r="F10" s="692" t="s">
        <v>432</v>
      </c>
      <c r="G10" s="698" t="s">
        <v>432</v>
      </c>
      <c r="H10" s="656" t="s">
        <v>432</v>
      </c>
      <c r="I10" s="655" t="s">
        <v>432</v>
      </c>
      <c r="J10" s="319">
        <v>19668</v>
      </c>
      <c r="K10" s="320">
        <v>25541</v>
      </c>
      <c r="L10" s="267">
        <v>29.9</v>
      </c>
      <c r="M10" s="179">
        <v>0.56665088173470768</v>
      </c>
      <c r="O10" s="662" t="s">
        <v>432</v>
      </c>
    </row>
    <row r="11" spans="1:15" ht="15.75" x14ac:dyDescent="0.2">
      <c r="A11" s="21" t="s">
        <v>32</v>
      </c>
      <c r="B11" s="294">
        <v>13282</v>
      </c>
      <c r="C11" s="295">
        <v>15424</v>
      </c>
      <c r="D11" s="167">
        <v>16.100000000000001</v>
      </c>
      <c r="E11" s="179">
        <v>14.681191103649253</v>
      </c>
      <c r="F11" s="298"/>
      <c r="G11" s="299"/>
      <c r="H11" s="167"/>
      <c r="I11" s="655" t="s">
        <v>432</v>
      </c>
      <c r="J11" s="239">
        <v>13282</v>
      </c>
      <c r="K11" s="300">
        <v>15424</v>
      </c>
      <c r="L11" s="267"/>
      <c r="M11" s="179">
        <v>14.681191103649253</v>
      </c>
      <c r="O11" s="662" t="s">
        <v>432</v>
      </c>
    </row>
    <row r="12" spans="1:15" ht="15.75" x14ac:dyDescent="0.2">
      <c r="A12" s="21" t="s">
        <v>31</v>
      </c>
      <c r="B12" s="294">
        <v>6386</v>
      </c>
      <c r="C12" s="295">
        <v>10117</v>
      </c>
      <c r="D12" s="167">
        <v>58.4</v>
      </c>
      <c r="E12" s="179">
        <v>23.501976792377153</v>
      </c>
      <c r="F12" s="298"/>
      <c r="G12" s="299"/>
      <c r="H12" s="167"/>
      <c r="I12" s="655" t="s">
        <v>432</v>
      </c>
      <c r="J12" s="239">
        <v>6386</v>
      </c>
      <c r="K12" s="300">
        <v>10117</v>
      </c>
      <c r="L12" s="267"/>
      <c r="M12" s="179">
        <v>23.501976792377153</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609879</v>
      </c>
      <c r="C54" s="322">
        <v>607855</v>
      </c>
      <c r="D54" s="266">
        <v>-0.3</v>
      </c>
      <c r="E54" s="179">
        <v>22.661953668069174</v>
      </c>
      <c r="F54" s="146"/>
      <c r="G54" s="34"/>
      <c r="H54" s="160"/>
      <c r="I54" s="160"/>
      <c r="J54" s="38"/>
      <c r="K54" s="38"/>
      <c r="L54" s="160"/>
      <c r="M54" s="160"/>
      <c r="N54" s="149"/>
      <c r="O54" s="662" t="s">
        <v>432</v>
      </c>
    </row>
    <row r="55" spans="1:15" s="3" customFormat="1" ht="15.75" x14ac:dyDescent="0.2">
      <c r="A55" s="39" t="s">
        <v>340</v>
      </c>
      <c r="B55" s="294">
        <v>404002</v>
      </c>
      <c r="C55" s="295">
        <v>401856</v>
      </c>
      <c r="D55" s="267">
        <v>-0.5</v>
      </c>
      <c r="E55" s="179">
        <v>26.662188171347399</v>
      </c>
      <c r="F55" s="146"/>
      <c r="G55" s="34"/>
      <c r="H55" s="146"/>
      <c r="I55" s="146"/>
      <c r="J55" s="34"/>
      <c r="K55" s="34"/>
      <c r="L55" s="160"/>
      <c r="M55" s="160"/>
      <c r="N55" s="149"/>
      <c r="O55" s="662" t="s">
        <v>432</v>
      </c>
    </row>
    <row r="56" spans="1:15" s="3" customFormat="1" ht="15.75" x14ac:dyDescent="0.2">
      <c r="A56" s="39" t="s">
        <v>341</v>
      </c>
      <c r="B56" s="45">
        <v>205877</v>
      </c>
      <c r="C56" s="300">
        <v>205999</v>
      </c>
      <c r="D56" s="267">
        <v>0.1</v>
      </c>
      <c r="E56" s="179">
        <v>17.530967062234961</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12499</v>
      </c>
      <c r="C60" s="322">
        <v>11122</v>
      </c>
      <c r="D60" s="267">
        <v>-11</v>
      </c>
      <c r="E60" s="179">
        <v>18.246069126222128</v>
      </c>
      <c r="F60" s="146"/>
      <c r="G60" s="34"/>
      <c r="H60" s="146"/>
      <c r="I60" s="146"/>
      <c r="J60" s="34"/>
      <c r="K60" s="34"/>
      <c r="L60" s="160"/>
      <c r="M60" s="160"/>
      <c r="N60" s="149"/>
      <c r="O60" s="662" t="s">
        <v>432</v>
      </c>
    </row>
    <row r="61" spans="1:15" s="3" customFormat="1" ht="15.75" x14ac:dyDescent="0.2">
      <c r="A61" s="39" t="s">
        <v>340</v>
      </c>
      <c r="B61" s="294">
        <v>575</v>
      </c>
      <c r="C61" s="295">
        <v>896</v>
      </c>
      <c r="D61" s="267">
        <v>55.8</v>
      </c>
      <c r="E61" s="179">
        <v>2.5349953132293677</v>
      </c>
      <c r="F61" s="146"/>
      <c r="G61" s="34"/>
      <c r="H61" s="146"/>
      <c r="I61" s="146"/>
      <c r="J61" s="34"/>
      <c r="K61" s="34"/>
      <c r="L61" s="160"/>
      <c r="M61" s="160"/>
      <c r="N61" s="149"/>
      <c r="O61" s="662" t="s">
        <v>432</v>
      </c>
    </row>
    <row r="62" spans="1:15" s="3" customFormat="1" ht="15.75" x14ac:dyDescent="0.2">
      <c r="A62" s="39" t="s">
        <v>341</v>
      </c>
      <c r="B62" s="45">
        <v>11924</v>
      </c>
      <c r="C62" s="300">
        <v>10226</v>
      </c>
      <c r="D62" s="267">
        <v>-14.2</v>
      </c>
      <c r="E62" s="179">
        <v>39.929150552420928</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321">
        <v>21901</v>
      </c>
      <c r="C66" s="322">
        <v>58632</v>
      </c>
      <c r="D66" s="267">
        <v>167.7</v>
      </c>
      <c r="E66" s="179">
        <v>41.119609427109488</v>
      </c>
      <c r="F66" s="146"/>
      <c r="G66" s="34"/>
      <c r="H66" s="146"/>
      <c r="I66" s="146"/>
      <c r="J66" s="34"/>
      <c r="K66" s="34"/>
      <c r="L66" s="160"/>
      <c r="M66" s="160"/>
      <c r="N66" s="149"/>
      <c r="O66" s="662" t="s">
        <v>432</v>
      </c>
    </row>
    <row r="67" spans="1:15" s="3" customFormat="1" ht="15.75" x14ac:dyDescent="0.2">
      <c r="A67" s="39" t="s">
        <v>340</v>
      </c>
      <c r="B67" s="294">
        <v>21901</v>
      </c>
      <c r="C67" s="295">
        <v>58632</v>
      </c>
      <c r="D67" s="267">
        <v>167.7</v>
      </c>
      <c r="E67" s="179">
        <v>51.121035695861295</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321">
        <v>27416</v>
      </c>
      <c r="C69" s="322">
        <v>47250</v>
      </c>
      <c r="D69" s="267">
        <v>72.3</v>
      </c>
      <c r="E69" s="179">
        <v>35.80688914998742</v>
      </c>
      <c r="F69" s="146"/>
      <c r="G69" s="34"/>
      <c r="H69" s="146"/>
      <c r="I69" s="146"/>
      <c r="J69" s="34"/>
      <c r="K69" s="34"/>
      <c r="L69" s="160"/>
      <c r="M69" s="160"/>
      <c r="N69" s="149"/>
      <c r="O69" s="662" t="s">
        <v>432</v>
      </c>
    </row>
    <row r="70" spans="1:15" s="3" customFormat="1" ht="15.75" x14ac:dyDescent="0.2">
      <c r="A70" s="39" t="s">
        <v>340</v>
      </c>
      <c r="B70" s="294">
        <v>27416</v>
      </c>
      <c r="C70" s="295">
        <v>47250</v>
      </c>
      <c r="D70" s="267">
        <v>72.3</v>
      </c>
      <c r="E70" s="179">
        <v>35.828691900069998</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21"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378" t="s">
        <v>432</v>
      </c>
      <c r="C82" s="378" t="s">
        <v>432</v>
      </c>
      <c r="D82" s="681" t="s">
        <v>432</v>
      </c>
      <c r="E82" s="392" t="s">
        <v>432</v>
      </c>
      <c r="F82" s="378" t="s">
        <v>432</v>
      </c>
      <c r="G82" s="378" t="s">
        <v>432</v>
      </c>
      <c r="H82" s="167" t="s">
        <v>432</v>
      </c>
      <c r="I82" s="704" t="s">
        <v>432</v>
      </c>
      <c r="J82" s="302" t="s">
        <v>432</v>
      </c>
      <c r="K82" s="302" t="s">
        <v>432</v>
      </c>
      <c r="L82" s="167" t="s">
        <v>432</v>
      </c>
      <c r="M82" s="656" t="s">
        <v>432</v>
      </c>
      <c r="O82" s="662" t="s">
        <v>432</v>
      </c>
    </row>
    <row r="83" spans="1:15" x14ac:dyDescent="0.2">
      <c r="A83" s="308" t="s">
        <v>12</v>
      </c>
      <c r="B83" s="386"/>
      <c r="C83" s="387"/>
      <c r="D83" s="681" t="s">
        <v>432</v>
      </c>
      <c r="E83" s="392" t="s">
        <v>432</v>
      </c>
      <c r="F83" s="378" t="s">
        <v>432</v>
      </c>
      <c r="G83" s="378" t="s">
        <v>432</v>
      </c>
      <c r="H83" s="167" t="s">
        <v>432</v>
      </c>
      <c r="I83" s="704" t="s">
        <v>432</v>
      </c>
      <c r="J83" s="302" t="s">
        <v>432</v>
      </c>
      <c r="K83" s="302" t="s">
        <v>432</v>
      </c>
      <c r="L83" s="167" t="s">
        <v>432</v>
      </c>
      <c r="M83" s="656" t="s">
        <v>432</v>
      </c>
      <c r="O83" s="662" t="s">
        <v>432</v>
      </c>
    </row>
    <row r="84" spans="1:15" x14ac:dyDescent="0.2">
      <c r="A84" s="308" t="s">
        <v>13</v>
      </c>
      <c r="B84" s="388"/>
      <c r="C84" s="389"/>
      <c r="D84" s="681" t="s">
        <v>432</v>
      </c>
      <c r="E84" s="392" t="s">
        <v>432</v>
      </c>
      <c r="F84" s="378" t="s">
        <v>432</v>
      </c>
      <c r="G84" s="378" t="s">
        <v>432</v>
      </c>
      <c r="H84" s="167" t="s">
        <v>432</v>
      </c>
      <c r="I84" s="704" t="s">
        <v>432</v>
      </c>
      <c r="J84" s="302" t="s">
        <v>432</v>
      </c>
      <c r="K84" s="302" t="s">
        <v>432</v>
      </c>
      <c r="L84" s="167" t="s">
        <v>432</v>
      </c>
      <c r="M84" s="656" t="s">
        <v>432</v>
      </c>
      <c r="O84" s="662" t="s">
        <v>432</v>
      </c>
    </row>
    <row r="85" spans="1:15" ht="15.75" x14ac:dyDescent="0.2">
      <c r="A85" s="308" t="s">
        <v>345</v>
      </c>
      <c r="B85" s="378" t="s">
        <v>432</v>
      </c>
      <c r="C85" s="378" t="s">
        <v>432</v>
      </c>
      <c r="D85" s="681" t="s">
        <v>432</v>
      </c>
      <c r="E85" s="392" t="s">
        <v>432</v>
      </c>
      <c r="F85" s="378" t="s">
        <v>432</v>
      </c>
      <c r="G85" s="378" t="s">
        <v>432</v>
      </c>
      <c r="H85" s="167" t="s">
        <v>432</v>
      </c>
      <c r="I85" s="704" t="s">
        <v>432</v>
      </c>
      <c r="J85" s="302" t="s">
        <v>432</v>
      </c>
      <c r="K85" s="302" t="s">
        <v>432</v>
      </c>
      <c r="L85" s="167" t="s">
        <v>432</v>
      </c>
      <c r="M85" s="656" t="s">
        <v>432</v>
      </c>
      <c r="O85" s="662" t="s">
        <v>432</v>
      </c>
    </row>
    <row r="86" spans="1:15" x14ac:dyDescent="0.2">
      <c r="A86" s="308" t="s">
        <v>12</v>
      </c>
      <c r="B86" s="388"/>
      <c r="C86" s="389"/>
      <c r="D86" s="681" t="s">
        <v>432</v>
      </c>
      <c r="E86" s="392" t="s">
        <v>432</v>
      </c>
      <c r="F86" s="378" t="s">
        <v>432</v>
      </c>
      <c r="G86" s="378" t="s">
        <v>432</v>
      </c>
      <c r="H86" s="167" t="s">
        <v>432</v>
      </c>
      <c r="I86" s="704" t="s">
        <v>432</v>
      </c>
      <c r="J86" s="302" t="s">
        <v>432</v>
      </c>
      <c r="K86" s="302" t="s">
        <v>432</v>
      </c>
      <c r="L86" s="167" t="s">
        <v>432</v>
      </c>
      <c r="M86" s="656" t="s">
        <v>432</v>
      </c>
      <c r="O86" s="662" t="s">
        <v>432</v>
      </c>
    </row>
    <row r="87" spans="1:15" s="3" customFormat="1" x14ac:dyDescent="0.2">
      <c r="A87" s="308" t="s">
        <v>13</v>
      </c>
      <c r="B87" s="388"/>
      <c r="C87" s="389"/>
      <c r="D87" s="681" t="s">
        <v>432</v>
      </c>
      <c r="E87" s="392" t="s">
        <v>432</v>
      </c>
      <c r="F87" s="378" t="s">
        <v>432</v>
      </c>
      <c r="G87" s="378"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378" t="s">
        <v>432</v>
      </c>
      <c r="C92" s="378" t="s">
        <v>432</v>
      </c>
      <c r="D92" s="681" t="s">
        <v>432</v>
      </c>
      <c r="E92" s="392" t="s">
        <v>432</v>
      </c>
      <c r="F92" s="378" t="s">
        <v>432</v>
      </c>
      <c r="G92" s="378" t="s">
        <v>432</v>
      </c>
      <c r="H92" s="167" t="s">
        <v>432</v>
      </c>
      <c r="I92" s="704" t="s">
        <v>432</v>
      </c>
      <c r="J92" s="302" t="s">
        <v>432</v>
      </c>
      <c r="K92" s="302" t="s">
        <v>432</v>
      </c>
      <c r="L92" s="167" t="s">
        <v>432</v>
      </c>
      <c r="M92" s="656" t="s">
        <v>432</v>
      </c>
      <c r="O92" s="662" t="s">
        <v>432</v>
      </c>
    </row>
    <row r="93" spans="1:15" x14ac:dyDescent="0.2">
      <c r="A93" s="308" t="s">
        <v>12</v>
      </c>
      <c r="B93" s="388"/>
      <c r="C93" s="389"/>
      <c r="D93" s="681" t="s">
        <v>432</v>
      </c>
      <c r="E93" s="392" t="s">
        <v>432</v>
      </c>
      <c r="F93" s="378" t="s">
        <v>432</v>
      </c>
      <c r="G93" s="378" t="s">
        <v>432</v>
      </c>
      <c r="H93" s="167" t="s">
        <v>432</v>
      </c>
      <c r="I93" s="704" t="s">
        <v>432</v>
      </c>
      <c r="J93" s="302" t="s">
        <v>432</v>
      </c>
      <c r="K93" s="302" t="s">
        <v>432</v>
      </c>
      <c r="L93" s="167" t="s">
        <v>432</v>
      </c>
      <c r="M93" s="656" t="s">
        <v>432</v>
      </c>
      <c r="O93" s="662" t="s">
        <v>432</v>
      </c>
    </row>
    <row r="94" spans="1:15" x14ac:dyDescent="0.2">
      <c r="A94" s="308" t="s">
        <v>13</v>
      </c>
      <c r="B94" s="388"/>
      <c r="C94" s="389"/>
      <c r="D94" s="681" t="s">
        <v>432</v>
      </c>
      <c r="E94" s="392" t="s">
        <v>432</v>
      </c>
      <c r="F94" s="378" t="s">
        <v>432</v>
      </c>
      <c r="G94" s="378" t="s">
        <v>432</v>
      </c>
      <c r="H94" s="167" t="s">
        <v>432</v>
      </c>
      <c r="I94" s="704" t="s">
        <v>432</v>
      </c>
      <c r="J94" s="302" t="s">
        <v>432</v>
      </c>
      <c r="K94" s="302" t="s">
        <v>432</v>
      </c>
      <c r="L94" s="167" t="s">
        <v>432</v>
      </c>
      <c r="M94" s="656" t="s">
        <v>432</v>
      </c>
      <c r="O94" s="662" t="s">
        <v>432</v>
      </c>
    </row>
    <row r="95" spans="1:15" ht="15.75" x14ac:dyDescent="0.2">
      <c r="A95" s="308" t="s">
        <v>345</v>
      </c>
      <c r="B95" s="378" t="s">
        <v>432</v>
      </c>
      <c r="C95" s="378" t="s">
        <v>432</v>
      </c>
      <c r="D95" s="681" t="s">
        <v>432</v>
      </c>
      <c r="E95" s="392" t="s">
        <v>432</v>
      </c>
      <c r="F95" s="378" t="s">
        <v>432</v>
      </c>
      <c r="G95" s="378" t="s">
        <v>432</v>
      </c>
      <c r="H95" s="167" t="s">
        <v>432</v>
      </c>
      <c r="I95" s="704" t="s">
        <v>432</v>
      </c>
      <c r="J95" s="302" t="s">
        <v>432</v>
      </c>
      <c r="K95" s="302" t="s">
        <v>432</v>
      </c>
      <c r="L95" s="167" t="s">
        <v>432</v>
      </c>
      <c r="M95" s="656" t="s">
        <v>432</v>
      </c>
      <c r="O95" s="662" t="s">
        <v>432</v>
      </c>
    </row>
    <row r="96" spans="1:15" x14ac:dyDescent="0.2">
      <c r="A96" s="308" t="s">
        <v>12</v>
      </c>
      <c r="B96" s="388"/>
      <c r="C96" s="389"/>
      <c r="D96" s="681" t="s">
        <v>432</v>
      </c>
      <c r="E96" s="392" t="s">
        <v>432</v>
      </c>
      <c r="F96" s="378" t="s">
        <v>432</v>
      </c>
      <c r="G96" s="378" t="s">
        <v>432</v>
      </c>
      <c r="H96" s="167" t="s">
        <v>432</v>
      </c>
      <c r="I96" s="704" t="s">
        <v>432</v>
      </c>
      <c r="J96" s="302" t="s">
        <v>432</v>
      </c>
      <c r="K96" s="302" t="s">
        <v>432</v>
      </c>
      <c r="L96" s="167" t="s">
        <v>432</v>
      </c>
      <c r="M96" s="656" t="s">
        <v>432</v>
      </c>
      <c r="O96" s="662" t="s">
        <v>432</v>
      </c>
    </row>
    <row r="97" spans="1:15" x14ac:dyDescent="0.2">
      <c r="A97" s="308" t="s">
        <v>13</v>
      </c>
      <c r="B97" s="388"/>
      <c r="C97" s="389"/>
      <c r="D97" s="681" t="s">
        <v>432</v>
      </c>
      <c r="E97" s="392" t="s">
        <v>432</v>
      </c>
      <c r="F97" s="378" t="s">
        <v>432</v>
      </c>
      <c r="G97" s="378"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378" t="s">
        <v>432</v>
      </c>
      <c r="C102" s="378" t="s">
        <v>432</v>
      </c>
      <c r="D102" s="681" t="s">
        <v>432</v>
      </c>
      <c r="E102" s="392" t="s">
        <v>432</v>
      </c>
      <c r="F102" s="378" t="s">
        <v>432</v>
      </c>
      <c r="G102" s="378" t="s">
        <v>432</v>
      </c>
      <c r="H102" s="167" t="s">
        <v>432</v>
      </c>
      <c r="I102" s="704" t="s">
        <v>432</v>
      </c>
      <c r="J102" s="302" t="s">
        <v>432</v>
      </c>
      <c r="K102" s="302" t="s">
        <v>432</v>
      </c>
      <c r="L102" s="167" t="s">
        <v>432</v>
      </c>
      <c r="M102" s="656" t="s">
        <v>432</v>
      </c>
      <c r="O102" s="662" t="s">
        <v>432</v>
      </c>
    </row>
    <row r="103" spans="1:15" x14ac:dyDescent="0.2">
      <c r="A103" s="308" t="s">
        <v>12</v>
      </c>
      <c r="B103" s="388"/>
      <c r="C103" s="389"/>
      <c r="D103" s="681" t="s">
        <v>432</v>
      </c>
      <c r="E103" s="392" t="s">
        <v>432</v>
      </c>
      <c r="F103" s="378" t="s">
        <v>432</v>
      </c>
      <c r="G103" s="378" t="s">
        <v>432</v>
      </c>
      <c r="H103" s="167" t="s">
        <v>432</v>
      </c>
      <c r="I103" s="704" t="s">
        <v>432</v>
      </c>
      <c r="J103" s="302" t="s">
        <v>432</v>
      </c>
      <c r="K103" s="302" t="s">
        <v>432</v>
      </c>
      <c r="L103" s="167" t="s">
        <v>432</v>
      </c>
      <c r="M103" s="656" t="s">
        <v>432</v>
      </c>
      <c r="O103" s="662" t="s">
        <v>432</v>
      </c>
    </row>
    <row r="104" spans="1:15" x14ac:dyDescent="0.2">
      <c r="A104" s="308" t="s">
        <v>13</v>
      </c>
      <c r="B104" s="388"/>
      <c r="C104" s="389"/>
      <c r="D104" s="681" t="s">
        <v>432</v>
      </c>
      <c r="E104" s="392" t="s">
        <v>432</v>
      </c>
      <c r="F104" s="378" t="s">
        <v>432</v>
      </c>
      <c r="G104" s="378" t="s">
        <v>432</v>
      </c>
      <c r="H104" s="167" t="s">
        <v>432</v>
      </c>
      <c r="I104" s="704" t="s">
        <v>432</v>
      </c>
      <c r="J104" s="302" t="s">
        <v>432</v>
      </c>
      <c r="K104" s="302" t="s">
        <v>432</v>
      </c>
      <c r="L104" s="167" t="s">
        <v>432</v>
      </c>
      <c r="M104" s="656" t="s">
        <v>432</v>
      </c>
      <c r="O104" s="662" t="s">
        <v>432</v>
      </c>
    </row>
    <row r="105" spans="1:15" ht="15.75" x14ac:dyDescent="0.2">
      <c r="A105" s="308" t="s">
        <v>345</v>
      </c>
      <c r="B105" s="378" t="s">
        <v>432</v>
      </c>
      <c r="C105" s="378" t="s">
        <v>432</v>
      </c>
      <c r="D105" s="681" t="s">
        <v>432</v>
      </c>
      <c r="E105" s="392" t="s">
        <v>432</v>
      </c>
      <c r="F105" s="378" t="s">
        <v>432</v>
      </c>
      <c r="G105" s="378" t="s">
        <v>432</v>
      </c>
      <c r="H105" s="167" t="s">
        <v>432</v>
      </c>
      <c r="I105" s="704" t="s">
        <v>432</v>
      </c>
      <c r="J105" s="302" t="s">
        <v>432</v>
      </c>
      <c r="K105" s="302" t="s">
        <v>432</v>
      </c>
      <c r="L105" s="167" t="s">
        <v>432</v>
      </c>
      <c r="M105" s="656" t="s">
        <v>432</v>
      </c>
      <c r="O105" s="662" t="s">
        <v>432</v>
      </c>
    </row>
    <row r="106" spans="1:15" x14ac:dyDescent="0.2">
      <c r="A106" s="308" t="s">
        <v>12</v>
      </c>
      <c r="B106" s="388"/>
      <c r="C106" s="389"/>
      <c r="D106" s="681" t="s">
        <v>432</v>
      </c>
      <c r="E106" s="392" t="s">
        <v>432</v>
      </c>
      <c r="F106" s="378" t="s">
        <v>432</v>
      </c>
      <c r="G106" s="378" t="s">
        <v>432</v>
      </c>
      <c r="H106" s="167" t="s">
        <v>432</v>
      </c>
      <c r="I106" s="704" t="s">
        <v>432</v>
      </c>
      <c r="J106" s="302" t="s">
        <v>432</v>
      </c>
      <c r="K106" s="302" t="s">
        <v>432</v>
      </c>
      <c r="L106" s="167" t="s">
        <v>432</v>
      </c>
      <c r="M106" s="656" t="s">
        <v>432</v>
      </c>
      <c r="O106" s="662" t="s">
        <v>432</v>
      </c>
    </row>
    <row r="107" spans="1:15" x14ac:dyDescent="0.2">
      <c r="A107" s="308" t="s">
        <v>13</v>
      </c>
      <c r="B107" s="388"/>
      <c r="C107" s="389"/>
      <c r="D107" s="681" t="s">
        <v>432</v>
      </c>
      <c r="E107" s="392" t="s">
        <v>432</v>
      </c>
      <c r="F107" s="378" t="s">
        <v>432</v>
      </c>
      <c r="G107" s="378"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378" t="s">
        <v>432</v>
      </c>
      <c r="C112" s="378" t="s">
        <v>432</v>
      </c>
      <c r="D112" s="681" t="s">
        <v>432</v>
      </c>
      <c r="E112" s="392" t="s">
        <v>432</v>
      </c>
      <c r="F112" s="378" t="s">
        <v>432</v>
      </c>
      <c r="G112" s="378" t="s">
        <v>432</v>
      </c>
      <c r="H112" s="167" t="s">
        <v>432</v>
      </c>
      <c r="I112" s="704" t="s">
        <v>432</v>
      </c>
      <c r="J112" s="302" t="s">
        <v>432</v>
      </c>
      <c r="K112" s="302" t="s">
        <v>432</v>
      </c>
      <c r="L112" s="167" t="s">
        <v>432</v>
      </c>
      <c r="M112" s="656" t="s">
        <v>432</v>
      </c>
      <c r="O112" s="662" t="s">
        <v>432</v>
      </c>
    </row>
    <row r="113" spans="1:15" x14ac:dyDescent="0.2">
      <c r="A113" s="308" t="s">
        <v>12</v>
      </c>
      <c r="B113" s="388"/>
      <c r="C113" s="389"/>
      <c r="D113" s="681" t="s">
        <v>432</v>
      </c>
      <c r="E113" s="392" t="s">
        <v>432</v>
      </c>
      <c r="F113" s="378" t="s">
        <v>432</v>
      </c>
      <c r="G113" s="378" t="s">
        <v>432</v>
      </c>
      <c r="H113" s="167" t="s">
        <v>432</v>
      </c>
      <c r="I113" s="704" t="s">
        <v>432</v>
      </c>
      <c r="J113" s="302" t="s">
        <v>432</v>
      </c>
      <c r="K113" s="302" t="s">
        <v>432</v>
      </c>
      <c r="L113" s="167" t="s">
        <v>432</v>
      </c>
      <c r="M113" s="656" t="s">
        <v>432</v>
      </c>
      <c r="O113" s="662" t="s">
        <v>432</v>
      </c>
    </row>
    <row r="114" spans="1:15" x14ac:dyDescent="0.2">
      <c r="A114" s="308" t="s">
        <v>13</v>
      </c>
      <c r="B114" s="388"/>
      <c r="C114" s="389"/>
      <c r="D114" s="681" t="s">
        <v>432</v>
      </c>
      <c r="E114" s="392" t="s">
        <v>432</v>
      </c>
      <c r="F114" s="378" t="s">
        <v>432</v>
      </c>
      <c r="G114" s="378" t="s">
        <v>432</v>
      </c>
      <c r="H114" s="167" t="s">
        <v>432</v>
      </c>
      <c r="I114" s="704" t="s">
        <v>432</v>
      </c>
      <c r="J114" s="302" t="s">
        <v>432</v>
      </c>
      <c r="K114" s="302" t="s">
        <v>432</v>
      </c>
      <c r="L114" s="167" t="s">
        <v>432</v>
      </c>
      <c r="M114" s="656" t="s">
        <v>432</v>
      </c>
      <c r="O114" s="662" t="s">
        <v>432</v>
      </c>
    </row>
    <row r="115" spans="1:15" ht="15.75" x14ac:dyDescent="0.2">
      <c r="A115" s="308" t="s">
        <v>345</v>
      </c>
      <c r="B115" s="378" t="s">
        <v>432</v>
      </c>
      <c r="C115" s="378" t="s">
        <v>432</v>
      </c>
      <c r="D115" s="681" t="s">
        <v>432</v>
      </c>
      <c r="E115" s="392" t="s">
        <v>432</v>
      </c>
      <c r="F115" s="378" t="s">
        <v>432</v>
      </c>
      <c r="G115" s="378" t="s">
        <v>432</v>
      </c>
      <c r="H115" s="167" t="s">
        <v>432</v>
      </c>
      <c r="I115" s="704" t="s">
        <v>432</v>
      </c>
      <c r="J115" s="302" t="s">
        <v>432</v>
      </c>
      <c r="K115" s="302" t="s">
        <v>432</v>
      </c>
      <c r="L115" s="167" t="s">
        <v>432</v>
      </c>
      <c r="M115" s="656" t="s">
        <v>432</v>
      </c>
      <c r="O115" s="662" t="s">
        <v>432</v>
      </c>
    </row>
    <row r="116" spans="1:15" x14ac:dyDescent="0.2">
      <c r="A116" s="308" t="s">
        <v>12</v>
      </c>
      <c r="B116" s="388"/>
      <c r="C116" s="389"/>
      <c r="D116" s="681" t="s">
        <v>432</v>
      </c>
      <c r="E116" s="392" t="s">
        <v>432</v>
      </c>
      <c r="F116" s="378" t="s">
        <v>432</v>
      </c>
      <c r="G116" s="378" t="s">
        <v>432</v>
      </c>
      <c r="H116" s="167" t="s">
        <v>432</v>
      </c>
      <c r="I116" s="704" t="s">
        <v>432</v>
      </c>
      <c r="J116" s="302" t="s">
        <v>432</v>
      </c>
      <c r="K116" s="302" t="s">
        <v>432</v>
      </c>
      <c r="L116" s="167" t="s">
        <v>432</v>
      </c>
      <c r="M116" s="656" t="s">
        <v>432</v>
      </c>
      <c r="O116" s="662" t="s">
        <v>432</v>
      </c>
    </row>
    <row r="117" spans="1:15" x14ac:dyDescent="0.2">
      <c r="A117" s="308" t="s">
        <v>13</v>
      </c>
      <c r="B117" s="390"/>
      <c r="C117" s="391"/>
      <c r="D117" s="681" t="s">
        <v>432</v>
      </c>
      <c r="E117" s="392" t="s">
        <v>432</v>
      </c>
      <c r="F117" s="378" t="s">
        <v>432</v>
      </c>
      <c r="G117" s="378"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378" t="s">
        <v>432</v>
      </c>
      <c r="C122" s="378" t="s">
        <v>432</v>
      </c>
      <c r="D122" s="681" t="s">
        <v>432</v>
      </c>
      <c r="E122" s="392" t="s">
        <v>432</v>
      </c>
      <c r="F122" s="378" t="s">
        <v>432</v>
      </c>
      <c r="G122" s="378" t="s">
        <v>432</v>
      </c>
      <c r="H122" s="167" t="s">
        <v>432</v>
      </c>
      <c r="I122" s="704" t="s">
        <v>432</v>
      </c>
      <c r="J122" s="302" t="s">
        <v>432</v>
      </c>
      <c r="K122" s="302" t="s">
        <v>432</v>
      </c>
      <c r="L122" s="167" t="s">
        <v>432</v>
      </c>
      <c r="M122" s="656" t="s">
        <v>432</v>
      </c>
      <c r="O122" s="662" t="s">
        <v>432</v>
      </c>
    </row>
    <row r="123" spans="1:15" x14ac:dyDescent="0.2">
      <c r="A123" s="308" t="s">
        <v>12</v>
      </c>
      <c r="B123" s="388"/>
      <c r="C123" s="389"/>
      <c r="D123" s="681" t="s">
        <v>432</v>
      </c>
      <c r="E123" s="392" t="s">
        <v>432</v>
      </c>
      <c r="F123" s="378" t="s">
        <v>432</v>
      </c>
      <c r="G123" s="378" t="s">
        <v>432</v>
      </c>
      <c r="H123" s="167" t="s">
        <v>432</v>
      </c>
      <c r="I123" s="704" t="s">
        <v>432</v>
      </c>
      <c r="J123" s="302" t="s">
        <v>432</v>
      </c>
      <c r="K123" s="302" t="s">
        <v>432</v>
      </c>
      <c r="L123" s="167" t="s">
        <v>432</v>
      </c>
      <c r="M123" s="656" t="s">
        <v>432</v>
      </c>
      <c r="O123" s="662" t="s">
        <v>432</v>
      </c>
    </row>
    <row r="124" spans="1:15" x14ac:dyDescent="0.2">
      <c r="A124" s="308" t="s">
        <v>13</v>
      </c>
      <c r="B124" s="388"/>
      <c r="C124" s="389"/>
      <c r="D124" s="681" t="s">
        <v>432</v>
      </c>
      <c r="E124" s="392" t="s">
        <v>432</v>
      </c>
      <c r="F124" s="378" t="s">
        <v>432</v>
      </c>
      <c r="G124" s="378" t="s">
        <v>432</v>
      </c>
      <c r="H124" s="167" t="s">
        <v>432</v>
      </c>
      <c r="I124" s="704" t="s">
        <v>432</v>
      </c>
      <c r="J124" s="302" t="s">
        <v>432</v>
      </c>
      <c r="K124" s="302" t="s">
        <v>432</v>
      </c>
      <c r="L124" s="167" t="s">
        <v>432</v>
      </c>
      <c r="M124" s="656" t="s">
        <v>432</v>
      </c>
      <c r="O124" s="662" t="s">
        <v>432</v>
      </c>
    </row>
    <row r="125" spans="1:15" ht="15.75" x14ac:dyDescent="0.2">
      <c r="A125" s="308" t="s">
        <v>345</v>
      </c>
      <c r="B125" s="378" t="s">
        <v>432</v>
      </c>
      <c r="C125" s="378" t="s">
        <v>432</v>
      </c>
      <c r="D125" s="681" t="s">
        <v>432</v>
      </c>
      <c r="E125" s="392" t="s">
        <v>432</v>
      </c>
      <c r="F125" s="378" t="s">
        <v>432</v>
      </c>
      <c r="G125" s="378" t="s">
        <v>432</v>
      </c>
      <c r="H125" s="167" t="s">
        <v>432</v>
      </c>
      <c r="I125" s="704" t="s">
        <v>432</v>
      </c>
      <c r="J125" s="302" t="s">
        <v>432</v>
      </c>
      <c r="K125" s="302" t="s">
        <v>432</v>
      </c>
      <c r="L125" s="167" t="s">
        <v>432</v>
      </c>
      <c r="M125" s="656" t="s">
        <v>432</v>
      </c>
      <c r="O125" s="662" t="s">
        <v>432</v>
      </c>
    </row>
    <row r="126" spans="1:15" x14ac:dyDescent="0.2">
      <c r="A126" s="308" t="s">
        <v>12</v>
      </c>
      <c r="B126" s="388"/>
      <c r="C126" s="389"/>
      <c r="D126" s="681" t="s">
        <v>432</v>
      </c>
      <c r="E126" s="392" t="s">
        <v>432</v>
      </c>
      <c r="F126" s="378" t="s">
        <v>432</v>
      </c>
      <c r="G126" s="378" t="s">
        <v>432</v>
      </c>
      <c r="H126" s="167" t="s">
        <v>432</v>
      </c>
      <c r="I126" s="704" t="s">
        <v>432</v>
      </c>
      <c r="J126" s="302" t="s">
        <v>432</v>
      </c>
      <c r="K126" s="302" t="s">
        <v>432</v>
      </c>
      <c r="L126" s="167" t="s">
        <v>432</v>
      </c>
      <c r="M126" s="656" t="s">
        <v>432</v>
      </c>
      <c r="O126" s="662" t="s">
        <v>432</v>
      </c>
    </row>
    <row r="127" spans="1:15" x14ac:dyDescent="0.2">
      <c r="A127" s="308" t="s">
        <v>13</v>
      </c>
      <c r="B127" s="388"/>
      <c r="C127" s="389"/>
      <c r="D127" s="681" t="s">
        <v>432</v>
      </c>
      <c r="E127" s="392" t="s">
        <v>432</v>
      </c>
      <c r="F127" s="378" t="s">
        <v>432</v>
      </c>
      <c r="G127" s="378"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378" t="s">
        <v>432</v>
      </c>
      <c r="C132" s="378" t="s">
        <v>432</v>
      </c>
      <c r="D132" s="681" t="s">
        <v>432</v>
      </c>
      <c r="E132" s="392" t="s">
        <v>432</v>
      </c>
      <c r="F132" s="378" t="s">
        <v>432</v>
      </c>
      <c r="G132" s="378" t="s">
        <v>432</v>
      </c>
      <c r="H132" s="167" t="s">
        <v>432</v>
      </c>
      <c r="I132" s="704" t="s">
        <v>432</v>
      </c>
      <c r="J132" s="302" t="s">
        <v>432</v>
      </c>
      <c r="K132" s="302" t="s">
        <v>432</v>
      </c>
      <c r="L132" s="167" t="s">
        <v>432</v>
      </c>
      <c r="M132" s="656" t="s">
        <v>432</v>
      </c>
      <c r="O132" s="662" t="s">
        <v>432</v>
      </c>
    </row>
    <row r="133" spans="1:15" x14ac:dyDescent="0.2">
      <c r="A133" s="308" t="s">
        <v>12</v>
      </c>
      <c r="B133" s="388"/>
      <c r="C133" s="389"/>
      <c r="D133" s="681" t="s">
        <v>432</v>
      </c>
      <c r="E133" s="392" t="s">
        <v>432</v>
      </c>
      <c r="F133" s="378" t="s">
        <v>432</v>
      </c>
      <c r="G133" s="378" t="s">
        <v>432</v>
      </c>
      <c r="H133" s="167" t="s">
        <v>432</v>
      </c>
      <c r="I133" s="704" t="s">
        <v>432</v>
      </c>
      <c r="J133" s="302" t="s">
        <v>432</v>
      </c>
      <c r="K133" s="302" t="s">
        <v>432</v>
      </c>
      <c r="L133" s="167" t="s">
        <v>432</v>
      </c>
      <c r="M133" s="656" t="s">
        <v>432</v>
      </c>
      <c r="O133" s="662" t="s">
        <v>432</v>
      </c>
    </row>
    <row r="134" spans="1:15" x14ac:dyDescent="0.2">
      <c r="A134" s="308" t="s">
        <v>13</v>
      </c>
      <c r="B134" s="388"/>
      <c r="C134" s="389"/>
      <c r="D134" s="681" t="s">
        <v>432</v>
      </c>
      <c r="E134" s="392" t="s">
        <v>432</v>
      </c>
      <c r="F134" s="378" t="s">
        <v>432</v>
      </c>
      <c r="G134" s="378" t="s">
        <v>432</v>
      </c>
      <c r="H134" s="167" t="s">
        <v>432</v>
      </c>
      <c r="I134" s="704" t="s">
        <v>432</v>
      </c>
      <c r="J134" s="302" t="s">
        <v>432</v>
      </c>
      <c r="K134" s="302" t="s">
        <v>432</v>
      </c>
      <c r="L134" s="167" t="s">
        <v>432</v>
      </c>
      <c r="M134" s="656" t="s">
        <v>432</v>
      </c>
      <c r="O134" s="662" t="s">
        <v>432</v>
      </c>
    </row>
    <row r="135" spans="1:15" ht="15.75" x14ac:dyDescent="0.2">
      <c r="A135" s="308" t="s">
        <v>345</v>
      </c>
      <c r="B135" s="378" t="s">
        <v>432</v>
      </c>
      <c r="C135" s="378" t="s">
        <v>432</v>
      </c>
      <c r="D135" s="681" t="s">
        <v>432</v>
      </c>
      <c r="E135" s="392" t="s">
        <v>432</v>
      </c>
      <c r="F135" s="378" t="s">
        <v>432</v>
      </c>
      <c r="G135" s="378" t="s">
        <v>432</v>
      </c>
      <c r="H135" s="167" t="s">
        <v>432</v>
      </c>
      <c r="I135" s="704" t="s">
        <v>432</v>
      </c>
      <c r="J135" s="302" t="s">
        <v>432</v>
      </c>
      <c r="K135" s="302" t="s">
        <v>432</v>
      </c>
      <c r="L135" s="167" t="s">
        <v>432</v>
      </c>
      <c r="M135" s="656" t="s">
        <v>432</v>
      </c>
      <c r="O135" s="662" t="s">
        <v>432</v>
      </c>
    </row>
    <row r="136" spans="1:15" x14ac:dyDescent="0.2">
      <c r="A136" s="308" t="s">
        <v>12</v>
      </c>
      <c r="B136" s="388"/>
      <c r="C136" s="389"/>
      <c r="D136" s="681" t="s">
        <v>432</v>
      </c>
      <c r="E136" s="392" t="s">
        <v>432</v>
      </c>
      <c r="F136" s="378" t="s">
        <v>432</v>
      </c>
      <c r="G136" s="378" t="s">
        <v>432</v>
      </c>
      <c r="H136" s="167" t="s">
        <v>432</v>
      </c>
      <c r="I136" s="704" t="s">
        <v>432</v>
      </c>
      <c r="J136" s="302" t="s">
        <v>432</v>
      </c>
      <c r="K136" s="302" t="s">
        <v>432</v>
      </c>
      <c r="L136" s="167" t="s">
        <v>432</v>
      </c>
      <c r="M136" s="656" t="s">
        <v>432</v>
      </c>
      <c r="O136" s="662" t="s">
        <v>432</v>
      </c>
    </row>
    <row r="137" spans="1:15" x14ac:dyDescent="0.2">
      <c r="A137" s="308" t="s">
        <v>13</v>
      </c>
      <c r="B137" s="388"/>
      <c r="C137" s="389"/>
      <c r="D137" s="681" t="s">
        <v>432</v>
      </c>
      <c r="E137" s="392" t="s">
        <v>432</v>
      </c>
      <c r="F137" s="378" t="s">
        <v>432</v>
      </c>
      <c r="G137" s="378"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378" t="s">
        <v>432</v>
      </c>
      <c r="C146" s="378" t="s">
        <v>432</v>
      </c>
      <c r="D146" s="681" t="s">
        <v>432</v>
      </c>
      <c r="E146" s="392" t="s">
        <v>432</v>
      </c>
      <c r="F146" s="378" t="s">
        <v>432</v>
      </c>
      <c r="G146" s="378"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378" t="s">
        <v>432</v>
      </c>
      <c r="C154" s="378" t="s">
        <v>432</v>
      </c>
      <c r="D154" s="681" t="s">
        <v>432</v>
      </c>
      <c r="E154" s="392" t="s">
        <v>432</v>
      </c>
      <c r="F154" s="378" t="s">
        <v>432</v>
      </c>
      <c r="G154" s="378"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988" priority="193">
      <formula>kvartal &lt; 4</formula>
    </cfRule>
  </conditionalFormatting>
  <conditionalFormatting sqref="B63:C65">
    <cfRule type="expression" dxfId="1987" priority="192">
      <formula>kvartal &lt; 4</formula>
    </cfRule>
  </conditionalFormatting>
  <conditionalFormatting sqref="B37">
    <cfRule type="expression" dxfId="1986" priority="191">
      <formula>kvartal &lt; 4</formula>
    </cfRule>
  </conditionalFormatting>
  <conditionalFormatting sqref="B38">
    <cfRule type="expression" dxfId="1985" priority="190">
      <formula>kvartal &lt; 4</formula>
    </cfRule>
  </conditionalFormatting>
  <conditionalFormatting sqref="B39">
    <cfRule type="expression" dxfId="1984" priority="189">
      <formula>kvartal &lt; 4</formula>
    </cfRule>
  </conditionalFormatting>
  <conditionalFormatting sqref="A34">
    <cfRule type="expression" dxfId="1983" priority="62">
      <formula>kvartal &lt; 4</formula>
    </cfRule>
  </conditionalFormatting>
  <conditionalFormatting sqref="C37">
    <cfRule type="expression" dxfId="1982" priority="188">
      <formula>kvartal &lt; 4</formula>
    </cfRule>
  </conditionalFormatting>
  <conditionalFormatting sqref="C38">
    <cfRule type="expression" dxfId="1981" priority="187">
      <formula>kvartal &lt; 4</formula>
    </cfRule>
  </conditionalFormatting>
  <conditionalFormatting sqref="C39">
    <cfRule type="expression" dxfId="1980" priority="186">
      <formula>kvartal &lt; 4</formula>
    </cfRule>
  </conditionalFormatting>
  <conditionalFormatting sqref="B26:C28">
    <cfRule type="expression" dxfId="1979" priority="185">
      <formula>kvartal &lt; 4</formula>
    </cfRule>
  </conditionalFormatting>
  <conditionalFormatting sqref="B32:C33">
    <cfRule type="expression" dxfId="1978" priority="184">
      <formula>kvartal &lt; 4</formula>
    </cfRule>
  </conditionalFormatting>
  <conditionalFormatting sqref="B34">
    <cfRule type="expression" dxfId="1977" priority="183">
      <formula>kvartal &lt; 4</formula>
    </cfRule>
  </conditionalFormatting>
  <conditionalFormatting sqref="C34">
    <cfRule type="expression" dxfId="1976" priority="182">
      <formula>kvartal &lt; 4</formula>
    </cfRule>
  </conditionalFormatting>
  <conditionalFormatting sqref="F26:G28">
    <cfRule type="expression" dxfId="1975" priority="181">
      <formula>kvartal &lt; 4</formula>
    </cfRule>
  </conditionalFormatting>
  <conditionalFormatting sqref="F32">
    <cfRule type="expression" dxfId="1974" priority="180">
      <formula>kvartal &lt; 4</formula>
    </cfRule>
  </conditionalFormatting>
  <conditionalFormatting sqref="G32">
    <cfRule type="expression" dxfId="1973" priority="179">
      <formula>kvartal &lt; 4</formula>
    </cfRule>
  </conditionalFormatting>
  <conditionalFormatting sqref="F33">
    <cfRule type="expression" dxfId="1972" priority="178">
      <formula>kvartal &lt; 4</formula>
    </cfRule>
  </conditionalFormatting>
  <conditionalFormatting sqref="G33">
    <cfRule type="expression" dxfId="1971" priority="177">
      <formula>kvartal &lt; 4</formula>
    </cfRule>
  </conditionalFormatting>
  <conditionalFormatting sqref="F34">
    <cfRule type="expression" dxfId="1970" priority="176">
      <formula>kvartal &lt; 4</formula>
    </cfRule>
  </conditionalFormatting>
  <conditionalFormatting sqref="G34">
    <cfRule type="expression" dxfId="1969" priority="175">
      <formula>kvartal &lt; 4</formula>
    </cfRule>
  </conditionalFormatting>
  <conditionalFormatting sqref="F37">
    <cfRule type="expression" dxfId="1968" priority="174">
      <formula>kvartal &lt; 4</formula>
    </cfRule>
  </conditionalFormatting>
  <conditionalFormatting sqref="F38">
    <cfRule type="expression" dxfId="1967" priority="173">
      <formula>kvartal &lt; 4</formula>
    </cfRule>
  </conditionalFormatting>
  <conditionalFormatting sqref="F39">
    <cfRule type="expression" dxfId="1966" priority="172">
      <formula>kvartal &lt; 4</formula>
    </cfRule>
  </conditionalFormatting>
  <conditionalFormatting sqref="G37">
    <cfRule type="expression" dxfId="1965" priority="171">
      <formula>kvartal &lt; 4</formula>
    </cfRule>
  </conditionalFormatting>
  <conditionalFormatting sqref="G38">
    <cfRule type="expression" dxfId="1964" priority="170">
      <formula>kvartal &lt; 4</formula>
    </cfRule>
  </conditionalFormatting>
  <conditionalFormatting sqref="G39">
    <cfRule type="expression" dxfId="1963" priority="169">
      <formula>kvartal &lt; 4</formula>
    </cfRule>
  </conditionalFormatting>
  <conditionalFormatting sqref="B29">
    <cfRule type="expression" dxfId="1962" priority="168">
      <formula>kvartal &lt; 4</formula>
    </cfRule>
  </conditionalFormatting>
  <conditionalFormatting sqref="C29">
    <cfRule type="expression" dxfId="1961" priority="167">
      <formula>kvartal &lt; 4</formula>
    </cfRule>
  </conditionalFormatting>
  <conditionalFormatting sqref="F29">
    <cfRule type="expression" dxfId="1960" priority="166">
      <formula>kvartal &lt; 4</formula>
    </cfRule>
  </conditionalFormatting>
  <conditionalFormatting sqref="G29">
    <cfRule type="expression" dxfId="1959" priority="165">
      <formula>kvartal &lt; 4</formula>
    </cfRule>
  </conditionalFormatting>
  <conditionalFormatting sqref="J26:K29">
    <cfRule type="expression" dxfId="1958" priority="164">
      <formula>kvartal &lt; 4</formula>
    </cfRule>
  </conditionalFormatting>
  <conditionalFormatting sqref="J32:K34">
    <cfRule type="expression" dxfId="1957" priority="163">
      <formula>kvartal &lt; 4</formula>
    </cfRule>
  </conditionalFormatting>
  <conditionalFormatting sqref="J37:K39">
    <cfRule type="expression" dxfId="1956" priority="162">
      <formula>kvartal &lt; 4</formula>
    </cfRule>
  </conditionalFormatting>
  <conditionalFormatting sqref="J82:K86">
    <cfRule type="expression" dxfId="1955" priority="100">
      <formula>kvartal &lt; 4</formula>
    </cfRule>
  </conditionalFormatting>
  <conditionalFormatting sqref="J87:K87">
    <cfRule type="expression" dxfId="1954" priority="99">
      <formula>kvartal &lt; 4</formula>
    </cfRule>
  </conditionalFormatting>
  <conditionalFormatting sqref="J92:K97">
    <cfRule type="expression" dxfId="1953" priority="98">
      <formula>kvartal &lt; 4</formula>
    </cfRule>
  </conditionalFormatting>
  <conditionalFormatting sqref="J102:K107">
    <cfRule type="expression" dxfId="1952" priority="97">
      <formula>kvartal &lt; 4</formula>
    </cfRule>
  </conditionalFormatting>
  <conditionalFormatting sqref="J112:K117">
    <cfRule type="expression" dxfId="1951" priority="96">
      <formula>kvartal &lt; 4</formula>
    </cfRule>
  </conditionalFormatting>
  <conditionalFormatting sqref="J122:K127">
    <cfRule type="expression" dxfId="1950" priority="95">
      <formula>kvartal &lt; 4</formula>
    </cfRule>
  </conditionalFormatting>
  <conditionalFormatting sqref="J132:K137">
    <cfRule type="expression" dxfId="1949" priority="94">
      <formula>kvartal &lt; 4</formula>
    </cfRule>
  </conditionalFormatting>
  <conditionalFormatting sqref="J146:K146">
    <cfRule type="expression" dxfId="1948" priority="93">
      <formula>kvartal &lt; 4</formula>
    </cfRule>
  </conditionalFormatting>
  <conditionalFormatting sqref="J154:K154">
    <cfRule type="expression" dxfId="1947" priority="92">
      <formula>kvartal &lt; 4</formula>
    </cfRule>
  </conditionalFormatting>
  <conditionalFormatting sqref="A26:A28">
    <cfRule type="expression" dxfId="1946" priority="76">
      <formula>kvartal &lt; 4</formula>
    </cfRule>
  </conditionalFormatting>
  <conditionalFormatting sqref="A32:A33">
    <cfRule type="expression" dxfId="1945" priority="75">
      <formula>kvartal &lt; 4</formula>
    </cfRule>
  </conditionalFormatting>
  <conditionalFormatting sqref="A37:A39">
    <cfRule type="expression" dxfId="1944" priority="74">
      <formula>kvartal &lt; 4</formula>
    </cfRule>
  </conditionalFormatting>
  <conditionalFormatting sqref="A57:A59">
    <cfRule type="expression" dxfId="1943" priority="73">
      <formula>kvartal &lt; 4</formula>
    </cfRule>
  </conditionalFormatting>
  <conditionalFormatting sqref="A63:A65">
    <cfRule type="expression" dxfId="1942" priority="72">
      <formula>kvartal &lt; 4</formula>
    </cfRule>
  </conditionalFormatting>
  <conditionalFormatting sqref="A82:A87">
    <cfRule type="expression" dxfId="1941" priority="71">
      <formula>kvartal &lt; 4</formula>
    </cfRule>
  </conditionalFormatting>
  <conditionalFormatting sqref="A92:A97">
    <cfRule type="expression" dxfId="1940" priority="70">
      <formula>kvartal &lt; 4</formula>
    </cfRule>
  </conditionalFormatting>
  <conditionalFormatting sqref="A102:A107">
    <cfRule type="expression" dxfId="1939" priority="69">
      <formula>kvartal &lt; 4</formula>
    </cfRule>
  </conditionalFormatting>
  <conditionalFormatting sqref="A112:A117">
    <cfRule type="expression" dxfId="1938" priority="68">
      <formula>kvartal &lt; 4</formula>
    </cfRule>
  </conditionalFormatting>
  <conditionalFormatting sqref="A122:A127">
    <cfRule type="expression" dxfId="1937" priority="67">
      <formula>kvartal &lt; 4</formula>
    </cfRule>
  </conditionalFormatting>
  <conditionalFormatting sqref="A132:A137">
    <cfRule type="expression" dxfId="1936" priority="66">
      <formula>kvartal &lt; 4</formula>
    </cfRule>
  </conditionalFormatting>
  <conditionalFormatting sqref="A146">
    <cfRule type="expression" dxfId="1935" priority="65">
      <formula>kvartal &lt; 4</formula>
    </cfRule>
  </conditionalFormatting>
  <conditionalFormatting sqref="A154">
    <cfRule type="expression" dxfId="1934" priority="64">
      <formula>kvartal &lt; 4</formula>
    </cfRule>
  </conditionalFormatting>
  <conditionalFormatting sqref="A29">
    <cfRule type="expression" dxfId="1933" priority="63">
      <formula>kvartal &lt; 4</formula>
    </cfRule>
  </conditionalFormatting>
  <conditionalFormatting sqref="B82">
    <cfRule type="expression" dxfId="1932" priority="61">
      <formula>kvartal &lt; 4</formula>
    </cfRule>
  </conditionalFormatting>
  <conditionalFormatting sqref="C82">
    <cfRule type="expression" dxfId="1931" priority="60">
      <formula>kvartal &lt; 4</formula>
    </cfRule>
  </conditionalFormatting>
  <conditionalFormatting sqref="B85">
    <cfRule type="expression" dxfId="1930" priority="59">
      <formula>kvartal &lt; 4</formula>
    </cfRule>
  </conditionalFormatting>
  <conditionalFormatting sqref="C85">
    <cfRule type="expression" dxfId="1929" priority="58">
      <formula>kvartal &lt; 4</formula>
    </cfRule>
  </conditionalFormatting>
  <conditionalFormatting sqref="B92">
    <cfRule type="expression" dxfId="1928" priority="57">
      <formula>kvartal &lt; 4</formula>
    </cfRule>
  </conditionalFormatting>
  <conditionalFormatting sqref="C92">
    <cfRule type="expression" dxfId="1927" priority="56">
      <formula>kvartal &lt; 4</formula>
    </cfRule>
  </conditionalFormatting>
  <conditionalFormatting sqref="B95">
    <cfRule type="expression" dxfId="1926" priority="55">
      <formula>kvartal &lt; 4</formula>
    </cfRule>
  </conditionalFormatting>
  <conditionalFormatting sqref="C95">
    <cfRule type="expression" dxfId="1925" priority="54">
      <formula>kvartal &lt; 4</formula>
    </cfRule>
  </conditionalFormatting>
  <conditionalFormatting sqref="B102">
    <cfRule type="expression" dxfId="1924" priority="53">
      <formula>kvartal &lt; 4</formula>
    </cfRule>
  </conditionalFormatting>
  <conditionalFormatting sqref="C102">
    <cfRule type="expression" dxfId="1923" priority="52">
      <formula>kvartal &lt; 4</formula>
    </cfRule>
  </conditionalFormatting>
  <conditionalFormatting sqref="B105">
    <cfRule type="expression" dxfId="1922" priority="51">
      <formula>kvartal &lt; 4</formula>
    </cfRule>
  </conditionalFormatting>
  <conditionalFormatting sqref="C105">
    <cfRule type="expression" dxfId="1921" priority="50">
      <formula>kvartal &lt; 4</formula>
    </cfRule>
  </conditionalFormatting>
  <conditionalFormatting sqref="B112">
    <cfRule type="expression" dxfId="1920" priority="49">
      <formula>kvartal &lt; 4</formula>
    </cfRule>
  </conditionalFormatting>
  <conditionalFormatting sqref="C112">
    <cfRule type="expression" dxfId="1919" priority="48">
      <formula>kvartal &lt; 4</formula>
    </cfRule>
  </conditionalFormatting>
  <conditionalFormatting sqref="B115">
    <cfRule type="expression" dxfId="1918" priority="47">
      <formula>kvartal &lt; 4</formula>
    </cfRule>
  </conditionalFormatting>
  <conditionalFormatting sqref="C115">
    <cfRule type="expression" dxfId="1917" priority="46">
      <formula>kvartal &lt; 4</formula>
    </cfRule>
  </conditionalFormatting>
  <conditionalFormatting sqref="B122">
    <cfRule type="expression" dxfId="1916" priority="45">
      <formula>kvartal &lt; 4</formula>
    </cfRule>
  </conditionalFormatting>
  <conditionalFormatting sqref="C122">
    <cfRule type="expression" dxfId="1915" priority="44">
      <formula>kvartal &lt; 4</formula>
    </cfRule>
  </conditionalFormatting>
  <conditionalFormatting sqref="B125">
    <cfRule type="expression" dxfId="1914" priority="43">
      <formula>kvartal &lt; 4</formula>
    </cfRule>
  </conditionalFormatting>
  <conditionalFormatting sqref="C125">
    <cfRule type="expression" dxfId="1913" priority="42">
      <formula>kvartal &lt; 4</formula>
    </cfRule>
  </conditionalFormatting>
  <conditionalFormatting sqref="B132">
    <cfRule type="expression" dxfId="1912" priority="41">
      <formula>kvartal &lt; 4</formula>
    </cfRule>
  </conditionalFormatting>
  <conditionalFormatting sqref="C132">
    <cfRule type="expression" dxfId="1911" priority="40">
      <formula>kvartal &lt; 4</formula>
    </cfRule>
  </conditionalFormatting>
  <conditionalFormatting sqref="B135">
    <cfRule type="expression" dxfId="1910" priority="39">
      <formula>kvartal &lt; 4</formula>
    </cfRule>
  </conditionalFormatting>
  <conditionalFormatting sqref="C135">
    <cfRule type="expression" dxfId="1909" priority="38">
      <formula>kvartal &lt; 4</formula>
    </cfRule>
  </conditionalFormatting>
  <conditionalFormatting sqref="B146">
    <cfRule type="expression" dxfId="1908" priority="37">
      <formula>kvartal &lt; 4</formula>
    </cfRule>
  </conditionalFormatting>
  <conditionalFormatting sqref="C146">
    <cfRule type="expression" dxfId="1907" priority="36">
      <formula>kvartal &lt; 4</formula>
    </cfRule>
  </conditionalFormatting>
  <conditionalFormatting sqref="B154">
    <cfRule type="expression" dxfId="1906" priority="35">
      <formula>kvartal &lt; 4</formula>
    </cfRule>
  </conditionalFormatting>
  <conditionalFormatting sqref="C154">
    <cfRule type="expression" dxfId="1905" priority="34">
      <formula>kvartal &lt; 4</formula>
    </cfRule>
  </conditionalFormatting>
  <conditionalFormatting sqref="F83">
    <cfRule type="expression" dxfId="1904" priority="33">
      <formula>kvartal &lt; 4</formula>
    </cfRule>
  </conditionalFormatting>
  <conditionalFormatting sqref="G83">
    <cfRule type="expression" dxfId="1903" priority="32">
      <formula>kvartal &lt; 4</formula>
    </cfRule>
  </conditionalFormatting>
  <conditionalFormatting sqref="F84:G84">
    <cfRule type="expression" dxfId="1902" priority="31">
      <formula>kvartal &lt; 4</formula>
    </cfRule>
  </conditionalFormatting>
  <conditionalFormatting sqref="F86:G87">
    <cfRule type="expression" dxfId="1901" priority="30">
      <formula>kvartal &lt; 4</formula>
    </cfRule>
  </conditionalFormatting>
  <conditionalFormatting sqref="F93:G94">
    <cfRule type="expression" dxfId="1900" priority="29">
      <formula>kvartal &lt; 4</formula>
    </cfRule>
  </conditionalFormatting>
  <conditionalFormatting sqref="F96:G97">
    <cfRule type="expression" dxfId="1899" priority="28">
      <formula>kvartal &lt; 4</formula>
    </cfRule>
  </conditionalFormatting>
  <conditionalFormatting sqref="F103:G104">
    <cfRule type="expression" dxfId="1898" priority="27">
      <formula>kvartal &lt; 4</formula>
    </cfRule>
  </conditionalFormatting>
  <conditionalFormatting sqref="F106:G107">
    <cfRule type="expression" dxfId="1897" priority="26">
      <formula>kvartal &lt; 4</formula>
    </cfRule>
  </conditionalFormatting>
  <conditionalFormatting sqref="F113:G114">
    <cfRule type="expression" dxfId="1896" priority="25">
      <formula>kvartal &lt; 4</formula>
    </cfRule>
  </conditionalFormatting>
  <conditionalFormatting sqref="F116:G117">
    <cfRule type="expression" dxfId="1895" priority="24">
      <formula>kvartal &lt; 4</formula>
    </cfRule>
  </conditionalFormatting>
  <conditionalFormatting sqref="F123:G124">
    <cfRule type="expression" dxfId="1894" priority="23">
      <formula>kvartal &lt; 4</formula>
    </cfRule>
  </conditionalFormatting>
  <conditionalFormatting sqref="F126:G127">
    <cfRule type="expression" dxfId="1893" priority="22">
      <formula>kvartal &lt; 4</formula>
    </cfRule>
  </conditionalFormatting>
  <conditionalFormatting sqref="F133:G134">
    <cfRule type="expression" dxfId="1892" priority="21">
      <formula>kvartal &lt; 4</formula>
    </cfRule>
  </conditionalFormatting>
  <conditionalFormatting sqref="F136:G137">
    <cfRule type="expression" dxfId="1891" priority="20">
      <formula>kvartal &lt; 4</formula>
    </cfRule>
  </conditionalFormatting>
  <conditionalFormatting sqref="F146">
    <cfRule type="expression" dxfId="1890" priority="19">
      <formula>kvartal &lt; 4</formula>
    </cfRule>
  </conditionalFormatting>
  <conditionalFormatting sqref="G146">
    <cfRule type="expression" dxfId="1889" priority="18">
      <formula>kvartal &lt; 4</formula>
    </cfRule>
  </conditionalFormatting>
  <conditionalFormatting sqref="F154:G154">
    <cfRule type="expression" dxfId="1888" priority="17">
      <formula>kvartal &lt; 4</formula>
    </cfRule>
  </conditionalFormatting>
  <conditionalFormatting sqref="F82:G82">
    <cfRule type="expression" dxfId="1887" priority="16">
      <formula>kvartal &lt; 4</formula>
    </cfRule>
  </conditionalFormatting>
  <conditionalFormatting sqref="F85:G85">
    <cfRule type="expression" dxfId="1886" priority="15">
      <formula>kvartal &lt; 4</formula>
    </cfRule>
  </conditionalFormatting>
  <conditionalFormatting sqref="F92:G92">
    <cfRule type="expression" dxfId="1885" priority="14">
      <formula>kvartal &lt; 4</formula>
    </cfRule>
  </conditionalFormatting>
  <conditionalFormatting sqref="F95:G95">
    <cfRule type="expression" dxfId="1884" priority="13">
      <formula>kvartal &lt; 4</formula>
    </cfRule>
  </conditionalFormatting>
  <conditionalFormatting sqref="F102:G102">
    <cfRule type="expression" dxfId="1883" priority="12">
      <formula>kvartal &lt; 4</formula>
    </cfRule>
  </conditionalFormatting>
  <conditionalFormatting sqref="F105:G105">
    <cfRule type="expression" dxfId="1882" priority="11">
      <formula>kvartal &lt; 4</formula>
    </cfRule>
  </conditionalFormatting>
  <conditionalFormatting sqref="F112:G112">
    <cfRule type="expression" dxfId="1881" priority="10">
      <formula>kvartal &lt; 4</formula>
    </cfRule>
  </conditionalFormatting>
  <conditionalFormatting sqref="F115">
    <cfRule type="expression" dxfId="1880" priority="9">
      <formula>kvartal &lt; 4</formula>
    </cfRule>
  </conditionalFormatting>
  <conditionalFormatting sqref="G115">
    <cfRule type="expression" dxfId="1879" priority="8">
      <formula>kvartal &lt; 4</formula>
    </cfRule>
  </conditionalFormatting>
  <conditionalFormatting sqref="F122:G122">
    <cfRule type="expression" dxfId="1878" priority="7">
      <formula>kvartal &lt; 4</formula>
    </cfRule>
  </conditionalFormatting>
  <conditionalFormatting sqref="F125">
    <cfRule type="expression" dxfId="1877" priority="6">
      <formula>kvartal &lt; 4</formula>
    </cfRule>
  </conditionalFormatting>
  <conditionalFormatting sqref="G125">
    <cfRule type="expression" dxfId="1876" priority="5">
      <formula>kvartal &lt; 4</formula>
    </cfRule>
  </conditionalFormatting>
  <conditionalFormatting sqref="F132">
    <cfRule type="expression" dxfId="1875" priority="4">
      <formula>kvartal &lt; 4</formula>
    </cfRule>
  </conditionalFormatting>
  <conditionalFormatting sqref="G132">
    <cfRule type="expression" dxfId="1874" priority="3">
      <formula>kvartal &lt; 4</formula>
    </cfRule>
  </conditionalFormatting>
  <conditionalFormatting sqref="G135">
    <cfRule type="expression" dxfId="1873" priority="2">
      <formula>kvartal &lt; 4</formula>
    </cfRule>
  </conditionalFormatting>
  <conditionalFormatting sqref="F135">
    <cfRule type="expression" dxfId="1872" priority="1">
      <formula>kvartal &lt; 4</formula>
    </cfRule>
  </conditionalFormatting>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110</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317">
        <v>46434.144</v>
      </c>
      <c r="G7" s="318">
        <v>54647.447999999997</v>
      </c>
      <c r="H7" s="262">
        <v>17.7</v>
      </c>
      <c r="I7" s="179">
        <v>1.1111817439563918</v>
      </c>
      <c r="J7" s="319">
        <v>46434.144</v>
      </c>
      <c r="K7" s="320">
        <v>54647.447999999997</v>
      </c>
      <c r="L7" s="266">
        <v>17.7</v>
      </c>
      <c r="M7" s="179">
        <v>0.69393766941710577</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321">
        <v>26581.595000000001</v>
      </c>
      <c r="G10" s="322">
        <v>34532.286999999997</v>
      </c>
      <c r="H10" s="167">
        <v>29.9</v>
      </c>
      <c r="I10" s="179">
        <v>0.8026155868966961</v>
      </c>
      <c r="J10" s="319">
        <v>26581.595000000001</v>
      </c>
      <c r="K10" s="320">
        <v>34532.286999999997</v>
      </c>
      <c r="L10" s="267">
        <v>29.9</v>
      </c>
      <c r="M10" s="179">
        <v>0.76613096107693446</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321">
        <v>207403.731</v>
      </c>
      <c r="G13" s="322">
        <v>290667.46999999997</v>
      </c>
      <c r="H13" s="167">
        <v>40.1</v>
      </c>
      <c r="I13" s="179">
        <v>1.0003975217530738</v>
      </c>
      <c r="J13" s="319">
        <v>207403.731</v>
      </c>
      <c r="K13" s="320">
        <v>290667.46999999997</v>
      </c>
      <c r="L13" s="267">
        <v>40.1</v>
      </c>
      <c r="M13" s="179">
        <v>0.53823734781639476</v>
      </c>
      <c r="O13" s="662" t="s">
        <v>432</v>
      </c>
    </row>
    <row r="14" spans="1:15" s="44" customFormat="1" ht="15.75" x14ac:dyDescent="0.2">
      <c r="A14" s="13" t="s">
        <v>27</v>
      </c>
      <c r="B14" s="692" t="s">
        <v>432</v>
      </c>
      <c r="C14" s="698" t="s">
        <v>432</v>
      </c>
      <c r="D14" s="656" t="s">
        <v>432</v>
      </c>
      <c r="E14" s="655" t="s">
        <v>432</v>
      </c>
      <c r="F14" s="321">
        <v>317.96800000000002</v>
      </c>
      <c r="G14" s="322">
        <v>7267.8059999999996</v>
      </c>
      <c r="H14" s="167">
        <v>999</v>
      </c>
      <c r="I14" s="179">
        <v>3.0336484084586552</v>
      </c>
      <c r="J14" s="319">
        <v>317.96800000000002</v>
      </c>
      <c r="K14" s="320">
        <v>7267.8059999999996</v>
      </c>
      <c r="L14" s="267">
        <v>999</v>
      </c>
      <c r="M14" s="179">
        <v>2.4663541749979183</v>
      </c>
      <c r="N14" s="144"/>
      <c r="O14" s="662" t="s">
        <v>432</v>
      </c>
    </row>
    <row r="15" spans="1:15" s="44" customFormat="1" ht="15.75" x14ac:dyDescent="0.2">
      <c r="A15" s="42" t="s">
        <v>26</v>
      </c>
      <c r="B15" s="693" t="s">
        <v>432</v>
      </c>
      <c r="C15" s="699" t="s">
        <v>432</v>
      </c>
      <c r="D15" s="657" t="s">
        <v>432</v>
      </c>
      <c r="E15" s="657" t="s">
        <v>432</v>
      </c>
      <c r="F15" s="323">
        <v>1402.825</v>
      </c>
      <c r="G15" s="324">
        <v>984.78399999999999</v>
      </c>
      <c r="H15" s="168">
        <v>-29.8</v>
      </c>
      <c r="I15" s="168">
        <v>1.269769664953027</v>
      </c>
      <c r="J15" s="325">
        <v>1402.825</v>
      </c>
      <c r="K15" s="326">
        <v>984.78399999999999</v>
      </c>
      <c r="L15" s="268">
        <v>-29.8</v>
      </c>
      <c r="M15" s="168">
        <v>0.94485577681774147</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327">
        <v>125448.796</v>
      </c>
      <c r="C25" s="328">
        <v>155583.666</v>
      </c>
      <c r="D25" s="262">
        <v>24</v>
      </c>
      <c r="E25" s="179">
        <v>21.117656314857761</v>
      </c>
      <c r="F25" s="329">
        <v>4100.326</v>
      </c>
      <c r="G25" s="328">
        <v>3749.0749999999998</v>
      </c>
      <c r="H25" s="262">
        <v>-8.6</v>
      </c>
      <c r="I25" s="179">
        <v>1.6949717552797419</v>
      </c>
      <c r="J25" s="327">
        <v>129549.122</v>
      </c>
      <c r="K25" s="327">
        <v>159332.74100000001</v>
      </c>
      <c r="L25" s="266">
        <v>23</v>
      </c>
      <c r="M25" s="167">
        <v>16.632940513428377</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45">
        <v>125448.796</v>
      </c>
      <c r="C30" s="300">
        <v>155583.666</v>
      </c>
      <c r="D30" s="167">
        <v>24</v>
      </c>
      <c r="E30" s="179">
        <v>16.302478356261698</v>
      </c>
      <c r="F30" s="402" t="s">
        <v>432</v>
      </c>
      <c r="G30" s="399" t="s">
        <v>432</v>
      </c>
      <c r="H30" s="656" t="s">
        <v>432</v>
      </c>
      <c r="I30" s="655" t="s">
        <v>432</v>
      </c>
      <c r="J30" s="45">
        <v>125448.796</v>
      </c>
      <c r="K30" s="45">
        <v>155583.666</v>
      </c>
      <c r="L30" s="267">
        <v>24</v>
      </c>
      <c r="M30" s="167">
        <v>16.302478356261698</v>
      </c>
      <c r="O30" s="662" t="s">
        <v>432</v>
      </c>
    </row>
    <row r="31" spans="1:15" ht="15.75" x14ac:dyDescent="0.2">
      <c r="A31" s="13" t="s">
        <v>29</v>
      </c>
      <c r="B31" s="241">
        <v>32882.682000000001</v>
      </c>
      <c r="C31" s="241">
        <v>37478.754999999997</v>
      </c>
      <c r="D31" s="167">
        <v>14</v>
      </c>
      <c r="E31" s="179">
        <v>30.708821993726868</v>
      </c>
      <c r="F31" s="319">
        <v>6.5</v>
      </c>
      <c r="G31" s="319">
        <v>40.1</v>
      </c>
      <c r="H31" s="167">
        <v>516.9</v>
      </c>
      <c r="I31" s="179">
        <v>0.45077991090491321</v>
      </c>
      <c r="J31" s="241">
        <v>32889.182000000001</v>
      </c>
      <c r="K31" s="241">
        <v>37518.854999999996</v>
      </c>
      <c r="L31" s="267">
        <v>14.1</v>
      </c>
      <c r="M31" s="167">
        <v>28.653195843402958</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45">
        <v>32882.682000000001</v>
      </c>
      <c r="C35" s="300">
        <v>37478.754999999997</v>
      </c>
      <c r="D35" s="167">
        <v>14</v>
      </c>
      <c r="E35" s="179">
        <v>35.796201372344704</v>
      </c>
      <c r="F35" s="402" t="s">
        <v>432</v>
      </c>
      <c r="G35" s="399" t="s">
        <v>432</v>
      </c>
      <c r="H35" s="656" t="s">
        <v>432</v>
      </c>
      <c r="I35" s="655" t="s">
        <v>432</v>
      </c>
      <c r="J35" s="45">
        <v>32882.682000000001</v>
      </c>
      <c r="K35" s="45">
        <v>37478.754999999997</v>
      </c>
      <c r="L35" s="267">
        <v>14</v>
      </c>
      <c r="M35" s="167">
        <v>35.796201372344704</v>
      </c>
      <c r="O35" s="662" t="s">
        <v>432</v>
      </c>
    </row>
    <row r="36" spans="1:15" s="3" customFormat="1" ht="15.75" x14ac:dyDescent="0.2">
      <c r="A36" s="13" t="s">
        <v>28</v>
      </c>
      <c r="B36" s="241">
        <v>655558.47699999996</v>
      </c>
      <c r="C36" s="320">
        <v>890452.39800000004</v>
      </c>
      <c r="D36" s="167">
        <v>35.799999999999997</v>
      </c>
      <c r="E36" s="179">
        <v>1.7112768095445834</v>
      </c>
      <c r="F36" s="319">
        <v>1702083.635</v>
      </c>
      <c r="G36" s="320">
        <v>1604478.888</v>
      </c>
      <c r="H36" s="167">
        <v>-5.7</v>
      </c>
      <c r="I36" s="179">
        <v>8.5738950852638176</v>
      </c>
      <c r="J36" s="241">
        <v>2357642.1119999997</v>
      </c>
      <c r="K36" s="241">
        <v>2494931.2860000003</v>
      </c>
      <c r="L36" s="267">
        <v>5.8</v>
      </c>
      <c r="M36" s="167">
        <v>3.526508203218651</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319">
        <v>16959.204000000002</v>
      </c>
      <c r="G40" s="320">
        <v>8872.1460000000006</v>
      </c>
      <c r="H40" s="167">
        <v>-47.7</v>
      </c>
      <c r="I40" s="179">
        <v>-333.95015230089609</v>
      </c>
      <c r="J40" s="241">
        <v>16959.204000000002</v>
      </c>
      <c r="K40" s="241">
        <v>8872.1460000000006</v>
      </c>
      <c r="L40" s="267">
        <v>-47.7</v>
      </c>
      <c r="M40" s="167">
        <v>35.641946104620835</v>
      </c>
      <c r="O40" s="662" t="s">
        <v>432</v>
      </c>
    </row>
    <row r="41" spans="1:15" ht="15.75" x14ac:dyDescent="0.2">
      <c r="A41" s="13" t="s">
        <v>26</v>
      </c>
      <c r="B41" s="645" t="s">
        <v>432</v>
      </c>
      <c r="C41" s="410" t="s">
        <v>432</v>
      </c>
      <c r="D41" s="656" t="s">
        <v>432</v>
      </c>
      <c r="E41" s="655" t="s">
        <v>432</v>
      </c>
      <c r="F41" s="319">
        <v>6443.3230000000003</v>
      </c>
      <c r="G41" s="320">
        <v>2690.732</v>
      </c>
      <c r="H41" s="167">
        <v>-58.2</v>
      </c>
      <c r="I41" s="179">
        <v>5.2180721808036639</v>
      </c>
      <c r="J41" s="241">
        <v>6443.3230000000003</v>
      </c>
      <c r="K41" s="241">
        <v>2690.732</v>
      </c>
      <c r="L41" s="267">
        <v>-58.2</v>
      </c>
      <c r="M41" s="167">
        <v>152.69844631590053</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692" t="s">
        <v>432</v>
      </c>
      <c r="C54" s="698" t="s">
        <v>432</v>
      </c>
      <c r="D54" s="715" t="s">
        <v>432</v>
      </c>
      <c r="E54" s="655" t="s">
        <v>432</v>
      </c>
      <c r="F54" s="146"/>
      <c r="G54" s="34"/>
      <c r="H54" s="160"/>
      <c r="I54" s="160"/>
      <c r="J54" s="38"/>
      <c r="K54" s="38"/>
      <c r="L54" s="160"/>
      <c r="M54" s="160"/>
      <c r="N54" s="149"/>
      <c r="O54" s="662" t="s">
        <v>432</v>
      </c>
    </row>
    <row r="55" spans="1:15" s="3" customFormat="1" ht="15.75" x14ac:dyDescent="0.2">
      <c r="A55" s="39" t="s">
        <v>340</v>
      </c>
      <c r="B55" s="691" t="s">
        <v>432</v>
      </c>
      <c r="C55" s="697" t="s">
        <v>432</v>
      </c>
      <c r="D55" s="710" t="s">
        <v>432</v>
      </c>
      <c r="E55" s="655" t="s">
        <v>432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363">
        <v>100737.465</v>
      </c>
      <c r="C79" s="363">
        <v>113244.598</v>
      </c>
      <c r="D79" s="262">
        <v>12.4</v>
      </c>
      <c r="E79" s="179">
        <v>1.3735406167075144</v>
      </c>
      <c r="F79" s="362">
        <v>770511.48699999996</v>
      </c>
      <c r="G79" s="362">
        <v>876219.18</v>
      </c>
      <c r="H79" s="262">
        <v>13.7</v>
      </c>
      <c r="I79" s="179">
        <v>7.8206007159508291</v>
      </c>
      <c r="J79" s="320">
        <v>871248.95199999993</v>
      </c>
      <c r="K79" s="327">
        <v>989463.77800000005</v>
      </c>
      <c r="L79" s="267">
        <v>13.6</v>
      </c>
      <c r="M79" s="179">
        <v>5.0875548874546803</v>
      </c>
      <c r="O79" s="662" t="s">
        <v>432</v>
      </c>
    </row>
    <row r="80" spans="1:15" x14ac:dyDescent="0.2">
      <c r="A80" s="21" t="s">
        <v>9</v>
      </c>
      <c r="B80" s="396">
        <v>100737.465</v>
      </c>
      <c r="C80" s="146">
        <v>113244.598</v>
      </c>
      <c r="D80" s="167">
        <v>12.4</v>
      </c>
      <c r="E80" s="179">
        <v>1.4127282620649737</v>
      </c>
      <c r="F80" s="402" t="s">
        <v>432</v>
      </c>
      <c r="G80" s="719" t="s">
        <v>432</v>
      </c>
      <c r="H80" s="656" t="s">
        <v>432</v>
      </c>
      <c r="I80" s="655" t="s">
        <v>432</v>
      </c>
      <c r="J80" s="300">
        <v>100737.465</v>
      </c>
      <c r="K80" s="45">
        <v>113244.598</v>
      </c>
      <c r="L80" s="267">
        <v>12.4</v>
      </c>
      <c r="M80" s="179">
        <v>1.4127282620649737</v>
      </c>
      <c r="O80" s="662" t="s">
        <v>432</v>
      </c>
    </row>
    <row r="81" spans="1:15" x14ac:dyDescent="0.2">
      <c r="A81" s="21" t="s">
        <v>10</v>
      </c>
      <c r="B81" s="716" t="s">
        <v>432</v>
      </c>
      <c r="C81" s="718" t="s">
        <v>432</v>
      </c>
      <c r="D81" s="656" t="s">
        <v>432</v>
      </c>
      <c r="E81" s="655" t="s">
        <v>432</v>
      </c>
      <c r="F81" s="305">
        <v>770511.48699999996</v>
      </c>
      <c r="G81" s="306">
        <v>876219.18</v>
      </c>
      <c r="H81" s="167">
        <v>13.7</v>
      </c>
      <c r="I81" s="179">
        <v>7.8781856235320955</v>
      </c>
      <c r="J81" s="300">
        <v>770511.48699999996</v>
      </c>
      <c r="K81" s="45">
        <v>876219.18</v>
      </c>
      <c r="L81" s="267">
        <v>13.7</v>
      </c>
      <c r="M81" s="179">
        <v>7.793990165688566</v>
      </c>
      <c r="O81" s="662" t="s">
        <v>432</v>
      </c>
    </row>
    <row r="82" spans="1:15" ht="15.75" x14ac:dyDescent="0.2">
      <c r="A82" s="308" t="s">
        <v>344</v>
      </c>
      <c r="B82" s="298" t="s">
        <v>432</v>
      </c>
      <c r="C82" s="298" t="s">
        <v>432</v>
      </c>
      <c r="D82" s="167" t="s">
        <v>432</v>
      </c>
      <c r="E82" s="245" t="s">
        <v>432</v>
      </c>
      <c r="F82" s="298" t="s">
        <v>432</v>
      </c>
      <c r="G82" s="298" t="s">
        <v>432</v>
      </c>
      <c r="H82" s="167" t="s">
        <v>432</v>
      </c>
      <c r="I82" s="704" t="s">
        <v>432</v>
      </c>
      <c r="J82" s="302" t="s">
        <v>432</v>
      </c>
      <c r="K82" s="302" t="s">
        <v>432</v>
      </c>
      <c r="L82" s="167" t="s">
        <v>432</v>
      </c>
      <c r="M82" s="656" t="s">
        <v>432</v>
      </c>
      <c r="O82" s="662" t="s">
        <v>432</v>
      </c>
    </row>
    <row r="83" spans="1:15" x14ac:dyDescent="0.2">
      <c r="A83" s="308" t="s">
        <v>12</v>
      </c>
      <c r="B83" s="406"/>
      <c r="C83" s="407"/>
      <c r="D83" s="167"/>
      <c r="E83" s="245" t="s">
        <v>432</v>
      </c>
      <c r="F83" s="298" t="s">
        <v>432</v>
      </c>
      <c r="G83" s="298" t="s">
        <v>432</v>
      </c>
      <c r="H83" s="167" t="s">
        <v>432</v>
      </c>
      <c r="I83" s="704" t="s">
        <v>432</v>
      </c>
      <c r="J83" s="302" t="s">
        <v>432</v>
      </c>
      <c r="K83" s="302" t="s">
        <v>432</v>
      </c>
      <c r="L83" s="167" t="s">
        <v>432</v>
      </c>
      <c r="M83" s="656" t="s">
        <v>432</v>
      </c>
      <c r="O83" s="662" t="s">
        <v>432</v>
      </c>
    </row>
    <row r="84" spans="1:15" x14ac:dyDescent="0.2">
      <c r="A84" s="308" t="s">
        <v>13</v>
      </c>
      <c r="B84" s="400"/>
      <c r="C84" s="405"/>
      <c r="D84" s="167"/>
      <c r="E84" s="245" t="s">
        <v>432</v>
      </c>
      <c r="F84" s="298" t="s">
        <v>432</v>
      </c>
      <c r="G84" s="298" t="s">
        <v>432</v>
      </c>
      <c r="H84" s="167" t="s">
        <v>432</v>
      </c>
      <c r="I84" s="704" t="s">
        <v>432</v>
      </c>
      <c r="J84" s="302" t="s">
        <v>432</v>
      </c>
      <c r="K84" s="302" t="s">
        <v>432</v>
      </c>
      <c r="L84" s="167" t="s">
        <v>432</v>
      </c>
      <c r="M84" s="656" t="s">
        <v>432</v>
      </c>
      <c r="O84" s="662" t="s">
        <v>432</v>
      </c>
    </row>
    <row r="85" spans="1:15" ht="15.75" x14ac:dyDescent="0.2">
      <c r="A85" s="308" t="s">
        <v>345</v>
      </c>
      <c r="B85" s="298" t="s">
        <v>432</v>
      </c>
      <c r="C85" s="298" t="s">
        <v>432</v>
      </c>
      <c r="D85" s="167" t="s">
        <v>432</v>
      </c>
      <c r="E85" s="245" t="s">
        <v>432</v>
      </c>
      <c r="F85" s="298" t="s">
        <v>432</v>
      </c>
      <c r="G85" s="298" t="s">
        <v>432</v>
      </c>
      <c r="H85" s="167" t="s">
        <v>432</v>
      </c>
      <c r="I85" s="704" t="s">
        <v>432</v>
      </c>
      <c r="J85" s="302" t="s">
        <v>432</v>
      </c>
      <c r="K85" s="302" t="s">
        <v>432</v>
      </c>
      <c r="L85" s="167" t="s">
        <v>432</v>
      </c>
      <c r="M85" s="656" t="s">
        <v>432</v>
      </c>
      <c r="O85" s="662" t="s">
        <v>432</v>
      </c>
    </row>
    <row r="86" spans="1:15" x14ac:dyDescent="0.2">
      <c r="A86" s="308" t="s">
        <v>12</v>
      </c>
      <c r="B86" s="240"/>
      <c r="C86" s="301"/>
      <c r="D86" s="167"/>
      <c r="E86" s="245" t="s">
        <v>432</v>
      </c>
      <c r="F86" s="298" t="s">
        <v>432</v>
      </c>
      <c r="G86" s="298" t="s">
        <v>432</v>
      </c>
      <c r="H86" s="167" t="s">
        <v>432</v>
      </c>
      <c r="I86" s="704" t="s">
        <v>432</v>
      </c>
      <c r="J86" s="302" t="s">
        <v>432</v>
      </c>
      <c r="K86" s="302" t="s">
        <v>432</v>
      </c>
      <c r="L86" s="167" t="s">
        <v>432</v>
      </c>
      <c r="M86" s="656" t="s">
        <v>432</v>
      </c>
      <c r="O86" s="662" t="s">
        <v>432</v>
      </c>
    </row>
    <row r="87" spans="1:15" s="3" customFormat="1" x14ac:dyDescent="0.2">
      <c r="A87" s="308" t="s">
        <v>13</v>
      </c>
      <c r="B87" s="240"/>
      <c r="C87" s="301"/>
      <c r="D87" s="167"/>
      <c r="E87" s="245" t="s">
        <v>432</v>
      </c>
      <c r="F87" s="298" t="s">
        <v>432</v>
      </c>
      <c r="G87" s="298" t="s">
        <v>432</v>
      </c>
      <c r="H87" s="167" t="s">
        <v>432</v>
      </c>
      <c r="I87" s="704" t="s">
        <v>432</v>
      </c>
      <c r="J87" s="302" t="s">
        <v>432</v>
      </c>
      <c r="K87" s="302" t="s">
        <v>432</v>
      </c>
      <c r="L87" s="167" t="s">
        <v>432</v>
      </c>
      <c r="M87" s="656" t="s">
        <v>432</v>
      </c>
      <c r="N87" s="149"/>
      <c r="O87" s="662" t="s">
        <v>432</v>
      </c>
    </row>
    <row r="88" spans="1:15" s="3" customFormat="1" x14ac:dyDescent="0.2">
      <c r="A88" s="21" t="s">
        <v>33</v>
      </c>
      <c r="B88" s="402" t="s">
        <v>432</v>
      </c>
      <c r="C88" s="719" t="s">
        <v>432</v>
      </c>
      <c r="D88" s="656" t="s">
        <v>432</v>
      </c>
      <c r="E88" s="655" t="s">
        <v>432</v>
      </c>
      <c r="F88" s="402" t="s">
        <v>432</v>
      </c>
      <c r="G88" s="719" t="s">
        <v>432</v>
      </c>
      <c r="H88" s="656" t="s">
        <v>432</v>
      </c>
      <c r="I88" s="655" t="s">
        <v>432</v>
      </c>
      <c r="J88" s="399" t="s">
        <v>432</v>
      </c>
      <c r="K88" s="649" t="s">
        <v>432</v>
      </c>
      <c r="L88" s="710" t="s">
        <v>432</v>
      </c>
      <c r="M88" s="655" t="s">
        <v>432</v>
      </c>
      <c r="N88" s="149"/>
      <c r="O88" s="662" t="s">
        <v>432</v>
      </c>
    </row>
    <row r="89" spans="1:15" ht="15.75" x14ac:dyDescent="0.2">
      <c r="A89" s="21" t="s">
        <v>346</v>
      </c>
      <c r="B89" s="239">
        <v>100737.465</v>
      </c>
      <c r="C89" s="239">
        <v>113244.598</v>
      </c>
      <c r="D89" s="167">
        <v>12.4</v>
      </c>
      <c r="E89" s="179">
        <v>1.4336826192516479</v>
      </c>
      <c r="F89" s="239">
        <v>770511.48699999996</v>
      </c>
      <c r="G89" s="146">
        <v>876219.18</v>
      </c>
      <c r="H89" s="167">
        <v>13.7</v>
      </c>
      <c r="I89" s="179">
        <v>7.8835060742452834</v>
      </c>
      <c r="J89" s="300">
        <v>871248.95199999993</v>
      </c>
      <c r="K89" s="45">
        <v>989463.77800000005</v>
      </c>
      <c r="L89" s="267">
        <v>13.6</v>
      </c>
      <c r="M89" s="179">
        <v>5.2040205953528167</v>
      </c>
      <c r="O89" s="662" t="s">
        <v>432</v>
      </c>
    </row>
    <row r="90" spans="1:15" x14ac:dyDescent="0.2">
      <c r="A90" s="21" t="s">
        <v>9</v>
      </c>
      <c r="B90" s="239">
        <v>100737.465</v>
      </c>
      <c r="C90" s="146">
        <v>113244.598</v>
      </c>
      <c r="D90" s="167">
        <v>12.4</v>
      </c>
      <c r="E90" s="179">
        <v>1.4554374722106025</v>
      </c>
      <c r="F90" s="402" t="s">
        <v>432</v>
      </c>
      <c r="G90" s="719" t="s">
        <v>432</v>
      </c>
      <c r="H90" s="656" t="s">
        <v>432</v>
      </c>
      <c r="I90" s="655" t="s">
        <v>432</v>
      </c>
      <c r="J90" s="300">
        <v>100737.465</v>
      </c>
      <c r="K90" s="45">
        <v>113244.598</v>
      </c>
      <c r="L90" s="267">
        <v>12.4</v>
      </c>
      <c r="M90" s="179">
        <v>1.4554374722106025</v>
      </c>
      <c r="O90" s="662" t="s">
        <v>432</v>
      </c>
    </row>
    <row r="91" spans="1:15" x14ac:dyDescent="0.2">
      <c r="A91" s="21" t="s">
        <v>10</v>
      </c>
      <c r="B91" s="716" t="s">
        <v>432</v>
      </c>
      <c r="C91" s="718" t="s">
        <v>432</v>
      </c>
      <c r="D91" s="656" t="s">
        <v>432</v>
      </c>
      <c r="E91" s="655" t="s">
        <v>432</v>
      </c>
      <c r="F91" s="305">
        <v>770511.48699999996</v>
      </c>
      <c r="G91" s="306">
        <v>876219.18</v>
      </c>
      <c r="H91" s="167">
        <v>13.7</v>
      </c>
      <c r="I91" s="179">
        <v>7.8835060742452834</v>
      </c>
      <c r="J91" s="300">
        <v>770511.48699999996</v>
      </c>
      <c r="K91" s="45">
        <v>876219.18</v>
      </c>
      <c r="L91" s="267">
        <v>13.7</v>
      </c>
      <c r="M91" s="179">
        <v>7.8006424173243811</v>
      </c>
      <c r="O91" s="662" t="s">
        <v>432</v>
      </c>
    </row>
    <row r="92" spans="1:15" ht="15.75" x14ac:dyDescent="0.2">
      <c r="A92" s="308" t="s">
        <v>344</v>
      </c>
      <c r="B92" s="298" t="s">
        <v>432</v>
      </c>
      <c r="C92" s="298" t="s">
        <v>432</v>
      </c>
      <c r="D92" s="167" t="s">
        <v>432</v>
      </c>
      <c r="E92" s="245" t="s">
        <v>432</v>
      </c>
      <c r="F92" s="298" t="s">
        <v>432</v>
      </c>
      <c r="G92" s="298" t="s">
        <v>432</v>
      </c>
      <c r="H92" s="167" t="s">
        <v>432</v>
      </c>
      <c r="I92" s="704" t="s">
        <v>432</v>
      </c>
      <c r="J92" s="302" t="s">
        <v>432</v>
      </c>
      <c r="K92" s="302" t="s">
        <v>432</v>
      </c>
      <c r="L92" s="167" t="s">
        <v>432</v>
      </c>
      <c r="M92" s="656" t="s">
        <v>432</v>
      </c>
      <c r="O92" s="662" t="s">
        <v>432</v>
      </c>
    </row>
    <row r="93" spans="1:15" x14ac:dyDescent="0.2">
      <c r="A93" s="308" t="s">
        <v>12</v>
      </c>
      <c r="B93" s="400"/>
      <c r="C93" s="405"/>
      <c r="D93" s="167"/>
      <c r="E93" s="245" t="s">
        <v>432</v>
      </c>
      <c r="F93" s="298" t="s">
        <v>432</v>
      </c>
      <c r="G93" s="298" t="s">
        <v>432</v>
      </c>
      <c r="H93" s="167" t="s">
        <v>432</v>
      </c>
      <c r="I93" s="704" t="s">
        <v>432</v>
      </c>
      <c r="J93" s="302" t="s">
        <v>432</v>
      </c>
      <c r="K93" s="302" t="s">
        <v>432</v>
      </c>
      <c r="L93" s="167" t="s">
        <v>432</v>
      </c>
      <c r="M93" s="656" t="s">
        <v>432</v>
      </c>
      <c r="O93" s="662" t="s">
        <v>432</v>
      </c>
    </row>
    <row r="94" spans="1:15" x14ac:dyDescent="0.2">
      <c r="A94" s="308" t="s">
        <v>13</v>
      </c>
      <c r="B94" s="400"/>
      <c r="C94" s="405"/>
      <c r="D94" s="167"/>
      <c r="E94" s="245" t="s">
        <v>432</v>
      </c>
      <c r="F94" s="298" t="s">
        <v>432</v>
      </c>
      <c r="G94" s="298" t="s">
        <v>432</v>
      </c>
      <c r="H94" s="167" t="s">
        <v>432</v>
      </c>
      <c r="I94" s="704" t="s">
        <v>432</v>
      </c>
      <c r="J94" s="302" t="s">
        <v>432</v>
      </c>
      <c r="K94" s="302" t="s">
        <v>432</v>
      </c>
      <c r="L94" s="167" t="s">
        <v>432</v>
      </c>
      <c r="M94" s="656" t="s">
        <v>432</v>
      </c>
      <c r="O94" s="662" t="s">
        <v>432</v>
      </c>
    </row>
    <row r="95" spans="1:15" ht="15.75" x14ac:dyDescent="0.2">
      <c r="A95" s="308" t="s">
        <v>345</v>
      </c>
      <c r="B95" s="298" t="s">
        <v>432</v>
      </c>
      <c r="C95" s="298" t="s">
        <v>432</v>
      </c>
      <c r="D95" s="167" t="s">
        <v>432</v>
      </c>
      <c r="E95" s="245" t="s">
        <v>432</v>
      </c>
      <c r="F95" s="298" t="s">
        <v>432</v>
      </c>
      <c r="G95" s="298" t="s">
        <v>432</v>
      </c>
      <c r="H95" s="167" t="s">
        <v>432</v>
      </c>
      <c r="I95" s="704" t="s">
        <v>432</v>
      </c>
      <c r="J95" s="302" t="s">
        <v>432</v>
      </c>
      <c r="K95" s="302" t="s">
        <v>432</v>
      </c>
      <c r="L95" s="167" t="s">
        <v>432</v>
      </c>
      <c r="M95" s="656" t="s">
        <v>432</v>
      </c>
      <c r="O95" s="662" t="s">
        <v>432</v>
      </c>
    </row>
    <row r="96" spans="1:15" x14ac:dyDescent="0.2">
      <c r="A96" s="308" t="s">
        <v>12</v>
      </c>
      <c r="B96" s="240"/>
      <c r="C96" s="301"/>
      <c r="D96" s="167"/>
      <c r="E96" s="245" t="s">
        <v>432</v>
      </c>
      <c r="F96" s="298" t="s">
        <v>432</v>
      </c>
      <c r="G96" s="298" t="s">
        <v>432</v>
      </c>
      <c r="H96" s="167" t="s">
        <v>432</v>
      </c>
      <c r="I96" s="704" t="s">
        <v>432</v>
      </c>
      <c r="J96" s="302" t="s">
        <v>432</v>
      </c>
      <c r="K96" s="302" t="s">
        <v>432</v>
      </c>
      <c r="L96" s="167" t="s">
        <v>432</v>
      </c>
      <c r="M96" s="656" t="s">
        <v>432</v>
      </c>
      <c r="O96" s="662" t="s">
        <v>432</v>
      </c>
    </row>
    <row r="97" spans="1:15" x14ac:dyDescent="0.2">
      <c r="A97" s="308" t="s">
        <v>13</v>
      </c>
      <c r="B97" s="240"/>
      <c r="C97" s="301"/>
      <c r="D97" s="167"/>
      <c r="E97" s="245" t="s">
        <v>432</v>
      </c>
      <c r="F97" s="298" t="s">
        <v>432</v>
      </c>
      <c r="G97" s="298" t="s">
        <v>432</v>
      </c>
      <c r="H97" s="167" t="s">
        <v>432</v>
      </c>
      <c r="I97" s="704" t="s">
        <v>432</v>
      </c>
      <c r="J97" s="302" t="s">
        <v>432</v>
      </c>
      <c r="K97" s="302" t="s">
        <v>432</v>
      </c>
      <c r="L97" s="167" t="s">
        <v>432</v>
      </c>
      <c r="M97" s="656" t="s">
        <v>432</v>
      </c>
      <c r="O97" s="662" t="s">
        <v>432</v>
      </c>
    </row>
    <row r="98" spans="1:15" ht="15.75" x14ac:dyDescent="0.2">
      <c r="A98" s="21" t="s">
        <v>356</v>
      </c>
      <c r="B98" s="402" t="s">
        <v>432</v>
      </c>
      <c r="C98" s="719" t="s">
        <v>432</v>
      </c>
      <c r="D98" s="656" t="s">
        <v>432</v>
      </c>
      <c r="E98" s="655" t="s">
        <v>432</v>
      </c>
      <c r="F98" s="402" t="s">
        <v>432</v>
      </c>
      <c r="G98" s="719" t="s">
        <v>432</v>
      </c>
      <c r="H98" s="656" t="s">
        <v>432</v>
      </c>
      <c r="I98" s="655" t="s">
        <v>432</v>
      </c>
      <c r="J98" s="399" t="s">
        <v>432</v>
      </c>
      <c r="K98" s="649" t="s">
        <v>432</v>
      </c>
      <c r="L98" s="710" t="s">
        <v>432</v>
      </c>
      <c r="M98" s="655" t="s">
        <v>432</v>
      </c>
      <c r="O98" s="662" t="s">
        <v>432</v>
      </c>
    </row>
    <row r="99" spans="1:15" ht="15.75" x14ac:dyDescent="0.2">
      <c r="A99" s="13" t="s">
        <v>29</v>
      </c>
      <c r="B99" s="319">
        <v>5342.2259999999997</v>
      </c>
      <c r="C99" s="319">
        <v>8372.7250000000004</v>
      </c>
      <c r="D99" s="167">
        <v>56.7</v>
      </c>
      <c r="E99" s="179">
        <v>4.2657391392882227</v>
      </c>
      <c r="F99" s="319">
        <v>34321.307999999997</v>
      </c>
      <c r="G99" s="319">
        <v>35208.995999999999</v>
      </c>
      <c r="H99" s="167">
        <v>2.6</v>
      </c>
      <c r="I99" s="179">
        <v>7.1498332228969721</v>
      </c>
      <c r="J99" s="320">
        <v>39663.534</v>
      </c>
      <c r="K99" s="241">
        <v>43581.720999999998</v>
      </c>
      <c r="L99" s="267">
        <v>9.9</v>
      </c>
      <c r="M99" s="179">
        <v>6.3278989059712618</v>
      </c>
      <c r="O99" s="662" t="s">
        <v>432</v>
      </c>
    </row>
    <row r="100" spans="1:15" x14ac:dyDescent="0.2">
      <c r="A100" s="21" t="s">
        <v>9</v>
      </c>
      <c r="B100" s="239">
        <v>5342.2259999999997</v>
      </c>
      <c r="C100" s="146">
        <v>8372.7250000000004</v>
      </c>
      <c r="D100" s="167">
        <v>56.7</v>
      </c>
      <c r="E100" s="179">
        <v>5.0194273746535041</v>
      </c>
      <c r="F100" s="402" t="s">
        <v>432</v>
      </c>
      <c r="G100" s="719" t="s">
        <v>432</v>
      </c>
      <c r="H100" s="656" t="s">
        <v>432</v>
      </c>
      <c r="I100" s="655" t="s">
        <v>432</v>
      </c>
      <c r="J100" s="300">
        <v>5342.2259999999997</v>
      </c>
      <c r="K100" s="45">
        <v>8372.7250000000004</v>
      </c>
      <c r="L100" s="267">
        <v>56.7</v>
      </c>
      <c r="M100" s="179">
        <v>5.0194273746535041</v>
      </c>
      <c r="O100" s="662" t="s">
        <v>432</v>
      </c>
    </row>
    <row r="101" spans="1:15" x14ac:dyDescent="0.2">
      <c r="A101" s="21" t="s">
        <v>10</v>
      </c>
      <c r="B101" s="402" t="s">
        <v>432</v>
      </c>
      <c r="C101" s="719" t="s">
        <v>432</v>
      </c>
      <c r="D101" s="656" t="s">
        <v>432</v>
      </c>
      <c r="E101" s="655" t="s">
        <v>432</v>
      </c>
      <c r="F101" s="305">
        <v>34321.307999999997</v>
      </c>
      <c r="G101" s="305">
        <v>35208.995999999999</v>
      </c>
      <c r="H101" s="167">
        <v>2.6</v>
      </c>
      <c r="I101" s="179">
        <v>9.689571591129468</v>
      </c>
      <c r="J101" s="300">
        <v>34321.307999999997</v>
      </c>
      <c r="K101" s="45">
        <v>35208.995999999999</v>
      </c>
      <c r="L101" s="267">
        <v>2.6</v>
      </c>
      <c r="M101" s="179">
        <v>9.577056919236453</v>
      </c>
      <c r="O101" s="662" t="s">
        <v>432</v>
      </c>
    </row>
    <row r="102" spans="1:15" ht="15.75" x14ac:dyDescent="0.2">
      <c r="A102" s="308" t="s">
        <v>344</v>
      </c>
      <c r="B102" s="298" t="s">
        <v>432</v>
      </c>
      <c r="C102" s="298" t="s">
        <v>432</v>
      </c>
      <c r="D102" s="167" t="s">
        <v>432</v>
      </c>
      <c r="E102" s="245" t="s">
        <v>432</v>
      </c>
      <c r="F102" s="298" t="s">
        <v>432</v>
      </c>
      <c r="G102" s="298" t="s">
        <v>432</v>
      </c>
      <c r="H102" s="167" t="s">
        <v>432</v>
      </c>
      <c r="I102" s="704" t="s">
        <v>432</v>
      </c>
      <c r="J102" s="302" t="s">
        <v>432</v>
      </c>
      <c r="K102" s="302" t="s">
        <v>432</v>
      </c>
      <c r="L102" s="167" t="s">
        <v>432</v>
      </c>
      <c r="M102" s="656" t="s">
        <v>432</v>
      </c>
      <c r="O102" s="662" t="s">
        <v>432</v>
      </c>
    </row>
    <row r="103" spans="1:15" x14ac:dyDescent="0.2">
      <c r="A103" s="308" t="s">
        <v>12</v>
      </c>
      <c r="B103" s="400"/>
      <c r="C103" s="405"/>
      <c r="D103" s="167"/>
      <c r="E103" s="245" t="s">
        <v>432</v>
      </c>
      <c r="F103" s="298" t="s">
        <v>432</v>
      </c>
      <c r="G103" s="298" t="s">
        <v>432</v>
      </c>
      <c r="H103" s="167" t="s">
        <v>432</v>
      </c>
      <c r="I103" s="704" t="s">
        <v>432</v>
      </c>
      <c r="J103" s="302" t="s">
        <v>432</v>
      </c>
      <c r="K103" s="302" t="s">
        <v>432</v>
      </c>
      <c r="L103" s="167" t="s">
        <v>432</v>
      </c>
      <c r="M103" s="656" t="s">
        <v>432</v>
      </c>
      <c r="O103" s="662" t="s">
        <v>432</v>
      </c>
    </row>
    <row r="104" spans="1:15" x14ac:dyDescent="0.2">
      <c r="A104" s="308" t="s">
        <v>13</v>
      </c>
      <c r="B104" s="400"/>
      <c r="C104" s="405"/>
      <c r="D104" s="167"/>
      <c r="E104" s="245" t="s">
        <v>432</v>
      </c>
      <c r="F104" s="298" t="s">
        <v>432</v>
      </c>
      <c r="G104" s="298" t="s">
        <v>432</v>
      </c>
      <c r="H104" s="167" t="s">
        <v>432</v>
      </c>
      <c r="I104" s="704" t="s">
        <v>432</v>
      </c>
      <c r="J104" s="302" t="s">
        <v>432</v>
      </c>
      <c r="K104" s="302" t="s">
        <v>432</v>
      </c>
      <c r="L104" s="167" t="s">
        <v>432</v>
      </c>
      <c r="M104" s="656" t="s">
        <v>432</v>
      </c>
      <c r="O104" s="662" t="s">
        <v>432</v>
      </c>
    </row>
    <row r="105" spans="1:15" ht="15.75" x14ac:dyDescent="0.2">
      <c r="A105" s="308" t="s">
        <v>345</v>
      </c>
      <c r="B105" s="298" t="s">
        <v>432</v>
      </c>
      <c r="C105" s="298" t="s">
        <v>432</v>
      </c>
      <c r="D105" s="167" t="s">
        <v>432</v>
      </c>
      <c r="E105" s="245" t="s">
        <v>432</v>
      </c>
      <c r="F105" s="298" t="s">
        <v>432</v>
      </c>
      <c r="G105" s="298" t="s">
        <v>432</v>
      </c>
      <c r="H105" s="167" t="s">
        <v>432</v>
      </c>
      <c r="I105" s="704" t="s">
        <v>432</v>
      </c>
      <c r="J105" s="302" t="s">
        <v>432</v>
      </c>
      <c r="K105" s="302" t="s">
        <v>432</v>
      </c>
      <c r="L105" s="167" t="s">
        <v>432</v>
      </c>
      <c r="M105" s="656" t="s">
        <v>432</v>
      </c>
      <c r="O105" s="662" t="s">
        <v>432</v>
      </c>
    </row>
    <row r="106" spans="1:15" x14ac:dyDescent="0.2">
      <c r="A106" s="308" t="s">
        <v>12</v>
      </c>
      <c r="B106" s="240"/>
      <c r="C106" s="301"/>
      <c r="D106" s="167"/>
      <c r="E106" s="245" t="s">
        <v>432</v>
      </c>
      <c r="F106" s="298" t="s">
        <v>432</v>
      </c>
      <c r="G106" s="298" t="s">
        <v>432</v>
      </c>
      <c r="H106" s="167" t="s">
        <v>432</v>
      </c>
      <c r="I106" s="704" t="s">
        <v>432</v>
      </c>
      <c r="J106" s="302" t="s">
        <v>432</v>
      </c>
      <c r="K106" s="302" t="s">
        <v>432</v>
      </c>
      <c r="L106" s="167" t="s">
        <v>432</v>
      </c>
      <c r="M106" s="656" t="s">
        <v>432</v>
      </c>
      <c r="O106" s="662" t="s">
        <v>432</v>
      </c>
    </row>
    <row r="107" spans="1:15" x14ac:dyDescent="0.2">
      <c r="A107" s="308" t="s">
        <v>13</v>
      </c>
      <c r="B107" s="240"/>
      <c r="C107" s="301"/>
      <c r="D107" s="167"/>
      <c r="E107" s="245" t="s">
        <v>432</v>
      </c>
      <c r="F107" s="298" t="s">
        <v>432</v>
      </c>
      <c r="G107" s="298" t="s">
        <v>432</v>
      </c>
      <c r="H107" s="167" t="s">
        <v>432</v>
      </c>
      <c r="I107" s="704" t="s">
        <v>432</v>
      </c>
      <c r="J107" s="302" t="s">
        <v>432</v>
      </c>
      <c r="K107" s="302" t="s">
        <v>432</v>
      </c>
      <c r="L107" s="167" t="s">
        <v>432</v>
      </c>
      <c r="M107" s="656" t="s">
        <v>432</v>
      </c>
      <c r="O107" s="662" t="s">
        <v>432</v>
      </c>
    </row>
    <row r="108" spans="1:15" x14ac:dyDescent="0.2">
      <c r="A108" s="21" t="s">
        <v>33</v>
      </c>
      <c r="B108" s="402" t="s">
        <v>432</v>
      </c>
      <c r="C108" s="719" t="s">
        <v>432</v>
      </c>
      <c r="D108" s="656" t="s">
        <v>432</v>
      </c>
      <c r="E108" s="655" t="s">
        <v>432</v>
      </c>
      <c r="F108" s="402" t="s">
        <v>432</v>
      </c>
      <c r="G108" s="719" t="s">
        <v>432</v>
      </c>
      <c r="H108" s="656" t="s">
        <v>432</v>
      </c>
      <c r="I108" s="655" t="s">
        <v>432</v>
      </c>
      <c r="J108" s="399" t="s">
        <v>432</v>
      </c>
      <c r="K108" s="649" t="s">
        <v>432</v>
      </c>
      <c r="L108" s="710" t="s">
        <v>432</v>
      </c>
      <c r="M108" s="655" t="s">
        <v>432</v>
      </c>
      <c r="O108" s="662" t="s">
        <v>432</v>
      </c>
    </row>
    <row r="109" spans="1:15" ht="15.75" x14ac:dyDescent="0.2">
      <c r="A109" s="21" t="s">
        <v>346</v>
      </c>
      <c r="B109" s="239">
        <v>5342.2259999999997</v>
      </c>
      <c r="C109" s="146">
        <v>8372.7250000000004</v>
      </c>
      <c r="D109" s="167">
        <v>56.7</v>
      </c>
      <c r="E109" s="179">
        <v>5.1876074699639245</v>
      </c>
      <c r="F109" s="305">
        <v>34321.307999999997</v>
      </c>
      <c r="G109" s="305">
        <v>35208.995999999999</v>
      </c>
      <c r="H109" s="167">
        <v>2.6</v>
      </c>
      <c r="I109" s="179">
        <v>9.689571591129468</v>
      </c>
      <c r="J109" s="300">
        <v>39663.534</v>
      </c>
      <c r="K109" s="45">
        <v>43581.720999999998</v>
      </c>
      <c r="L109" s="267">
        <v>9.9</v>
      </c>
      <c r="M109" s="179">
        <v>8.304940992646813</v>
      </c>
      <c r="O109" s="662" t="s">
        <v>432</v>
      </c>
    </row>
    <row r="110" spans="1:15" x14ac:dyDescent="0.2">
      <c r="A110" s="21" t="s">
        <v>9</v>
      </c>
      <c r="B110" s="239">
        <v>5342.2259999999997</v>
      </c>
      <c r="C110" s="146">
        <v>8372.7250000000004</v>
      </c>
      <c r="D110" s="167">
        <v>56.7</v>
      </c>
      <c r="E110" s="179">
        <v>5.3285478054851847</v>
      </c>
      <c r="F110" s="716" t="s">
        <v>432</v>
      </c>
      <c r="G110" s="718" t="s">
        <v>432</v>
      </c>
      <c r="H110" s="656" t="s">
        <v>432</v>
      </c>
      <c r="I110" s="655" t="s">
        <v>432</v>
      </c>
      <c r="J110" s="300">
        <v>5342.2259999999997</v>
      </c>
      <c r="K110" s="45">
        <v>8372.7250000000004</v>
      </c>
      <c r="L110" s="267">
        <v>56.7</v>
      </c>
      <c r="M110" s="179">
        <v>5.3285478054851847</v>
      </c>
      <c r="O110" s="662" t="s">
        <v>432</v>
      </c>
    </row>
    <row r="111" spans="1:15" x14ac:dyDescent="0.2">
      <c r="A111" s="21" t="s">
        <v>10</v>
      </c>
      <c r="B111" s="716" t="s">
        <v>432</v>
      </c>
      <c r="C111" s="718" t="s">
        <v>432</v>
      </c>
      <c r="D111" s="656" t="s">
        <v>432</v>
      </c>
      <c r="E111" s="655" t="s">
        <v>432</v>
      </c>
      <c r="F111" s="305">
        <v>34321.307999999997</v>
      </c>
      <c r="G111" s="306">
        <v>35208.995999999999</v>
      </c>
      <c r="H111" s="167">
        <v>2.6</v>
      </c>
      <c r="I111" s="179">
        <v>9.689571591129468</v>
      </c>
      <c r="J111" s="300">
        <v>34321.307999999997</v>
      </c>
      <c r="K111" s="45">
        <v>35208.995999999999</v>
      </c>
      <c r="L111" s="267">
        <v>2.6</v>
      </c>
      <c r="M111" s="179">
        <v>9.577056919236453</v>
      </c>
      <c r="O111" s="662" t="s">
        <v>432</v>
      </c>
    </row>
    <row r="112" spans="1:15" ht="15.75" x14ac:dyDescent="0.2">
      <c r="A112" s="308" t="s">
        <v>344</v>
      </c>
      <c r="B112" s="298" t="s">
        <v>432</v>
      </c>
      <c r="C112" s="298" t="s">
        <v>432</v>
      </c>
      <c r="D112" s="167" t="s">
        <v>432</v>
      </c>
      <c r="E112" s="245" t="s">
        <v>432</v>
      </c>
      <c r="F112" s="298" t="s">
        <v>432</v>
      </c>
      <c r="G112" s="298" t="s">
        <v>432</v>
      </c>
      <c r="H112" s="167" t="s">
        <v>432</v>
      </c>
      <c r="I112" s="704" t="s">
        <v>432</v>
      </c>
      <c r="J112" s="302" t="s">
        <v>432</v>
      </c>
      <c r="K112" s="302" t="s">
        <v>432</v>
      </c>
      <c r="L112" s="167" t="s">
        <v>432</v>
      </c>
      <c r="M112" s="656" t="s">
        <v>432</v>
      </c>
      <c r="O112" s="662" t="s">
        <v>432</v>
      </c>
    </row>
    <row r="113" spans="1:15" x14ac:dyDescent="0.2">
      <c r="A113" s="308" t="s">
        <v>12</v>
      </c>
      <c r="B113" s="400"/>
      <c r="C113" s="405"/>
      <c r="D113" s="167"/>
      <c r="E113" s="245" t="s">
        <v>432</v>
      </c>
      <c r="F113" s="298" t="s">
        <v>432</v>
      </c>
      <c r="G113" s="298" t="s">
        <v>432</v>
      </c>
      <c r="H113" s="167" t="s">
        <v>432</v>
      </c>
      <c r="I113" s="704" t="s">
        <v>432</v>
      </c>
      <c r="J113" s="302" t="s">
        <v>432</v>
      </c>
      <c r="K113" s="302" t="s">
        <v>432</v>
      </c>
      <c r="L113" s="167" t="s">
        <v>432</v>
      </c>
      <c r="M113" s="656" t="s">
        <v>432</v>
      </c>
      <c r="O113" s="662" t="s">
        <v>432</v>
      </c>
    </row>
    <row r="114" spans="1:15" x14ac:dyDescent="0.2">
      <c r="A114" s="308" t="s">
        <v>13</v>
      </c>
      <c r="B114" s="400"/>
      <c r="C114" s="405"/>
      <c r="D114" s="167"/>
      <c r="E114" s="245" t="s">
        <v>432</v>
      </c>
      <c r="F114" s="298" t="s">
        <v>432</v>
      </c>
      <c r="G114" s="298" t="s">
        <v>432</v>
      </c>
      <c r="H114" s="167" t="s">
        <v>432</v>
      </c>
      <c r="I114" s="704" t="s">
        <v>432</v>
      </c>
      <c r="J114" s="302" t="s">
        <v>432</v>
      </c>
      <c r="K114" s="302" t="s">
        <v>432</v>
      </c>
      <c r="L114" s="167" t="s">
        <v>432</v>
      </c>
      <c r="M114" s="656" t="s">
        <v>432</v>
      </c>
      <c r="O114" s="662" t="s">
        <v>432</v>
      </c>
    </row>
    <row r="115" spans="1:15" ht="15.75" x14ac:dyDescent="0.2">
      <c r="A115" s="308" t="s">
        <v>345</v>
      </c>
      <c r="B115" s="298" t="s">
        <v>432</v>
      </c>
      <c r="C115" s="298" t="s">
        <v>432</v>
      </c>
      <c r="D115" s="167" t="s">
        <v>432</v>
      </c>
      <c r="E115" s="245" t="s">
        <v>432</v>
      </c>
      <c r="F115" s="298" t="s">
        <v>432</v>
      </c>
      <c r="G115" s="298" t="s">
        <v>432</v>
      </c>
      <c r="H115" s="167" t="s">
        <v>432</v>
      </c>
      <c r="I115" s="704" t="s">
        <v>432</v>
      </c>
      <c r="J115" s="302" t="s">
        <v>432</v>
      </c>
      <c r="K115" s="302" t="s">
        <v>432</v>
      </c>
      <c r="L115" s="167" t="s">
        <v>432</v>
      </c>
      <c r="M115" s="656" t="s">
        <v>432</v>
      </c>
      <c r="O115" s="662" t="s">
        <v>432</v>
      </c>
    </row>
    <row r="116" spans="1:15" x14ac:dyDescent="0.2">
      <c r="A116" s="308" t="s">
        <v>12</v>
      </c>
      <c r="B116" s="240"/>
      <c r="C116" s="301"/>
      <c r="D116" s="167"/>
      <c r="E116" s="245" t="s">
        <v>432</v>
      </c>
      <c r="F116" s="298" t="s">
        <v>432</v>
      </c>
      <c r="G116" s="298" t="s">
        <v>432</v>
      </c>
      <c r="H116" s="167" t="s">
        <v>432</v>
      </c>
      <c r="I116" s="704" t="s">
        <v>432</v>
      </c>
      <c r="J116" s="302" t="s">
        <v>432</v>
      </c>
      <c r="K116" s="302" t="s">
        <v>432</v>
      </c>
      <c r="L116" s="167" t="s">
        <v>432</v>
      </c>
      <c r="M116" s="656" t="s">
        <v>432</v>
      </c>
      <c r="O116" s="662" t="s">
        <v>432</v>
      </c>
    </row>
    <row r="117" spans="1:15" x14ac:dyDescent="0.2">
      <c r="A117" s="308" t="s">
        <v>13</v>
      </c>
      <c r="B117" s="242"/>
      <c r="C117" s="307"/>
      <c r="D117" s="167"/>
      <c r="E117" s="245" t="s">
        <v>432</v>
      </c>
      <c r="F117" s="298" t="s">
        <v>432</v>
      </c>
      <c r="G117" s="298" t="s">
        <v>432</v>
      </c>
      <c r="H117" s="167" t="s">
        <v>432</v>
      </c>
      <c r="I117" s="704" t="s">
        <v>432</v>
      </c>
      <c r="J117" s="302" t="s">
        <v>432</v>
      </c>
      <c r="K117" s="302" t="s">
        <v>432</v>
      </c>
      <c r="L117" s="167" t="s">
        <v>432</v>
      </c>
      <c r="M117" s="656" t="s">
        <v>432</v>
      </c>
      <c r="O117" s="662" t="s">
        <v>432</v>
      </c>
    </row>
    <row r="118" spans="1:15" ht="15.75" x14ac:dyDescent="0.2">
      <c r="A118" s="21" t="s">
        <v>356</v>
      </c>
      <c r="B118" s="402" t="s">
        <v>432</v>
      </c>
      <c r="C118" s="719" t="s">
        <v>432</v>
      </c>
      <c r="D118" s="656" t="s">
        <v>432</v>
      </c>
      <c r="E118" s="655" t="s">
        <v>432</v>
      </c>
      <c r="F118" s="402" t="s">
        <v>432</v>
      </c>
      <c r="G118" s="719" t="s">
        <v>432</v>
      </c>
      <c r="H118" s="656" t="s">
        <v>432</v>
      </c>
      <c r="I118" s="655" t="s">
        <v>432</v>
      </c>
      <c r="J118" s="399" t="s">
        <v>432</v>
      </c>
      <c r="K118" s="649" t="s">
        <v>432</v>
      </c>
      <c r="L118" s="710" t="s">
        <v>432</v>
      </c>
      <c r="M118" s="655" t="s">
        <v>432</v>
      </c>
      <c r="O118" s="662" t="s">
        <v>432</v>
      </c>
    </row>
    <row r="119" spans="1:15" ht="15.75" x14ac:dyDescent="0.2">
      <c r="A119" s="13" t="s">
        <v>28</v>
      </c>
      <c r="B119" s="363">
        <v>3928587.1060000001</v>
      </c>
      <c r="C119" s="363">
        <v>4226421.6449999996</v>
      </c>
      <c r="D119" s="167">
        <v>7.6</v>
      </c>
      <c r="E119" s="179">
        <v>1.1276872262986415</v>
      </c>
      <c r="F119" s="362">
        <v>12239427.241</v>
      </c>
      <c r="G119" s="362">
        <v>14118346.494000001</v>
      </c>
      <c r="H119" s="167">
        <v>15.4</v>
      </c>
      <c r="I119" s="179">
        <v>9.0188556890591354</v>
      </c>
      <c r="J119" s="320">
        <v>16168014.347000001</v>
      </c>
      <c r="K119" s="241">
        <v>18344768.138999999</v>
      </c>
      <c r="L119" s="267">
        <v>13.5</v>
      </c>
      <c r="M119" s="179">
        <v>3.4526178457372732</v>
      </c>
      <c r="O119" s="662" t="s">
        <v>432</v>
      </c>
    </row>
    <row r="120" spans="1:15" x14ac:dyDescent="0.2">
      <c r="A120" s="21" t="s">
        <v>9</v>
      </c>
      <c r="B120" s="239">
        <v>3928587.1060000001</v>
      </c>
      <c r="C120" s="146">
        <v>4226421.6449999996</v>
      </c>
      <c r="D120" s="167">
        <v>7.6</v>
      </c>
      <c r="E120" s="179">
        <v>1.1347184765136513</v>
      </c>
      <c r="F120" s="402" t="s">
        <v>432</v>
      </c>
      <c r="G120" s="719" t="s">
        <v>432</v>
      </c>
      <c r="H120" s="656" t="s">
        <v>432</v>
      </c>
      <c r="I120" s="655" t="s">
        <v>432</v>
      </c>
      <c r="J120" s="300">
        <v>3928587.1060000001</v>
      </c>
      <c r="K120" s="45">
        <v>4226421.6449999996</v>
      </c>
      <c r="L120" s="267">
        <v>7.6</v>
      </c>
      <c r="M120" s="179">
        <v>1.1347184765136513</v>
      </c>
      <c r="O120" s="662" t="s">
        <v>432</v>
      </c>
    </row>
    <row r="121" spans="1:15" x14ac:dyDescent="0.2">
      <c r="A121" s="21" t="s">
        <v>10</v>
      </c>
      <c r="B121" s="402" t="s">
        <v>432</v>
      </c>
      <c r="C121" s="719" t="s">
        <v>432</v>
      </c>
      <c r="D121" s="656" t="s">
        <v>432</v>
      </c>
      <c r="E121" s="655" t="s">
        <v>432</v>
      </c>
      <c r="F121" s="239">
        <v>12239427.241</v>
      </c>
      <c r="G121" s="146">
        <v>14118346.494000001</v>
      </c>
      <c r="H121" s="167">
        <v>15.4</v>
      </c>
      <c r="I121" s="179">
        <v>9.0224914509549716</v>
      </c>
      <c r="J121" s="300">
        <v>12239427.241</v>
      </c>
      <c r="K121" s="45">
        <v>14118346.494000001</v>
      </c>
      <c r="L121" s="267">
        <v>15.4</v>
      </c>
      <c r="M121" s="179">
        <v>8.8959297711890066</v>
      </c>
      <c r="O121" s="662" t="s">
        <v>432</v>
      </c>
    </row>
    <row r="122" spans="1:15" ht="15.75" x14ac:dyDescent="0.2">
      <c r="A122" s="308" t="s">
        <v>344</v>
      </c>
      <c r="B122" s="298" t="s">
        <v>432</v>
      </c>
      <c r="C122" s="298" t="s">
        <v>432</v>
      </c>
      <c r="D122" s="167" t="s">
        <v>432</v>
      </c>
      <c r="E122" s="245" t="s">
        <v>432</v>
      </c>
      <c r="F122" s="298" t="s">
        <v>432</v>
      </c>
      <c r="G122" s="298" t="s">
        <v>432</v>
      </c>
      <c r="H122" s="167" t="s">
        <v>432</v>
      </c>
      <c r="I122" s="704" t="s">
        <v>432</v>
      </c>
      <c r="J122" s="302" t="s">
        <v>432</v>
      </c>
      <c r="K122" s="302" t="s">
        <v>432</v>
      </c>
      <c r="L122" s="167" t="s">
        <v>432</v>
      </c>
      <c r="M122" s="656" t="s">
        <v>432</v>
      </c>
      <c r="O122" s="662" t="s">
        <v>432</v>
      </c>
    </row>
    <row r="123" spans="1:15" x14ac:dyDescent="0.2">
      <c r="A123" s="308" t="s">
        <v>12</v>
      </c>
      <c r="B123" s="400"/>
      <c r="C123" s="405"/>
      <c r="D123" s="167"/>
      <c r="E123" s="245" t="s">
        <v>432</v>
      </c>
      <c r="F123" s="298" t="s">
        <v>432</v>
      </c>
      <c r="G123" s="298" t="s">
        <v>432</v>
      </c>
      <c r="H123" s="167" t="s">
        <v>432</v>
      </c>
      <c r="I123" s="704" t="s">
        <v>432</v>
      </c>
      <c r="J123" s="302" t="s">
        <v>432</v>
      </c>
      <c r="K123" s="302" t="s">
        <v>432</v>
      </c>
      <c r="L123" s="167" t="s">
        <v>432</v>
      </c>
      <c r="M123" s="656" t="s">
        <v>432</v>
      </c>
      <c r="O123" s="662" t="s">
        <v>432</v>
      </c>
    </row>
    <row r="124" spans="1:15" x14ac:dyDescent="0.2">
      <c r="A124" s="308" t="s">
        <v>13</v>
      </c>
      <c r="B124" s="400"/>
      <c r="C124" s="405"/>
      <c r="D124" s="167"/>
      <c r="E124" s="245" t="s">
        <v>432</v>
      </c>
      <c r="F124" s="298" t="s">
        <v>432</v>
      </c>
      <c r="G124" s="298" t="s">
        <v>432</v>
      </c>
      <c r="H124" s="167" t="s">
        <v>432</v>
      </c>
      <c r="I124" s="704" t="s">
        <v>432</v>
      </c>
      <c r="J124" s="302" t="s">
        <v>432</v>
      </c>
      <c r="K124" s="302" t="s">
        <v>432</v>
      </c>
      <c r="L124" s="167" t="s">
        <v>432</v>
      </c>
      <c r="M124" s="656" t="s">
        <v>432</v>
      </c>
      <c r="O124" s="662" t="s">
        <v>432</v>
      </c>
    </row>
    <row r="125" spans="1:15" ht="15.75" x14ac:dyDescent="0.2">
      <c r="A125" s="308" t="s">
        <v>345</v>
      </c>
      <c r="B125" s="298" t="s">
        <v>432</v>
      </c>
      <c r="C125" s="298" t="s">
        <v>432</v>
      </c>
      <c r="D125" s="167" t="s">
        <v>432</v>
      </c>
      <c r="E125" s="245" t="s">
        <v>432</v>
      </c>
      <c r="F125" s="298" t="s">
        <v>432</v>
      </c>
      <c r="G125" s="298" t="s">
        <v>432</v>
      </c>
      <c r="H125" s="167" t="s">
        <v>432</v>
      </c>
      <c r="I125" s="704" t="s">
        <v>432</v>
      </c>
      <c r="J125" s="302" t="s">
        <v>432</v>
      </c>
      <c r="K125" s="302" t="s">
        <v>432</v>
      </c>
      <c r="L125" s="167" t="s">
        <v>432</v>
      </c>
      <c r="M125" s="656" t="s">
        <v>432</v>
      </c>
      <c r="O125" s="662" t="s">
        <v>432</v>
      </c>
    </row>
    <row r="126" spans="1:15" x14ac:dyDescent="0.2">
      <c r="A126" s="308" t="s">
        <v>12</v>
      </c>
      <c r="B126" s="240"/>
      <c r="C126" s="301"/>
      <c r="D126" s="167"/>
      <c r="E126" s="245" t="s">
        <v>432</v>
      </c>
      <c r="F126" s="298" t="s">
        <v>432</v>
      </c>
      <c r="G126" s="298" t="s">
        <v>432</v>
      </c>
      <c r="H126" s="167" t="s">
        <v>432</v>
      </c>
      <c r="I126" s="704" t="s">
        <v>432</v>
      </c>
      <c r="J126" s="302" t="s">
        <v>432</v>
      </c>
      <c r="K126" s="302" t="s">
        <v>432</v>
      </c>
      <c r="L126" s="167" t="s">
        <v>432</v>
      </c>
      <c r="M126" s="656" t="s">
        <v>432</v>
      </c>
      <c r="O126" s="662" t="s">
        <v>432</v>
      </c>
    </row>
    <row r="127" spans="1:15" x14ac:dyDescent="0.2">
      <c r="A127" s="308" t="s">
        <v>13</v>
      </c>
      <c r="B127" s="240"/>
      <c r="C127" s="301"/>
      <c r="D127" s="167"/>
      <c r="E127" s="245" t="s">
        <v>432</v>
      </c>
      <c r="F127" s="298" t="s">
        <v>432</v>
      </c>
      <c r="G127" s="298" t="s">
        <v>432</v>
      </c>
      <c r="H127" s="167" t="s">
        <v>432</v>
      </c>
      <c r="I127" s="704" t="s">
        <v>432</v>
      </c>
      <c r="J127" s="302" t="s">
        <v>432</v>
      </c>
      <c r="K127" s="302" t="s">
        <v>432</v>
      </c>
      <c r="L127" s="167" t="s">
        <v>432</v>
      </c>
      <c r="M127" s="656" t="s">
        <v>432</v>
      </c>
      <c r="O127" s="662" t="s">
        <v>432</v>
      </c>
    </row>
    <row r="128" spans="1:15" x14ac:dyDescent="0.2">
      <c r="A128" s="21" t="s">
        <v>34</v>
      </c>
      <c r="B128" s="402" t="s">
        <v>432</v>
      </c>
      <c r="C128" s="719" t="s">
        <v>432</v>
      </c>
      <c r="D128" s="656" t="s">
        <v>432</v>
      </c>
      <c r="E128" s="655" t="s">
        <v>432</v>
      </c>
      <c r="F128" s="402" t="s">
        <v>432</v>
      </c>
      <c r="G128" s="719" t="s">
        <v>432</v>
      </c>
      <c r="H128" s="656" t="s">
        <v>432</v>
      </c>
      <c r="I128" s="655" t="s">
        <v>432</v>
      </c>
      <c r="J128" s="399" t="s">
        <v>432</v>
      </c>
      <c r="K128" s="649" t="s">
        <v>432</v>
      </c>
      <c r="L128" s="710" t="s">
        <v>432</v>
      </c>
      <c r="M128" s="655" t="s">
        <v>432</v>
      </c>
      <c r="O128" s="662" t="s">
        <v>432</v>
      </c>
    </row>
    <row r="129" spans="1:15" ht="15.75" x14ac:dyDescent="0.2">
      <c r="A129" s="21" t="s">
        <v>346</v>
      </c>
      <c r="B129" s="239">
        <v>3928587.1060000001</v>
      </c>
      <c r="C129" s="239">
        <v>4226421.6449999996</v>
      </c>
      <c r="D129" s="167">
        <v>7.6</v>
      </c>
      <c r="E129" s="179">
        <v>1.1430622232470746</v>
      </c>
      <c r="F129" s="305">
        <v>12239427.241</v>
      </c>
      <c r="G129" s="305">
        <v>14118346.494000001</v>
      </c>
      <c r="H129" s="167">
        <v>15.4</v>
      </c>
      <c r="I129" s="179">
        <v>9.047512546641558</v>
      </c>
      <c r="J129" s="300">
        <v>16168014.347000001</v>
      </c>
      <c r="K129" s="45">
        <v>18344768.138999999</v>
      </c>
      <c r="L129" s="267">
        <v>13.5</v>
      </c>
      <c r="M129" s="179">
        <v>3.4889764258430613</v>
      </c>
      <c r="O129" s="662" t="s">
        <v>432</v>
      </c>
    </row>
    <row r="130" spans="1:15" x14ac:dyDescent="0.2">
      <c r="A130" s="21" t="s">
        <v>9</v>
      </c>
      <c r="B130" s="305">
        <v>3928587.1060000001</v>
      </c>
      <c r="C130" s="306">
        <v>4226421.6449999996</v>
      </c>
      <c r="D130" s="167">
        <v>7.6</v>
      </c>
      <c r="E130" s="179">
        <v>1.1499862372038967</v>
      </c>
      <c r="F130" s="402" t="s">
        <v>432</v>
      </c>
      <c r="G130" s="719" t="s">
        <v>432</v>
      </c>
      <c r="H130" s="656" t="s">
        <v>432</v>
      </c>
      <c r="I130" s="655" t="s">
        <v>432</v>
      </c>
      <c r="J130" s="300">
        <v>3928587.1060000001</v>
      </c>
      <c r="K130" s="45">
        <v>4226421.6449999996</v>
      </c>
      <c r="L130" s="267">
        <v>7.6</v>
      </c>
      <c r="M130" s="179">
        <v>1.1499862372038967</v>
      </c>
      <c r="O130" s="662" t="s">
        <v>432</v>
      </c>
    </row>
    <row r="131" spans="1:15" x14ac:dyDescent="0.2">
      <c r="A131" s="21" t="s">
        <v>10</v>
      </c>
      <c r="B131" s="716" t="s">
        <v>432</v>
      </c>
      <c r="C131" s="718" t="s">
        <v>432</v>
      </c>
      <c r="D131" s="656" t="s">
        <v>432</v>
      </c>
      <c r="E131" s="655" t="s">
        <v>432</v>
      </c>
      <c r="F131" s="239">
        <v>12239427.241</v>
      </c>
      <c r="G131" s="239">
        <v>14118346.494000001</v>
      </c>
      <c r="H131" s="167">
        <v>15.4</v>
      </c>
      <c r="I131" s="179">
        <v>9.047512546641558</v>
      </c>
      <c r="J131" s="300">
        <v>12239427.241</v>
      </c>
      <c r="K131" s="45">
        <v>14118346.494000001</v>
      </c>
      <c r="L131" s="267">
        <v>15.4</v>
      </c>
      <c r="M131" s="179">
        <v>8.9202528844872599</v>
      </c>
      <c r="O131" s="662" t="s">
        <v>432</v>
      </c>
    </row>
    <row r="132" spans="1:15" ht="15.75" x14ac:dyDescent="0.2">
      <c r="A132" s="308" t="s">
        <v>344</v>
      </c>
      <c r="B132" s="298" t="s">
        <v>432</v>
      </c>
      <c r="C132" s="298" t="s">
        <v>432</v>
      </c>
      <c r="D132" s="167" t="s">
        <v>432</v>
      </c>
      <c r="E132" s="245" t="s">
        <v>432</v>
      </c>
      <c r="F132" s="298" t="s">
        <v>432</v>
      </c>
      <c r="G132" s="298" t="s">
        <v>432</v>
      </c>
      <c r="H132" s="167" t="s">
        <v>432</v>
      </c>
      <c r="I132" s="704" t="s">
        <v>432</v>
      </c>
      <c r="J132" s="302" t="s">
        <v>432</v>
      </c>
      <c r="K132" s="302" t="s">
        <v>432</v>
      </c>
      <c r="L132" s="167" t="s">
        <v>432</v>
      </c>
      <c r="M132" s="656" t="s">
        <v>432</v>
      </c>
      <c r="O132" s="662" t="s">
        <v>432</v>
      </c>
    </row>
    <row r="133" spans="1:15" x14ac:dyDescent="0.2">
      <c r="A133" s="308" t="s">
        <v>12</v>
      </c>
      <c r="B133" s="400"/>
      <c r="C133" s="405"/>
      <c r="D133" s="167"/>
      <c r="E133" s="245" t="s">
        <v>432</v>
      </c>
      <c r="F133" s="298" t="s">
        <v>432</v>
      </c>
      <c r="G133" s="298" t="s">
        <v>432</v>
      </c>
      <c r="H133" s="167" t="s">
        <v>432</v>
      </c>
      <c r="I133" s="704" t="s">
        <v>432</v>
      </c>
      <c r="J133" s="302" t="s">
        <v>432</v>
      </c>
      <c r="K133" s="302" t="s">
        <v>432</v>
      </c>
      <c r="L133" s="167" t="s">
        <v>432</v>
      </c>
      <c r="M133" s="656" t="s">
        <v>432</v>
      </c>
      <c r="O133" s="662" t="s">
        <v>432</v>
      </c>
    </row>
    <row r="134" spans="1:15" x14ac:dyDescent="0.2">
      <c r="A134" s="308" t="s">
        <v>13</v>
      </c>
      <c r="B134" s="400"/>
      <c r="C134" s="405"/>
      <c r="D134" s="167"/>
      <c r="E134" s="245" t="s">
        <v>432</v>
      </c>
      <c r="F134" s="298" t="s">
        <v>432</v>
      </c>
      <c r="G134" s="298" t="s">
        <v>432</v>
      </c>
      <c r="H134" s="167" t="s">
        <v>432</v>
      </c>
      <c r="I134" s="704" t="s">
        <v>432</v>
      </c>
      <c r="J134" s="302" t="s">
        <v>432</v>
      </c>
      <c r="K134" s="302" t="s">
        <v>432</v>
      </c>
      <c r="L134" s="167" t="s">
        <v>432</v>
      </c>
      <c r="M134" s="656" t="s">
        <v>432</v>
      </c>
      <c r="O134" s="662" t="s">
        <v>432</v>
      </c>
    </row>
    <row r="135" spans="1:15" ht="15.75" x14ac:dyDescent="0.2">
      <c r="A135" s="308" t="s">
        <v>345</v>
      </c>
      <c r="B135" s="298" t="s">
        <v>432</v>
      </c>
      <c r="C135" s="298" t="s">
        <v>432</v>
      </c>
      <c r="D135" s="167" t="s">
        <v>432</v>
      </c>
      <c r="E135" s="245" t="s">
        <v>432</v>
      </c>
      <c r="F135" s="298" t="s">
        <v>432</v>
      </c>
      <c r="G135" s="298" t="s">
        <v>432</v>
      </c>
      <c r="H135" s="167" t="s">
        <v>432</v>
      </c>
      <c r="I135" s="704" t="s">
        <v>432</v>
      </c>
      <c r="J135" s="302" t="s">
        <v>432</v>
      </c>
      <c r="K135" s="302" t="s">
        <v>432</v>
      </c>
      <c r="L135" s="167" t="s">
        <v>432</v>
      </c>
      <c r="M135" s="656" t="s">
        <v>432</v>
      </c>
      <c r="O135" s="662" t="s">
        <v>432</v>
      </c>
    </row>
    <row r="136" spans="1:15" x14ac:dyDescent="0.2">
      <c r="A136" s="308" t="s">
        <v>12</v>
      </c>
      <c r="B136" s="240"/>
      <c r="C136" s="301"/>
      <c r="D136" s="167"/>
      <c r="E136" s="245" t="s">
        <v>432</v>
      </c>
      <c r="F136" s="298" t="s">
        <v>432</v>
      </c>
      <c r="G136" s="298" t="s">
        <v>432</v>
      </c>
      <c r="H136" s="167" t="s">
        <v>432</v>
      </c>
      <c r="I136" s="704" t="s">
        <v>432</v>
      </c>
      <c r="J136" s="302" t="s">
        <v>432</v>
      </c>
      <c r="K136" s="302" t="s">
        <v>432</v>
      </c>
      <c r="L136" s="167" t="s">
        <v>432</v>
      </c>
      <c r="M136" s="656" t="s">
        <v>432</v>
      </c>
      <c r="O136" s="662" t="s">
        <v>432</v>
      </c>
    </row>
    <row r="137" spans="1:15" x14ac:dyDescent="0.2">
      <c r="A137" s="308" t="s">
        <v>13</v>
      </c>
      <c r="B137" s="240"/>
      <c r="C137" s="301"/>
      <c r="D137" s="167"/>
      <c r="E137" s="245" t="s">
        <v>432</v>
      </c>
      <c r="F137" s="298" t="s">
        <v>432</v>
      </c>
      <c r="G137" s="298" t="s">
        <v>432</v>
      </c>
      <c r="H137" s="167" t="s">
        <v>432</v>
      </c>
      <c r="I137" s="704" t="s">
        <v>432</v>
      </c>
      <c r="J137" s="302" t="s">
        <v>432</v>
      </c>
      <c r="K137" s="302" t="s">
        <v>432</v>
      </c>
      <c r="L137" s="167" t="s">
        <v>432</v>
      </c>
      <c r="M137" s="656" t="s">
        <v>432</v>
      </c>
      <c r="O137" s="662" t="s">
        <v>432</v>
      </c>
    </row>
    <row r="138" spans="1:15" ht="15.75" x14ac:dyDescent="0.2">
      <c r="A138" s="21" t="s">
        <v>356</v>
      </c>
      <c r="B138" s="402" t="s">
        <v>432</v>
      </c>
      <c r="C138" s="719" t="s">
        <v>432</v>
      </c>
      <c r="D138" s="656" t="s">
        <v>432</v>
      </c>
      <c r="E138" s="655" t="s">
        <v>432</v>
      </c>
      <c r="F138" s="402" t="s">
        <v>432</v>
      </c>
      <c r="G138" s="719" t="s">
        <v>432</v>
      </c>
      <c r="H138" s="656" t="s">
        <v>432</v>
      </c>
      <c r="I138" s="655" t="s">
        <v>432</v>
      </c>
      <c r="J138" s="399" t="s">
        <v>432</v>
      </c>
      <c r="K138" s="649" t="s">
        <v>432</v>
      </c>
      <c r="L138" s="710" t="s">
        <v>432</v>
      </c>
      <c r="M138" s="655" t="s">
        <v>432</v>
      </c>
      <c r="O138" s="662" t="s">
        <v>432</v>
      </c>
    </row>
    <row r="139" spans="1:15" ht="15.75" x14ac:dyDescent="0.2">
      <c r="A139" s="21" t="s">
        <v>357</v>
      </c>
      <c r="B139" s="239">
        <v>3217558.74</v>
      </c>
      <c r="C139" s="239">
        <v>3370691.0959999999</v>
      </c>
      <c r="D139" s="167">
        <v>4.8</v>
      </c>
      <c r="E139" s="179">
        <v>1.2778893930955444</v>
      </c>
      <c r="F139" s="402" t="s">
        <v>432</v>
      </c>
      <c r="G139" s="402" t="s">
        <v>432</v>
      </c>
      <c r="H139" s="656" t="s">
        <v>432</v>
      </c>
      <c r="I139" s="655" t="s">
        <v>432</v>
      </c>
      <c r="J139" s="300">
        <v>3217558.74</v>
      </c>
      <c r="K139" s="45">
        <v>3370691.0959999999</v>
      </c>
      <c r="L139" s="267">
        <v>4.8</v>
      </c>
      <c r="M139" s="179">
        <v>1.2532031318205921</v>
      </c>
      <c r="O139" s="662" t="s">
        <v>432</v>
      </c>
    </row>
    <row r="140" spans="1:15" ht="15.75" x14ac:dyDescent="0.2">
      <c r="A140" s="21" t="s">
        <v>348</v>
      </c>
      <c r="B140" s="402" t="s">
        <v>432</v>
      </c>
      <c r="C140" s="402" t="s">
        <v>432</v>
      </c>
      <c r="D140" s="656" t="s">
        <v>432</v>
      </c>
      <c r="E140" s="655" t="s">
        <v>432</v>
      </c>
      <c r="F140" s="239">
        <v>3954099.5040000002</v>
      </c>
      <c r="G140" s="239">
        <v>4727050.2120000003</v>
      </c>
      <c r="H140" s="167">
        <v>19.5</v>
      </c>
      <c r="I140" s="179">
        <v>9.7788273613978483</v>
      </c>
      <c r="J140" s="300">
        <v>3954099.5040000002</v>
      </c>
      <c r="K140" s="45">
        <v>4727050.2120000003</v>
      </c>
      <c r="L140" s="267">
        <v>19.5</v>
      </c>
      <c r="M140" s="179">
        <v>9.6345575472601137</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319">
        <v>197205.29399999999</v>
      </c>
      <c r="C142" s="160">
        <v>27598.878000000001</v>
      </c>
      <c r="D142" s="167">
        <v>-86</v>
      </c>
      <c r="E142" s="179">
        <v>5.0760887293030468</v>
      </c>
      <c r="F142" s="319">
        <v>336009.13400000002</v>
      </c>
      <c r="G142" s="160">
        <v>396690.967</v>
      </c>
      <c r="H142" s="167">
        <v>18.100000000000001</v>
      </c>
      <c r="I142" s="179">
        <v>13.081759819625905</v>
      </c>
      <c r="J142" s="320">
        <v>533214.42800000007</v>
      </c>
      <c r="K142" s="241">
        <v>424289.84500000003</v>
      </c>
      <c r="L142" s="267">
        <v>-20.399999999999999</v>
      </c>
      <c r="M142" s="179">
        <v>11.864592827836621</v>
      </c>
      <c r="O142" s="662" t="s">
        <v>432</v>
      </c>
    </row>
    <row r="143" spans="1:15" x14ac:dyDescent="0.2">
      <c r="A143" s="21" t="s">
        <v>9</v>
      </c>
      <c r="B143" s="239">
        <v>197205.29399999999</v>
      </c>
      <c r="C143" s="146">
        <v>27598.878000000001</v>
      </c>
      <c r="D143" s="167">
        <v>-86</v>
      </c>
      <c r="E143" s="179">
        <v>5.1089888154634604</v>
      </c>
      <c r="F143" s="402" t="s">
        <v>432</v>
      </c>
      <c r="G143" s="719" t="s">
        <v>432</v>
      </c>
      <c r="H143" s="656" t="s">
        <v>432</v>
      </c>
      <c r="I143" s="655" t="s">
        <v>432</v>
      </c>
      <c r="J143" s="300">
        <v>197205.29399999999</v>
      </c>
      <c r="K143" s="45">
        <v>27598.878000000001</v>
      </c>
      <c r="L143" s="267">
        <v>-86</v>
      </c>
      <c r="M143" s="179">
        <v>5.1089888154634604</v>
      </c>
      <c r="O143" s="662" t="s">
        <v>432</v>
      </c>
    </row>
    <row r="144" spans="1:15" x14ac:dyDescent="0.2">
      <c r="A144" s="21" t="s">
        <v>10</v>
      </c>
      <c r="B144" s="402" t="s">
        <v>432</v>
      </c>
      <c r="C144" s="719" t="s">
        <v>432</v>
      </c>
      <c r="D144" s="656" t="s">
        <v>432</v>
      </c>
      <c r="E144" s="655" t="s">
        <v>432</v>
      </c>
      <c r="F144" s="239">
        <v>336009.13400000002</v>
      </c>
      <c r="G144" s="146">
        <v>396690.967</v>
      </c>
      <c r="H144" s="167">
        <v>18.100000000000001</v>
      </c>
      <c r="I144" s="179">
        <v>13.081759819625905</v>
      </c>
      <c r="J144" s="300">
        <v>336009.13400000002</v>
      </c>
      <c r="K144" s="45">
        <v>396690.967</v>
      </c>
      <c r="L144" s="267">
        <v>18.100000000000001</v>
      </c>
      <c r="M144" s="179">
        <v>13.066672809509049</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298" t="s">
        <v>432</v>
      </c>
      <c r="C146" s="298" t="s">
        <v>432</v>
      </c>
      <c r="D146" s="167" t="s">
        <v>432</v>
      </c>
      <c r="E146" s="245" t="s">
        <v>432</v>
      </c>
      <c r="F146" s="298" t="s">
        <v>432</v>
      </c>
      <c r="G146" s="298" t="s">
        <v>432</v>
      </c>
      <c r="H146" s="167" t="s">
        <v>432</v>
      </c>
      <c r="I146" s="704" t="s">
        <v>432</v>
      </c>
      <c r="J146" s="302" t="s">
        <v>432</v>
      </c>
      <c r="K146" s="302" t="s">
        <v>432</v>
      </c>
      <c r="L146" s="167" t="s">
        <v>432</v>
      </c>
      <c r="M146" s="656" t="s">
        <v>432</v>
      </c>
      <c r="O146" s="662" t="s">
        <v>432</v>
      </c>
    </row>
    <row r="147" spans="1:15" ht="15.75" x14ac:dyDescent="0.2">
      <c r="A147" s="21" t="s">
        <v>358</v>
      </c>
      <c r="B147" s="239">
        <v>172562.61199999999</v>
      </c>
      <c r="C147" s="239">
        <v>5604.4089999999997</v>
      </c>
      <c r="D147" s="167">
        <v>-96.8</v>
      </c>
      <c r="E147" s="179">
        <v>2.0781351861442414</v>
      </c>
      <c r="F147" s="402" t="s">
        <v>432</v>
      </c>
      <c r="G147" s="402" t="s">
        <v>432</v>
      </c>
      <c r="H147" s="656" t="s">
        <v>432</v>
      </c>
      <c r="I147" s="655" t="s">
        <v>432</v>
      </c>
      <c r="J147" s="300">
        <v>172562.61199999999</v>
      </c>
      <c r="K147" s="45">
        <v>5604.4089999999997</v>
      </c>
      <c r="L147" s="267">
        <v>-96.8</v>
      </c>
      <c r="M147" s="179">
        <v>1.7762644726887853</v>
      </c>
      <c r="O147" s="662" t="s">
        <v>432</v>
      </c>
    </row>
    <row r="148" spans="1:15" ht="15.75" x14ac:dyDescent="0.2">
      <c r="A148" s="21" t="s">
        <v>350</v>
      </c>
      <c r="B148" s="402" t="s">
        <v>432</v>
      </c>
      <c r="C148" s="402" t="s">
        <v>432</v>
      </c>
      <c r="D148" s="656" t="s">
        <v>432</v>
      </c>
      <c r="E148" s="655" t="s">
        <v>432</v>
      </c>
      <c r="F148" s="239">
        <v>26557.599999999999</v>
      </c>
      <c r="G148" s="239">
        <v>42463.885999999999</v>
      </c>
      <c r="H148" s="167">
        <v>59.9</v>
      </c>
      <c r="I148" s="179">
        <v>8.2328808835419487</v>
      </c>
      <c r="J148" s="300">
        <v>26557.599999999999</v>
      </c>
      <c r="K148" s="45">
        <v>42463.885999999999</v>
      </c>
      <c r="L148" s="267">
        <v>59.9</v>
      </c>
      <c r="M148" s="179">
        <v>8.2326590673297595</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319">
        <v>4754.9449999999997</v>
      </c>
      <c r="C150" s="160">
        <v>8662.3549999999996</v>
      </c>
      <c r="D150" s="167">
        <v>82.2</v>
      </c>
      <c r="E150" s="179">
        <v>1.5080947112874017</v>
      </c>
      <c r="F150" s="319">
        <v>324036.52100000001</v>
      </c>
      <c r="G150" s="160">
        <v>225934.11900000001</v>
      </c>
      <c r="H150" s="167">
        <v>-30.3</v>
      </c>
      <c r="I150" s="179">
        <v>7.7288122805033055</v>
      </c>
      <c r="J150" s="320">
        <v>328791.46600000001</v>
      </c>
      <c r="K150" s="241">
        <v>234596.47400000002</v>
      </c>
      <c r="L150" s="267">
        <v>-28.6</v>
      </c>
      <c r="M150" s="179">
        <v>6.7072377315623699</v>
      </c>
      <c r="O150" s="662" t="s">
        <v>432</v>
      </c>
    </row>
    <row r="151" spans="1:15" x14ac:dyDescent="0.2">
      <c r="A151" s="21" t="s">
        <v>9</v>
      </c>
      <c r="B151" s="239">
        <v>4754.9449999999997</v>
      </c>
      <c r="C151" s="146">
        <v>8662.3549999999996</v>
      </c>
      <c r="D151" s="167">
        <v>82.2</v>
      </c>
      <c r="E151" s="179">
        <v>1.5565918600131399</v>
      </c>
      <c r="F151" s="402" t="s">
        <v>432</v>
      </c>
      <c r="G151" s="719" t="s">
        <v>432</v>
      </c>
      <c r="H151" s="656" t="s">
        <v>432</v>
      </c>
      <c r="I151" s="655" t="s">
        <v>432</v>
      </c>
      <c r="J151" s="300">
        <v>4754.9449999999997</v>
      </c>
      <c r="K151" s="45">
        <v>8662.3549999999996</v>
      </c>
      <c r="L151" s="267">
        <v>82.2</v>
      </c>
      <c r="M151" s="179">
        <v>1.5565918600131399</v>
      </c>
      <c r="O151" s="662" t="s">
        <v>432</v>
      </c>
    </row>
    <row r="152" spans="1:15" x14ac:dyDescent="0.2">
      <c r="A152" s="21" t="s">
        <v>10</v>
      </c>
      <c r="B152" s="402" t="s">
        <v>432</v>
      </c>
      <c r="C152" s="719" t="s">
        <v>432</v>
      </c>
      <c r="D152" s="656" t="s">
        <v>432</v>
      </c>
      <c r="E152" s="655" t="s">
        <v>432</v>
      </c>
      <c r="F152" s="239">
        <v>324036.52100000001</v>
      </c>
      <c r="G152" s="146">
        <v>225934.11900000001</v>
      </c>
      <c r="H152" s="167">
        <v>-30.3</v>
      </c>
      <c r="I152" s="179">
        <v>7.7288122805033055</v>
      </c>
      <c r="J152" s="300">
        <v>324036.52100000001</v>
      </c>
      <c r="K152" s="45">
        <v>225934.11900000001</v>
      </c>
      <c r="L152" s="267">
        <v>-30.3</v>
      </c>
      <c r="M152" s="179">
        <v>7.6817858573366697</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298" t="s">
        <v>432</v>
      </c>
      <c r="C154" s="298" t="s">
        <v>432</v>
      </c>
      <c r="D154" s="167" t="s">
        <v>432</v>
      </c>
      <c r="E154" s="245" t="s">
        <v>432</v>
      </c>
      <c r="F154" s="298" t="s">
        <v>432</v>
      </c>
      <c r="G154" s="298" t="s">
        <v>432</v>
      </c>
      <c r="H154" s="167" t="s">
        <v>432</v>
      </c>
      <c r="I154" s="704" t="s">
        <v>432</v>
      </c>
      <c r="J154" s="302" t="s">
        <v>432</v>
      </c>
      <c r="K154" s="302" t="s">
        <v>432</v>
      </c>
      <c r="L154" s="167" t="s">
        <v>432</v>
      </c>
      <c r="M154" s="656" t="s">
        <v>432</v>
      </c>
      <c r="O154" s="662" t="s">
        <v>432</v>
      </c>
    </row>
    <row r="155" spans="1:15" ht="15.75" x14ac:dyDescent="0.2">
      <c r="A155" s="21" t="s">
        <v>347</v>
      </c>
      <c r="B155" s="402" t="s">
        <v>432</v>
      </c>
      <c r="C155" s="239">
        <v>7.0910000000000002</v>
      </c>
      <c r="D155" s="656" t="s">
        <v>432</v>
      </c>
      <c r="E155" s="179">
        <v>1.757672516417608E-2</v>
      </c>
      <c r="F155" s="402" t="s">
        <v>432</v>
      </c>
      <c r="G155" s="402" t="s">
        <v>432</v>
      </c>
      <c r="H155" s="656" t="s">
        <v>432</v>
      </c>
      <c r="I155" s="655" t="s">
        <v>432</v>
      </c>
      <c r="J155" s="399" t="s">
        <v>432</v>
      </c>
      <c r="K155" s="45">
        <v>7.0910000000000002</v>
      </c>
      <c r="L155" s="710" t="s">
        <v>432</v>
      </c>
      <c r="M155" s="179">
        <v>1.1478489161416134E-2</v>
      </c>
      <c r="O155" s="662" t="s">
        <v>432</v>
      </c>
    </row>
    <row r="156" spans="1:15" ht="15.75" x14ac:dyDescent="0.2">
      <c r="A156" s="21" t="s">
        <v>348</v>
      </c>
      <c r="B156" s="402" t="s">
        <v>432</v>
      </c>
      <c r="C156" s="402" t="s">
        <v>432</v>
      </c>
      <c r="D156" s="656" t="s">
        <v>432</v>
      </c>
      <c r="E156" s="655" t="s">
        <v>432</v>
      </c>
      <c r="F156" s="239">
        <v>48143.993000000002</v>
      </c>
      <c r="G156" s="239">
        <v>47690.652000000002</v>
      </c>
      <c r="H156" s="167">
        <v>-0.9</v>
      </c>
      <c r="I156" s="179">
        <v>11.053685105848027</v>
      </c>
      <c r="J156" s="300">
        <v>48143.993000000002</v>
      </c>
      <c r="K156" s="45">
        <v>47690.652000000002</v>
      </c>
      <c r="L156" s="267">
        <v>-0.9</v>
      </c>
      <c r="M156" s="179">
        <v>11.01217253066865</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871" priority="132">
      <formula>kvartal &lt; 4</formula>
    </cfRule>
  </conditionalFormatting>
  <conditionalFormatting sqref="B63:C65">
    <cfRule type="expression" dxfId="1870" priority="131">
      <formula>kvartal &lt; 4</formula>
    </cfRule>
  </conditionalFormatting>
  <conditionalFormatting sqref="B37">
    <cfRule type="expression" dxfId="1869" priority="130">
      <formula>kvartal &lt; 4</formula>
    </cfRule>
  </conditionalFormatting>
  <conditionalFormatting sqref="B38">
    <cfRule type="expression" dxfId="1868" priority="129">
      <formula>kvartal &lt; 4</formula>
    </cfRule>
  </conditionalFormatting>
  <conditionalFormatting sqref="B39">
    <cfRule type="expression" dxfId="1867" priority="128">
      <formula>kvartal &lt; 4</formula>
    </cfRule>
  </conditionalFormatting>
  <conditionalFormatting sqref="A34">
    <cfRule type="expression" dxfId="1866" priority="1">
      <formula>kvartal &lt; 4</formula>
    </cfRule>
  </conditionalFormatting>
  <conditionalFormatting sqref="C37">
    <cfRule type="expression" dxfId="1865" priority="127">
      <formula>kvartal &lt; 4</formula>
    </cfRule>
  </conditionalFormatting>
  <conditionalFormatting sqref="C38">
    <cfRule type="expression" dxfId="1864" priority="126">
      <formula>kvartal &lt; 4</formula>
    </cfRule>
  </conditionalFormatting>
  <conditionalFormatting sqref="C39">
    <cfRule type="expression" dxfId="1863" priority="125">
      <formula>kvartal &lt; 4</formula>
    </cfRule>
  </conditionalFormatting>
  <conditionalFormatting sqref="B26:C28">
    <cfRule type="expression" dxfId="1862" priority="124">
      <formula>kvartal &lt; 4</formula>
    </cfRule>
  </conditionalFormatting>
  <conditionalFormatting sqref="B32:C33">
    <cfRule type="expression" dxfId="1861" priority="123">
      <formula>kvartal &lt; 4</formula>
    </cfRule>
  </conditionalFormatting>
  <conditionalFormatting sqref="B34">
    <cfRule type="expression" dxfId="1860" priority="122">
      <formula>kvartal &lt; 4</formula>
    </cfRule>
  </conditionalFormatting>
  <conditionalFormatting sqref="C34">
    <cfRule type="expression" dxfId="1859" priority="121">
      <formula>kvartal &lt; 4</formula>
    </cfRule>
  </conditionalFormatting>
  <conditionalFormatting sqref="F26:G28">
    <cfRule type="expression" dxfId="1858" priority="120">
      <formula>kvartal &lt; 4</formula>
    </cfRule>
  </conditionalFormatting>
  <conditionalFormatting sqref="F32">
    <cfRule type="expression" dxfId="1857" priority="119">
      <formula>kvartal &lt; 4</formula>
    </cfRule>
  </conditionalFormatting>
  <conditionalFormatting sqref="G32">
    <cfRule type="expression" dxfId="1856" priority="118">
      <formula>kvartal &lt; 4</formula>
    </cfRule>
  </conditionalFormatting>
  <conditionalFormatting sqref="F33">
    <cfRule type="expression" dxfId="1855" priority="117">
      <formula>kvartal &lt; 4</formula>
    </cfRule>
  </conditionalFormatting>
  <conditionalFormatting sqref="G33">
    <cfRule type="expression" dxfId="1854" priority="116">
      <formula>kvartal &lt; 4</formula>
    </cfRule>
  </conditionalFormatting>
  <conditionalFormatting sqref="F34">
    <cfRule type="expression" dxfId="1853" priority="115">
      <formula>kvartal &lt; 4</formula>
    </cfRule>
  </conditionalFormatting>
  <conditionalFormatting sqref="G34">
    <cfRule type="expression" dxfId="1852" priority="114">
      <formula>kvartal &lt; 4</formula>
    </cfRule>
  </conditionalFormatting>
  <conditionalFormatting sqref="F37">
    <cfRule type="expression" dxfId="1851" priority="113">
      <formula>kvartal &lt; 4</formula>
    </cfRule>
  </conditionalFormatting>
  <conditionalFormatting sqref="F38">
    <cfRule type="expression" dxfId="1850" priority="112">
      <formula>kvartal &lt; 4</formula>
    </cfRule>
  </conditionalFormatting>
  <conditionalFormatting sqref="F39">
    <cfRule type="expression" dxfId="1849" priority="111">
      <formula>kvartal &lt; 4</formula>
    </cfRule>
  </conditionalFormatting>
  <conditionalFormatting sqref="G37">
    <cfRule type="expression" dxfId="1848" priority="110">
      <formula>kvartal &lt; 4</formula>
    </cfRule>
  </conditionalFormatting>
  <conditionalFormatting sqref="G38">
    <cfRule type="expression" dxfId="1847" priority="109">
      <formula>kvartal &lt; 4</formula>
    </cfRule>
  </conditionalFormatting>
  <conditionalFormatting sqref="G39">
    <cfRule type="expression" dxfId="1846" priority="108">
      <formula>kvartal &lt; 4</formula>
    </cfRule>
  </conditionalFormatting>
  <conditionalFormatting sqref="B29">
    <cfRule type="expression" dxfId="1845" priority="107">
      <formula>kvartal &lt; 4</formula>
    </cfRule>
  </conditionalFormatting>
  <conditionalFormatting sqref="C29">
    <cfRule type="expression" dxfId="1844" priority="106">
      <formula>kvartal &lt; 4</formula>
    </cfRule>
  </conditionalFormatting>
  <conditionalFormatting sqref="F29">
    <cfRule type="expression" dxfId="1843" priority="105">
      <formula>kvartal &lt; 4</formula>
    </cfRule>
  </conditionalFormatting>
  <conditionalFormatting sqref="G29">
    <cfRule type="expression" dxfId="1842" priority="104">
      <formula>kvartal &lt; 4</formula>
    </cfRule>
  </conditionalFormatting>
  <conditionalFormatting sqref="J26:K29">
    <cfRule type="expression" dxfId="1841" priority="103">
      <formula>kvartal &lt; 4</formula>
    </cfRule>
  </conditionalFormatting>
  <conditionalFormatting sqref="J32:K34">
    <cfRule type="expression" dxfId="1840" priority="102">
      <formula>kvartal &lt; 4</formula>
    </cfRule>
  </conditionalFormatting>
  <conditionalFormatting sqref="J37:K39">
    <cfRule type="expression" dxfId="1839" priority="101">
      <formula>kvartal &lt; 4</formula>
    </cfRule>
  </conditionalFormatting>
  <conditionalFormatting sqref="B82">
    <cfRule type="expression" dxfId="1838" priority="100">
      <formula>kvartal &lt; 4</formula>
    </cfRule>
  </conditionalFormatting>
  <conditionalFormatting sqref="C82">
    <cfRule type="expression" dxfId="1837" priority="99">
      <formula>kvartal &lt; 4</formula>
    </cfRule>
  </conditionalFormatting>
  <conditionalFormatting sqref="B85">
    <cfRule type="expression" dxfId="1836" priority="98">
      <formula>kvartal &lt; 4</formula>
    </cfRule>
  </conditionalFormatting>
  <conditionalFormatting sqref="C85">
    <cfRule type="expression" dxfId="1835" priority="97">
      <formula>kvartal &lt; 4</formula>
    </cfRule>
  </conditionalFormatting>
  <conditionalFormatting sqref="B92">
    <cfRule type="expression" dxfId="1834" priority="96">
      <formula>kvartal &lt; 4</formula>
    </cfRule>
  </conditionalFormatting>
  <conditionalFormatting sqref="C92">
    <cfRule type="expression" dxfId="1833" priority="95">
      <formula>kvartal &lt; 4</formula>
    </cfRule>
  </conditionalFormatting>
  <conditionalFormatting sqref="B95">
    <cfRule type="expression" dxfId="1832" priority="94">
      <formula>kvartal &lt; 4</formula>
    </cfRule>
  </conditionalFormatting>
  <conditionalFormatting sqref="C95">
    <cfRule type="expression" dxfId="1831" priority="93">
      <formula>kvartal &lt; 4</formula>
    </cfRule>
  </conditionalFormatting>
  <conditionalFormatting sqref="B102">
    <cfRule type="expression" dxfId="1830" priority="92">
      <formula>kvartal &lt; 4</formula>
    </cfRule>
  </conditionalFormatting>
  <conditionalFormatting sqref="C102">
    <cfRule type="expression" dxfId="1829" priority="91">
      <formula>kvartal &lt; 4</formula>
    </cfRule>
  </conditionalFormatting>
  <conditionalFormatting sqref="B105">
    <cfRule type="expression" dxfId="1828" priority="90">
      <formula>kvartal &lt; 4</formula>
    </cfRule>
  </conditionalFormatting>
  <conditionalFormatting sqref="C105">
    <cfRule type="expression" dxfId="1827" priority="89">
      <formula>kvartal &lt; 4</formula>
    </cfRule>
  </conditionalFormatting>
  <conditionalFormatting sqref="B112">
    <cfRule type="expression" dxfId="1826" priority="88">
      <formula>kvartal &lt; 4</formula>
    </cfRule>
  </conditionalFormatting>
  <conditionalFormatting sqref="C112">
    <cfRule type="expression" dxfId="1825" priority="87">
      <formula>kvartal &lt; 4</formula>
    </cfRule>
  </conditionalFormatting>
  <conditionalFormatting sqref="B115">
    <cfRule type="expression" dxfId="1824" priority="86">
      <formula>kvartal &lt; 4</formula>
    </cfRule>
  </conditionalFormatting>
  <conditionalFormatting sqref="C115">
    <cfRule type="expression" dxfId="1823" priority="85">
      <formula>kvartal &lt; 4</formula>
    </cfRule>
  </conditionalFormatting>
  <conditionalFormatting sqref="B122">
    <cfRule type="expression" dxfId="1822" priority="84">
      <formula>kvartal &lt; 4</formula>
    </cfRule>
  </conditionalFormatting>
  <conditionalFormatting sqref="C122">
    <cfRule type="expression" dxfId="1821" priority="83">
      <formula>kvartal &lt; 4</formula>
    </cfRule>
  </conditionalFormatting>
  <conditionalFormatting sqref="B125">
    <cfRule type="expression" dxfId="1820" priority="82">
      <formula>kvartal &lt; 4</formula>
    </cfRule>
  </conditionalFormatting>
  <conditionalFormatting sqref="C125">
    <cfRule type="expression" dxfId="1819" priority="81">
      <formula>kvartal &lt; 4</formula>
    </cfRule>
  </conditionalFormatting>
  <conditionalFormatting sqref="B132">
    <cfRule type="expression" dxfId="1818" priority="80">
      <formula>kvartal &lt; 4</formula>
    </cfRule>
  </conditionalFormatting>
  <conditionalFormatting sqref="C132">
    <cfRule type="expression" dxfId="1817" priority="79">
      <formula>kvartal &lt; 4</formula>
    </cfRule>
  </conditionalFormatting>
  <conditionalFormatting sqref="B135">
    <cfRule type="expression" dxfId="1816" priority="78">
      <formula>kvartal &lt; 4</formula>
    </cfRule>
  </conditionalFormatting>
  <conditionalFormatting sqref="C135">
    <cfRule type="expression" dxfId="1815" priority="77">
      <formula>kvartal &lt; 4</formula>
    </cfRule>
  </conditionalFormatting>
  <conditionalFormatting sqref="B146">
    <cfRule type="expression" dxfId="1814" priority="76">
      <formula>kvartal &lt; 4</formula>
    </cfRule>
  </conditionalFormatting>
  <conditionalFormatting sqref="C146">
    <cfRule type="expression" dxfId="1813" priority="75">
      <formula>kvartal &lt; 4</formula>
    </cfRule>
  </conditionalFormatting>
  <conditionalFormatting sqref="B154">
    <cfRule type="expression" dxfId="1812" priority="74">
      <formula>kvartal &lt; 4</formula>
    </cfRule>
  </conditionalFormatting>
  <conditionalFormatting sqref="C154">
    <cfRule type="expression" dxfId="1811" priority="73">
      <formula>kvartal &lt; 4</formula>
    </cfRule>
  </conditionalFormatting>
  <conditionalFormatting sqref="F83">
    <cfRule type="expression" dxfId="1810" priority="72">
      <formula>kvartal &lt; 4</formula>
    </cfRule>
  </conditionalFormatting>
  <conditionalFormatting sqref="G83">
    <cfRule type="expression" dxfId="1809" priority="71">
      <formula>kvartal &lt; 4</formula>
    </cfRule>
  </conditionalFormatting>
  <conditionalFormatting sqref="F84:G84">
    <cfRule type="expression" dxfId="1808" priority="70">
      <formula>kvartal &lt; 4</formula>
    </cfRule>
  </conditionalFormatting>
  <conditionalFormatting sqref="F86:G87">
    <cfRule type="expression" dxfId="1807" priority="69">
      <formula>kvartal &lt; 4</formula>
    </cfRule>
  </conditionalFormatting>
  <conditionalFormatting sqref="F93:G94">
    <cfRule type="expression" dxfId="1806" priority="68">
      <formula>kvartal &lt; 4</formula>
    </cfRule>
  </conditionalFormatting>
  <conditionalFormatting sqref="F96:G97">
    <cfRule type="expression" dxfId="1805" priority="67">
      <formula>kvartal &lt; 4</formula>
    </cfRule>
  </conditionalFormatting>
  <conditionalFormatting sqref="F103:G104">
    <cfRule type="expression" dxfId="1804" priority="66">
      <formula>kvartal &lt; 4</formula>
    </cfRule>
  </conditionalFormatting>
  <conditionalFormatting sqref="F106:G107">
    <cfRule type="expression" dxfId="1803" priority="65">
      <formula>kvartal &lt; 4</formula>
    </cfRule>
  </conditionalFormatting>
  <conditionalFormatting sqref="F113:G114">
    <cfRule type="expression" dxfId="1802" priority="64">
      <formula>kvartal &lt; 4</formula>
    </cfRule>
  </conditionalFormatting>
  <conditionalFormatting sqref="F116:G117">
    <cfRule type="expression" dxfId="1801" priority="63">
      <formula>kvartal &lt; 4</formula>
    </cfRule>
  </conditionalFormatting>
  <conditionalFormatting sqref="F123:G124">
    <cfRule type="expression" dxfId="1800" priority="62">
      <formula>kvartal &lt; 4</formula>
    </cfRule>
  </conditionalFormatting>
  <conditionalFormatting sqref="F126:G127">
    <cfRule type="expression" dxfId="1799" priority="61">
      <formula>kvartal &lt; 4</formula>
    </cfRule>
  </conditionalFormatting>
  <conditionalFormatting sqref="F133:G134">
    <cfRule type="expression" dxfId="1798" priority="60">
      <formula>kvartal &lt; 4</formula>
    </cfRule>
  </conditionalFormatting>
  <conditionalFormatting sqref="F136:G137">
    <cfRule type="expression" dxfId="1797" priority="59">
      <formula>kvartal &lt; 4</formula>
    </cfRule>
  </conditionalFormatting>
  <conditionalFormatting sqref="F146">
    <cfRule type="expression" dxfId="1796" priority="58">
      <formula>kvartal &lt; 4</formula>
    </cfRule>
  </conditionalFormatting>
  <conditionalFormatting sqref="G146">
    <cfRule type="expression" dxfId="1795" priority="57">
      <formula>kvartal &lt; 4</formula>
    </cfRule>
  </conditionalFormatting>
  <conditionalFormatting sqref="F154:G154">
    <cfRule type="expression" dxfId="1794" priority="56">
      <formula>kvartal &lt; 4</formula>
    </cfRule>
  </conditionalFormatting>
  <conditionalFormatting sqref="F82:G82">
    <cfRule type="expression" dxfId="1793" priority="55">
      <formula>kvartal &lt; 4</formula>
    </cfRule>
  </conditionalFormatting>
  <conditionalFormatting sqref="F85:G85">
    <cfRule type="expression" dxfId="1792" priority="54">
      <formula>kvartal &lt; 4</formula>
    </cfRule>
  </conditionalFormatting>
  <conditionalFormatting sqref="F92:G92">
    <cfRule type="expression" dxfId="1791" priority="53">
      <formula>kvartal &lt; 4</formula>
    </cfRule>
  </conditionalFormatting>
  <conditionalFormatting sqref="F95:G95">
    <cfRule type="expression" dxfId="1790" priority="52">
      <formula>kvartal &lt; 4</formula>
    </cfRule>
  </conditionalFormatting>
  <conditionalFormatting sqref="F102:G102">
    <cfRule type="expression" dxfId="1789" priority="51">
      <formula>kvartal &lt; 4</formula>
    </cfRule>
  </conditionalFormatting>
  <conditionalFormatting sqref="F105:G105">
    <cfRule type="expression" dxfId="1788" priority="50">
      <formula>kvartal &lt; 4</formula>
    </cfRule>
  </conditionalFormatting>
  <conditionalFormatting sqref="F112:G112">
    <cfRule type="expression" dxfId="1787" priority="49">
      <formula>kvartal &lt; 4</formula>
    </cfRule>
  </conditionalFormatting>
  <conditionalFormatting sqref="F115">
    <cfRule type="expression" dxfId="1786" priority="48">
      <formula>kvartal &lt; 4</formula>
    </cfRule>
  </conditionalFormatting>
  <conditionalFormatting sqref="G115">
    <cfRule type="expression" dxfId="1785" priority="47">
      <formula>kvartal &lt; 4</formula>
    </cfRule>
  </conditionalFormatting>
  <conditionalFormatting sqref="F122:G122">
    <cfRule type="expression" dxfId="1784" priority="46">
      <formula>kvartal &lt; 4</formula>
    </cfRule>
  </conditionalFormatting>
  <conditionalFormatting sqref="F125">
    <cfRule type="expression" dxfId="1783" priority="45">
      <formula>kvartal &lt; 4</formula>
    </cfRule>
  </conditionalFormatting>
  <conditionalFormatting sqref="G125">
    <cfRule type="expression" dxfId="1782" priority="44">
      <formula>kvartal &lt; 4</formula>
    </cfRule>
  </conditionalFormatting>
  <conditionalFormatting sqref="F132">
    <cfRule type="expression" dxfId="1781" priority="43">
      <formula>kvartal &lt; 4</formula>
    </cfRule>
  </conditionalFormatting>
  <conditionalFormatting sqref="G132">
    <cfRule type="expression" dxfId="1780" priority="42">
      <formula>kvartal &lt; 4</formula>
    </cfRule>
  </conditionalFormatting>
  <conditionalFormatting sqref="G135">
    <cfRule type="expression" dxfId="1779" priority="41">
      <formula>kvartal &lt; 4</formula>
    </cfRule>
  </conditionalFormatting>
  <conditionalFormatting sqref="F135">
    <cfRule type="expression" dxfId="1778" priority="40">
      <formula>kvartal &lt; 4</formula>
    </cfRule>
  </conditionalFormatting>
  <conditionalFormatting sqref="J82:K86">
    <cfRule type="expression" dxfId="1777" priority="39">
      <formula>kvartal &lt; 4</formula>
    </cfRule>
  </conditionalFormatting>
  <conditionalFormatting sqref="J87:K87">
    <cfRule type="expression" dxfId="1776" priority="38">
      <formula>kvartal &lt; 4</formula>
    </cfRule>
  </conditionalFormatting>
  <conditionalFormatting sqref="J92:K97">
    <cfRule type="expression" dxfId="1775" priority="37">
      <formula>kvartal &lt; 4</formula>
    </cfRule>
  </conditionalFormatting>
  <conditionalFormatting sqref="J102:K107">
    <cfRule type="expression" dxfId="1774" priority="36">
      <formula>kvartal &lt; 4</formula>
    </cfRule>
  </conditionalFormatting>
  <conditionalFormatting sqref="J112:K117">
    <cfRule type="expression" dxfId="1773" priority="35">
      <formula>kvartal &lt; 4</formula>
    </cfRule>
  </conditionalFormatting>
  <conditionalFormatting sqref="J122:K127">
    <cfRule type="expression" dxfId="1772" priority="34">
      <formula>kvartal &lt; 4</formula>
    </cfRule>
  </conditionalFormatting>
  <conditionalFormatting sqref="J132:K137">
    <cfRule type="expression" dxfId="1771" priority="33">
      <formula>kvartal &lt; 4</formula>
    </cfRule>
  </conditionalFormatting>
  <conditionalFormatting sqref="J146:K146">
    <cfRule type="expression" dxfId="1770" priority="32">
      <formula>kvartal &lt; 4</formula>
    </cfRule>
  </conditionalFormatting>
  <conditionalFormatting sqref="J154:K154">
    <cfRule type="expression" dxfId="1769" priority="31">
      <formula>kvartal &lt; 4</formula>
    </cfRule>
  </conditionalFormatting>
  <conditionalFormatting sqref="A26:A28">
    <cfRule type="expression" dxfId="1768" priority="15">
      <formula>kvartal &lt; 4</formula>
    </cfRule>
  </conditionalFormatting>
  <conditionalFormatting sqref="A32:A33">
    <cfRule type="expression" dxfId="1767" priority="14">
      <formula>kvartal &lt; 4</formula>
    </cfRule>
  </conditionalFormatting>
  <conditionalFormatting sqref="A37:A39">
    <cfRule type="expression" dxfId="1766" priority="13">
      <formula>kvartal &lt; 4</formula>
    </cfRule>
  </conditionalFormatting>
  <conditionalFormatting sqref="A57:A59">
    <cfRule type="expression" dxfId="1765" priority="12">
      <formula>kvartal &lt; 4</formula>
    </cfRule>
  </conditionalFormatting>
  <conditionalFormatting sqref="A63:A65">
    <cfRule type="expression" dxfId="1764" priority="11">
      <formula>kvartal &lt; 4</formula>
    </cfRule>
  </conditionalFormatting>
  <conditionalFormatting sqref="A82:A87">
    <cfRule type="expression" dxfId="1763" priority="10">
      <formula>kvartal &lt; 4</formula>
    </cfRule>
  </conditionalFormatting>
  <conditionalFormatting sqref="A92:A97">
    <cfRule type="expression" dxfId="1762" priority="9">
      <formula>kvartal &lt; 4</formula>
    </cfRule>
  </conditionalFormatting>
  <conditionalFormatting sqref="A102:A107">
    <cfRule type="expression" dxfId="1761" priority="8">
      <formula>kvartal &lt; 4</formula>
    </cfRule>
  </conditionalFormatting>
  <conditionalFormatting sqref="A112:A117">
    <cfRule type="expression" dxfId="1760" priority="7">
      <formula>kvartal &lt; 4</formula>
    </cfRule>
  </conditionalFormatting>
  <conditionalFormatting sqref="A122:A127">
    <cfRule type="expression" dxfId="1759" priority="6">
      <formula>kvartal &lt; 4</formula>
    </cfRule>
  </conditionalFormatting>
  <conditionalFormatting sqref="A132:A137">
    <cfRule type="expression" dxfId="1758" priority="5">
      <formula>kvartal &lt; 4</formula>
    </cfRule>
  </conditionalFormatting>
  <conditionalFormatting sqref="A146">
    <cfRule type="expression" dxfId="1757" priority="4">
      <formula>kvartal &lt; 4</formula>
    </cfRule>
  </conditionalFormatting>
  <conditionalFormatting sqref="A154">
    <cfRule type="expression" dxfId="1756" priority="3">
      <formula>kvartal &lt; 4</formula>
    </cfRule>
  </conditionalFormatting>
  <conditionalFormatting sqref="A29">
    <cfRule type="expression" dxfId="1755" priority="2">
      <formula>kvartal &lt; 4</formula>
    </cfRule>
  </conditionalFormatting>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163</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317">
        <v>20973</v>
      </c>
      <c r="C7" s="318">
        <v>20492</v>
      </c>
      <c r="D7" s="262">
        <v>-2.2999999999999998</v>
      </c>
      <c r="E7" s="179">
        <v>0.69299459076462189</v>
      </c>
      <c r="F7" s="690" t="s">
        <v>432</v>
      </c>
      <c r="G7" s="696" t="s">
        <v>432</v>
      </c>
      <c r="H7" s="709" t="s">
        <v>432</v>
      </c>
      <c r="I7" s="655" t="s">
        <v>432</v>
      </c>
      <c r="J7" s="319">
        <v>20973</v>
      </c>
      <c r="K7" s="320">
        <v>20492</v>
      </c>
      <c r="L7" s="266">
        <v>-2.2999999999999998</v>
      </c>
      <c r="M7" s="179">
        <v>0.26021655616370837</v>
      </c>
      <c r="O7" s="662" t="s">
        <v>432</v>
      </c>
    </row>
    <row r="8" spans="1:15" ht="15.75" x14ac:dyDescent="0.2">
      <c r="A8" s="21" t="s">
        <v>32</v>
      </c>
      <c r="B8" s="294">
        <v>11253</v>
      </c>
      <c r="C8" s="295">
        <v>11328.343338410499</v>
      </c>
      <c r="D8" s="167">
        <v>0.7</v>
      </c>
      <c r="E8" s="179">
        <v>0.73858644886489422</v>
      </c>
      <c r="F8" s="298"/>
      <c r="G8" s="299"/>
      <c r="H8" s="167"/>
      <c r="I8" s="655" t="s">
        <v>432</v>
      </c>
      <c r="J8" s="239">
        <v>11253</v>
      </c>
      <c r="K8" s="300">
        <v>11328.343338410499</v>
      </c>
      <c r="L8" s="267"/>
      <c r="M8" s="179">
        <v>0.73858644886489422</v>
      </c>
      <c r="O8" s="662" t="s">
        <v>432</v>
      </c>
    </row>
    <row r="9" spans="1:15" ht="15.75" x14ac:dyDescent="0.2">
      <c r="A9" s="21" t="s">
        <v>31</v>
      </c>
      <c r="B9" s="294">
        <v>7704</v>
      </c>
      <c r="C9" s="295">
        <v>6624.4186004838302</v>
      </c>
      <c r="D9" s="167">
        <v>-14</v>
      </c>
      <c r="E9" s="179">
        <v>0.83495799651793168</v>
      </c>
      <c r="F9" s="298"/>
      <c r="G9" s="299"/>
      <c r="H9" s="167"/>
      <c r="I9" s="655" t="s">
        <v>432</v>
      </c>
      <c r="J9" s="239">
        <v>7704</v>
      </c>
      <c r="K9" s="300">
        <v>6624.4186004838302</v>
      </c>
      <c r="L9" s="267"/>
      <c r="M9" s="179">
        <v>0.83495799651793168</v>
      </c>
      <c r="O9" s="662" t="s">
        <v>432</v>
      </c>
    </row>
    <row r="10" spans="1:15" ht="15.75" x14ac:dyDescent="0.2">
      <c r="A10" s="13" t="s">
        <v>29</v>
      </c>
      <c r="B10" s="321">
        <v>1471</v>
      </c>
      <c r="C10" s="322">
        <v>1254</v>
      </c>
      <c r="D10" s="167">
        <v>-14.8</v>
      </c>
      <c r="E10" s="179">
        <v>0.61203026875697319</v>
      </c>
      <c r="F10" s="692" t="s">
        <v>432</v>
      </c>
      <c r="G10" s="698" t="s">
        <v>432</v>
      </c>
      <c r="H10" s="656" t="s">
        <v>432</v>
      </c>
      <c r="I10" s="655" t="s">
        <v>432</v>
      </c>
      <c r="J10" s="319">
        <v>1471</v>
      </c>
      <c r="K10" s="320">
        <v>1254</v>
      </c>
      <c r="L10" s="267">
        <v>-14.8</v>
      </c>
      <c r="M10" s="179">
        <v>2.7821158360883422E-2</v>
      </c>
      <c r="O10" s="662" t="s">
        <v>432</v>
      </c>
    </row>
    <row r="11" spans="1:15" ht="15.75" x14ac:dyDescent="0.2">
      <c r="A11" s="21" t="s">
        <v>32</v>
      </c>
      <c r="B11" s="294">
        <v>789.26062079816904</v>
      </c>
      <c r="C11" s="295">
        <v>693.23358122032096</v>
      </c>
      <c r="D11" s="167">
        <v>-12.2</v>
      </c>
      <c r="E11" s="179">
        <v>0.65984794381241485</v>
      </c>
      <c r="F11" s="298"/>
      <c r="G11" s="299"/>
      <c r="H11" s="167"/>
      <c r="I11" s="655" t="s">
        <v>432</v>
      </c>
      <c r="J11" s="239">
        <v>789.26062079816904</v>
      </c>
      <c r="K11" s="300">
        <v>693.23358122032096</v>
      </c>
      <c r="L11" s="267"/>
      <c r="M11" s="179">
        <v>0.65984794381241485</v>
      </c>
      <c r="O11" s="662" t="s">
        <v>432</v>
      </c>
    </row>
    <row r="12" spans="1:15" ht="15.75" x14ac:dyDescent="0.2">
      <c r="A12" s="21" t="s">
        <v>31</v>
      </c>
      <c r="B12" s="294">
        <v>540.341582034044</v>
      </c>
      <c r="C12" s="295">
        <v>405.37872950452498</v>
      </c>
      <c r="D12" s="167">
        <v>-25</v>
      </c>
      <c r="E12" s="179">
        <v>0.94170223316582791</v>
      </c>
      <c r="F12" s="298"/>
      <c r="G12" s="299"/>
      <c r="H12" s="167"/>
      <c r="I12" s="655" t="s">
        <v>432</v>
      </c>
      <c r="J12" s="239">
        <v>540.341582034044</v>
      </c>
      <c r="K12" s="300">
        <v>405.37872950452498</v>
      </c>
      <c r="L12" s="267"/>
      <c r="M12" s="179">
        <v>0.94170223316582791</v>
      </c>
      <c r="O12" s="662" t="s">
        <v>432</v>
      </c>
    </row>
    <row r="13" spans="1:15" ht="15.75" x14ac:dyDescent="0.2">
      <c r="A13" s="13" t="s">
        <v>28</v>
      </c>
      <c r="B13" s="321">
        <v>25938</v>
      </c>
      <c r="C13" s="322">
        <v>25877</v>
      </c>
      <c r="D13" s="167">
        <v>-0.2</v>
      </c>
      <c r="E13" s="179">
        <v>0.10372212704437453</v>
      </c>
      <c r="F13" s="692" t="s">
        <v>432</v>
      </c>
      <c r="G13" s="698" t="s">
        <v>432</v>
      </c>
      <c r="H13" s="656" t="s">
        <v>432</v>
      </c>
      <c r="I13" s="655" t="s">
        <v>432</v>
      </c>
      <c r="J13" s="319">
        <v>25938</v>
      </c>
      <c r="K13" s="320">
        <v>25877</v>
      </c>
      <c r="L13" s="267">
        <v>-0.2</v>
      </c>
      <c r="M13" s="179">
        <v>4.7917188151274194E-2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327">
        <v>140</v>
      </c>
      <c r="C25" s="328">
        <v>123</v>
      </c>
      <c r="D25" s="262">
        <v>-12.1</v>
      </c>
      <c r="E25" s="179">
        <v>1.6695015572698389E-2</v>
      </c>
      <c r="F25" s="703" t="s">
        <v>432</v>
      </c>
      <c r="G25" s="700" t="s">
        <v>432</v>
      </c>
      <c r="H25" s="709" t="s">
        <v>432</v>
      </c>
      <c r="I25" s="655" t="s">
        <v>432</v>
      </c>
      <c r="J25" s="327">
        <v>140</v>
      </c>
      <c r="K25" s="327">
        <v>123</v>
      </c>
      <c r="L25" s="266">
        <v>-12.1</v>
      </c>
      <c r="M25" s="167">
        <v>1.2840121059310027E-2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45">
        <v>140</v>
      </c>
      <c r="C30" s="300">
        <v>123</v>
      </c>
      <c r="D30" s="167">
        <v>-12.1</v>
      </c>
      <c r="E30" s="179">
        <v>1.2888273488941884E-2</v>
      </c>
      <c r="F30" s="402" t="s">
        <v>432</v>
      </c>
      <c r="G30" s="399" t="s">
        <v>432</v>
      </c>
      <c r="H30" s="656" t="s">
        <v>432</v>
      </c>
      <c r="I30" s="655" t="s">
        <v>432</v>
      </c>
      <c r="J30" s="45">
        <v>140</v>
      </c>
      <c r="K30" s="45">
        <v>123</v>
      </c>
      <c r="L30" s="267">
        <v>-12.1</v>
      </c>
      <c r="M30" s="167">
        <v>1.2888273488941884E-2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241">
        <v>2402</v>
      </c>
      <c r="C36" s="320">
        <v>2365</v>
      </c>
      <c r="D36" s="167">
        <v>-1.5</v>
      </c>
      <c r="E36" s="179">
        <v>4.5450713184254227E-3</v>
      </c>
      <c r="F36" s="411" t="s">
        <v>432</v>
      </c>
      <c r="G36" s="410" t="s">
        <v>432</v>
      </c>
      <c r="H36" s="656" t="s">
        <v>432</v>
      </c>
      <c r="I36" s="655" t="s">
        <v>432</v>
      </c>
      <c r="J36" s="241">
        <v>2402</v>
      </c>
      <c r="K36" s="241">
        <v>2365</v>
      </c>
      <c r="L36" s="267">
        <v>-1.5</v>
      </c>
      <c r="M36" s="167">
        <v>3.3428543493009485E-3</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692" t="s">
        <v>432</v>
      </c>
      <c r="C54" s="698" t="s">
        <v>432</v>
      </c>
      <c r="D54" s="715" t="s">
        <v>432</v>
      </c>
      <c r="E54" s="655" t="s">
        <v>432</v>
      </c>
      <c r="F54" s="146"/>
      <c r="G54" s="34"/>
      <c r="H54" s="160"/>
      <c r="I54" s="160"/>
      <c r="J54" s="38"/>
      <c r="K54" s="38"/>
      <c r="L54" s="160"/>
      <c r="M54" s="160"/>
      <c r="N54" s="149"/>
      <c r="O54" s="662" t="s">
        <v>432</v>
      </c>
    </row>
    <row r="55" spans="1:15" s="3" customFormat="1" ht="15.75" x14ac:dyDescent="0.2">
      <c r="A55" s="39" t="s">
        <v>340</v>
      </c>
      <c r="B55" s="691" t="s">
        <v>432</v>
      </c>
      <c r="C55" s="697" t="s">
        <v>432</v>
      </c>
      <c r="D55" s="710" t="s">
        <v>432</v>
      </c>
      <c r="E55" s="655" t="s">
        <v>432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21"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378" t="s">
        <v>432</v>
      </c>
      <c r="C82" s="378" t="s">
        <v>432</v>
      </c>
      <c r="D82" s="681" t="s">
        <v>432</v>
      </c>
      <c r="E82" s="392" t="s">
        <v>432</v>
      </c>
      <c r="F82" s="378" t="s">
        <v>432</v>
      </c>
      <c r="G82" s="378" t="s">
        <v>432</v>
      </c>
      <c r="H82" s="167" t="s">
        <v>432</v>
      </c>
      <c r="I82" s="704" t="s">
        <v>432</v>
      </c>
      <c r="J82" s="302" t="s">
        <v>432</v>
      </c>
      <c r="K82" s="302" t="s">
        <v>432</v>
      </c>
      <c r="L82" s="167" t="s">
        <v>432</v>
      </c>
      <c r="M82" s="656" t="s">
        <v>432</v>
      </c>
      <c r="O82" s="662" t="s">
        <v>432</v>
      </c>
    </row>
    <row r="83" spans="1:15" x14ac:dyDescent="0.2">
      <c r="A83" s="308" t="s">
        <v>12</v>
      </c>
      <c r="B83" s="386"/>
      <c r="C83" s="387"/>
      <c r="D83" s="681" t="s">
        <v>432</v>
      </c>
      <c r="E83" s="392" t="s">
        <v>432</v>
      </c>
      <c r="F83" s="378" t="s">
        <v>432</v>
      </c>
      <c r="G83" s="378" t="s">
        <v>432</v>
      </c>
      <c r="H83" s="167" t="s">
        <v>432</v>
      </c>
      <c r="I83" s="704" t="s">
        <v>432</v>
      </c>
      <c r="J83" s="302" t="s">
        <v>432</v>
      </c>
      <c r="K83" s="302" t="s">
        <v>432</v>
      </c>
      <c r="L83" s="167" t="s">
        <v>432</v>
      </c>
      <c r="M83" s="656" t="s">
        <v>432</v>
      </c>
      <c r="O83" s="662" t="s">
        <v>432</v>
      </c>
    </row>
    <row r="84" spans="1:15" x14ac:dyDescent="0.2">
      <c r="A84" s="308" t="s">
        <v>13</v>
      </c>
      <c r="B84" s="388"/>
      <c r="C84" s="389"/>
      <c r="D84" s="681" t="s">
        <v>432</v>
      </c>
      <c r="E84" s="392" t="s">
        <v>432</v>
      </c>
      <c r="F84" s="378" t="s">
        <v>432</v>
      </c>
      <c r="G84" s="378" t="s">
        <v>432</v>
      </c>
      <c r="H84" s="167" t="s">
        <v>432</v>
      </c>
      <c r="I84" s="704" t="s">
        <v>432</v>
      </c>
      <c r="J84" s="302" t="s">
        <v>432</v>
      </c>
      <c r="K84" s="302" t="s">
        <v>432</v>
      </c>
      <c r="L84" s="167" t="s">
        <v>432</v>
      </c>
      <c r="M84" s="656" t="s">
        <v>432</v>
      </c>
      <c r="O84" s="662" t="s">
        <v>432</v>
      </c>
    </row>
    <row r="85" spans="1:15" ht="15.75" x14ac:dyDescent="0.2">
      <c r="A85" s="308" t="s">
        <v>345</v>
      </c>
      <c r="B85" s="378" t="s">
        <v>432</v>
      </c>
      <c r="C85" s="378" t="s">
        <v>432</v>
      </c>
      <c r="D85" s="681" t="s">
        <v>432</v>
      </c>
      <c r="E85" s="392" t="s">
        <v>432</v>
      </c>
      <c r="F85" s="378" t="s">
        <v>432</v>
      </c>
      <c r="G85" s="378" t="s">
        <v>432</v>
      </c>
      <c r="H85" s="167" t="s">
        <v>432</v>
      </c>
      <c r="I85" s="704" t="s">
        <v>432</v>
      </c>
      <c r="J85" s="302" t="s">
        <v>432</v>
      </c>
      <c r="K85" s="302" t="s">
        <v>432</v>
      </c>
      <c r="L85" s="167" t="s">
        <v>432</v>
      </c>
      <c r="M85" s="656" t="s">
        <v>432</v>
      </c>
      <c r="O85" s="662" t="s">
        <v>432</v>
      </c>
    </row>
    <row r="86" spans="1:15" x14ac:dyDescent="0.2">
      <c r="A86" s="308" t="s">
        <v>12</v>
      </c>
      <c r="B86" s="388"/>
      <c r="C86" s="389"/>
      <c r="D86" s="681" t="s">
        <v>432</v>
      </c>
      <c r="E86" s="392" t="s">
        <v>432</v>
      </c>
      <c r="F86" s="378" t="s">
        <v>432</v>
      </c>
      <c r="G86" s="378" t="s">
        <v>432</v>
      </c>
      <c r="H86" s="167" t="s">
        <v>432</v>
      </c>
      <c r="I86" s="704" t="s">
        <v>432</v>
      </c>
      <c r="J86" s="302" t="s">
        <v>432</v>
      </c>
      <c r="K86" s="302" t="s">
        <v>432</v>
      </c>
      <c r="L86" s="167" t="s">
        <v>432</v>
      </c>
      <c r="M86" s="656" t="s">
        <v>432</v>
      </c>
      <c r="O86" s="662" t="s">
        <v>432</v>
      </c>
    </row>
    <row r="87" spans="1:15" s="3" customFormat="1" x14ac:dyDescent="0.2">
      <c r="A87" s="308" t="s">
        <v>13</v>
      </c>
      <c r="B87" s="388"/>
      <c r="C87" s="389"/>
      <c r="D87" s="681" t="s">
        <v>432</v>
      </c>
      <c r="E87" s="392" t="s">
        <v>432</v>
      </c>
      <c r="F87" s="378" t="s">
        <v>432</v>
      </c>
      <c r="G87" s="378"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378" t="s">
        <v>432</v>
      </c>
      <c r="C92" s="378" t="s">
        <v>432</v>
      </c>
      <c r="D92" s="681" t="s">
        <v>432</v>
      </c>
      <c r="E92" s="392" t="s">
        <v>432</v>
      </c>
      <c r="F92" s="378" t="s">
        <v>432</v>
      </c>
      <c r="G92" s="378" t="s">
        <v>432</v>
      </c>
      <c r="H92" s="167" t="s">
        <v>432</v>
      </c>
      <c r="I92" s="704" t="s">
        <v>432</v>
      </c>
      <c r="J92" s="302" t="s">
        <v>432</v>
      </c>
      <c r="K92" s="302" t="s">
        <v>432</v>
      </c>
      <c r="L92" s="167" t="s">
        <v>432</v>
      </c>
      <c r="M92" s="656" t="s">
        <v>432</v>
      </c>
      <c r="O92" s="662" t="s">
        <v>432</v>
      </c>
    </row>
    <row r="93" spans="1:15" x14ac:dyDescent="0.2">
      <c r="A93" s="308" t="s">
        <v>12</v>
      </c>
      <c r="B93" s="388"/>
      <c r="C93" s="389"/>
      <c r="D93" s="681" t="s">
        <v>432</v>
      </c>
      <c r="E93" s="392" t="s">
        <v>432</v>
      </c>
      <c r="F93" s="378" t="s">
        <v>432</v>
      </c>
      <c r="G93" s="378" t="s">
        <v>432</v>
      </c>
      <c r="H93" s="167" t="s">
        <v>432</v>
      </c>
      <c r="I93" s="704" t="s">
        <v>432</v>
      </c>
      <c r="J93" s="302" t="s">
        <v>432</v>
      </c>
      <c r="K93" s="302" t="s">
        <v>432</v>
      </c>
      <c r="L93" s="167" t="s">
        <v>432</v>
      </c>
      <c r="M93" s="656" t="s">
        <v>432</v>
      </c>
      <c r="O93" s="662" t="s">
        <v>432</v>
      </c>
    </row>
    <row r="94" spans="1:15" x14ac:dyDescent="0.2">
      <c r="A94" s="308" t="s">
        <v>13</v>
      </c>
      <c r="B94" s="388"/>
      <c r="C94" s="389"/>
      <c r="D94" s="681" t="s">
        <v>432</v>
      </c>
      <c r="E94" s="392" t="s">
        <v>432</v>
      </c>
      <c r="F94" s="378" t="s">
        <v>432</v>
      </c>
      <c r="G94" s="378" t="s">
        <v>432</v>
      </c>
      <c r="H94" s="167" t="s">
        <v>432</v>
      </c>
      <c r="I94" s="704" t="s">
        <v>432</v>
      </c>
      <c r="J94" s="302" t="s">
        <v>432</v>
      </c>
      <c r="K94" s="302" t="s">
        <v>432</v>
      </c>
      <c r="L94" s="167" t="s">
        <v>432</v>
      </c>
      <c r="M94" s="656" t="s">
        <v>432</v>
      </c>
      <c r="O94" s="662" t="s">
        <v>432</v>
      </c>
    </row>
    <row r="95" spans="1:15" ht="15.75" x14ac:dyDescent="0.2">
      <c r="A95" s="308" t="s">
        <v>345</v>
      </c>
      <c r="B95" s="378" t="s">
        <v>432</v>
      </c>
      <c r="C95" s="378" t="s">
        <v>432</v>
      </c>
      <c r="D95" s="681" t="s">
        <v>432</v>
      </c>
      <c r="E95" s="392" t="s">
        <v>432</v>
      </c>
      <c r="F95" s="378" t="s">
        <v>432</v>
      </c>
      <c r="G95" s="378" t="s">
        <v>432</v>
      </c>
      <c r="H95" s="167" t="s">
        <v>432</v>
      </c>
      <c r="I95" s="704" t="s">
        <v>432</v>
      </c>
      <c r="J95" s="302" t="s">
        <v>432</v>
      </c>
      <c r="K95" s="302" t="s">
        <v>432</v>
      </c>
      <c r="L95" s="167" t="s">
        <v>432</v>
      </c>
      <c r="M95" s="656" t="s">
        <v>432</v>
      </c>
      <c r="O95" s="662" t="s">
        <v>432</v>
      </c>
    </row>
    <row r="96" spans="1:15" x14ac:dyDescent="0.2">
      <c r="A96" s="308" t="s">
        <v>12</v>
      </c>
      <c r="B96" s="388"/>
      <c r="C96" s="389"/>
      <c r="D96" s="681" t="s">
        <v>432</v>
      </c>
      <c r="E96" s="392" t="s">
        <v>432</v>
      </c>
      <c r="F96" s="378" t="s">
        <v>432</v>
      </c>
      <c r="G96" s="378" t="s">
        <v>432</v>
      </c>
      <c r="H96" s="167" t="s">
        <v>432</v>
      </c>
      <c r="I96" s="704" t="s">
        <v>432</v>
      </c>
      <c r="J96" s="302" t="s">
        <v>432</v>
      </c>
      <c r="K96" s="302" t="s">
        <v>432</v>
      </c>
      <c r="L96" s="167" t="s">
        <v>432</v>
      </c>
      <c r="M96" s="656" t="s">
        <v>432</v>
      </c>
      <c r="O96" s="662" t="s">
        <v>432</v>
      </c>
    </row>
    <row r="97" spans="1:15" x14ac:dyDescent="0.2">
      <c r="A97" s="308" t="s">
        <v>13</v>
      </c>
      <c r="B97" s="388"/>
      <c r="C97" s="389"/>
      <c r="D97" s="681" t="s">
        <v>432</v>
      </c>
      <c r="E97" s="392" t="s">
        <v>432</v>
      </c>
      <c r="F97" s="378" t="s">
        <v>432</v>
      </c>
      <c r="G97" s="378"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378" t="s">
        <v>432</v>
      </c>
      <c r="C102" s="378" t="s">
        <v>432</v>
      </c>
      <c r="D102" s="681" t="s">
        <v>432</v>
      </c>
      <c r="E102" s="392" t="s">
        <v>432</v>
      </c>
      <c r="F102" s="378" t="s">
        <v>432</v>
      </c>
      <c r="G102" s="378" t="s">
        <v>432</v>
      </c>
      <c r="H102" s="167" t="s">
        <v>432</v>
      </c>
      <c r="I102" s="704" t="s">
        <v>432</v>
      </c>
      <c r="J102" s="302" t="s">
        <v>432</v>
      </c>
      <c r="K102" s="302" t="s">
        <v>432</v>
      </c>
      <c r="L102" s="167" t="s">
        <v>432</v>
      </c>
      <c r="M102" s="656" t="s">
        <v>432</v>
      </c>
      <c r="O102" s="662" t="s">
        <v>432</v>
      </c>
    </row>
    <row r="103" spans="1:15" x14ac:dyDescent="0.2">
      <c r="A103" s="308" t="s">
        <v>12</v>
      </c>
      <c r="B103" s="388"/>
      <c r="C103" s="389"/>
      <c r="D103" s="681" t="s">
        <v>432</v>
      </c>
      <c r="E103" s="392" t="s">
        <v>432</v>
      </c>
      <c r="F103" s="378" t="s">
        <v>432</v>
      </c>
      <c r="G103" s="378" t="s">
        <v>432</v>
      </c>
      <c r="H103" s="167" t="s">
        <v>432</v>
      </c>
      <c r="I103" s="704" t="s">
        <v>432</v>
      </c>
      <c r="J103" s="302" t="s">
        <v>432</v>
      </c>
      <c r="K103" s="302" t="s">
        <v>432</v>
      </c>
      <c r="L103" s="167" t="s">
        <v>432</v>
      </c>
      <c r="M103" s="656" t="s">
        <v>432</v>
      </c>
      <c r="O103" s="662" t="s">
        <v>432</v>
      </c>
    </row>
    <row r="104" spans="1:15" x14ac:dyDescent="0.2">
      <c r="A104" s="308" t="s">
        <v>13</v>
      </c>
      <c r="B104" s="388"/>
      <c r="C104" s="389"/>
      <c r="D104" s="681" t="s">
        <v>432</v>
      </c>
      <c r="E104" s="392" t="s">
        <v>432</v>
      </c>
      <c r="F104" s="378" t="s">
        <v>432</v>
      </c>
      <c r="G104" s="378" t="s">
        <v>432</v>
      </c>
      <c r="H104" s="167" t="s">
        <v>432</v>
      </c>
      <c r="I104" s="704" t="s">
        <v>432</v>
      </c>
      <c r="J104" s="302" t="s">
        <v>432</v>
      </c>
      <c r="K104" s="302" t="s">
        <v>432</v>
      </c>
      <c r="L104" s="167" t="s">
        <v>432</v>
      </c>
      <c r="M104" s="656" t="s">
        <v>432</v>
      </c>
      <c r="O104" s="662" t="s">
        <v>432</v>
      </c>
    </row>
    <row r="105" spans="1:15" ht="15.75" x14ac:dyDescent="0.2">
      <c r="A105" s="308" t="s">
        <v>345</v>
      </c>
      <c r="B105" s="378" t="s">
        <v>432</v>
      </c>
      <c r="C105" s="378" t="s">
        <v>432</v>
      </c>
      <c r="D105" s="681" t="s">
        <v>432</v>
      </c>
      <c r="E105" s="392" t="s">
        <v>432</v>
      </c>
      <c r="F105" s="378" t="s">
        <v>432</v>
      </c>
      <c r="G105" s="378" t="s">
        <v>432</v>
      </c>
      <c r="H105" s="167" t="s">
        <v>432</v>
      </c>
      <c r="I105" s="704" t="s">
        <v>432</v>
      </c>
      <c r="J105" s="302" t="s">
        <v>432</v>
      </c>
      <c r="K105" s="302" t="s">
        <v>432</v>
      </c>
      <c r="L105" s="167" t="s">
        <v>432</v>
      </c>
      <c r="M105" s="656" t="s">
        <v>432</v>
      </c>
      <c r="O105" s="662" t="s">
        <v>432</v>
      </c>
    </row>
    <row r="106" spans="1:15" x14ac:dyDescent="0.2">
      <c r="A106" s="308" t="s">
        <v>12</v>
      </c>
      <c r="B106" s="388"/>
      <c r="C106" s="389"/>
      <c r="D106" s="681" t="s">
        <v>432</v>
      </c>
      <c r="E106" s="392" t="s">
        <v>432</v>
      </c>
      <c r="F106" s="378" t="s">
        <v>432</v>
      </c>
      <c r="G106" s="378" t="s">
        <v>432</v>
      </c>
      <c r="H106" s="167" t="s">
        <v>432</v>
      </c>
      <c r="I106" s="704" t="s">
        <v>432</v>
      </c>
      <c r="J106" s="302" t="s">
        <v>432</v>
      </c>
      <c r="K106" s="302" t="s">
        <v>432</v>
      </c>
      <c r="L106" s="167" t="s">
        <v>432</v>
      </c>
      <c r="M106" s="656" t="s">
        <v>432</v>
      </c>
      <c r="O106" s="662" t="s">
        <v>432</v>
      </c>
    </row>
    <row r="107" spans="1:15" x14ac:dyDescent="0.2">
      <c r="A107" s="308" t="s">
        <v>13</v>
      </c>
      <c r="B107" s="388"/>
      <c r="C107" s="389"/>
      <c r="D107" s="681" t="s">
        <v>432</v>
      </c>
      <c r="E107" s="392" t="s">
        <v>432</v>
      </c>
      <c r="F107" s="378" t="s">
        <v>432</v>
      </c>
      <c r="G107" s="378"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378" t="s">
        <v>432</v>
      </c>
      <c r="C112" s="378" t="s">
        <v>432</v>
      </c>
      <c r="D112" s="681" t="s">
        <v>432</v>
      </c>
      <c r="E112" s="392" t="s">
        <v>432</v>
      </c>
      <c r="F112" s="378" t="s">
        <v>432</v>
      </c>
      <c r="G112" s="378" t="s">
        <v>432</v>
      </c>
      <c r="H112" s="167" t="s">
        <v>432</v>
      </c>
      <c r="I112" s="704" t="s">
        <v>432</v>
      </c>
      <c r="J112" s="302" t="s">
        <v>432</v>
      </c>
      <c r="K112" s="302" t="s">
        <v>432</v>
      </c>
      <c r="L112" s="167" t="s">
        <v>432</v>
      </c>
      <c r="M112" s="656" t="s">
        <v>432</v>
      </c>
      <c r="O112" s="662" t="s">
        <v>432</v>
      </c>
    </row>
    <row r="113" spans="1:15" x14ac:dyDescent="0.2">
      <c r="A113" s="308" t="s">
        <v>12</v>
      </c>
      <c r="B113" s="388"/>
      <c r="C113" s="389"/>
      <c r="D113" s="681" t="s">
        <v>432</v>
      </c>
      <c r="E113" s="392" t="s">
        <v>432</v>
      </c>
      <c r="F113" s="378" t="s">
        <v>432</v>
      </c>
      <c r="G113" s="378" t="s">
        <v>432</v>
      </c>
      <c r="H113" s="167" t="s">
        <v>432</v>
      </c>
      <c r="I113" s="704" t="s">
        <v>432</v>
      </c>
      <c r="J113" s="302" t="s">
        <v>432</v>
      </c>
      <c r="K113" s="302" t="s">
        <v>432</v>
      </c>
      <c r="L113" s="167" t="s">
        <v>432</v>
      </c>
      <c r="M113" s="656" t="s">
        <v>432</v>
      </c>
      <c r="O113" s="662" t="s">
        <v>432</v>
      </c>
    </row>
    <row r="114" spans="1:15" x14ac:dyDescent="0.2">
      <c r="A114" s="308" t="s">
        <v>13</v>
      </c>
      <c r="B114" s="388"/>
      <c r="C114" s="389"/>
      <c r="D114" s="681" t="s">
        <v>432</v>
      </c>
      <c r="E114" s="392" t="s">
        <v>432</v>
      </c>
      <c r="F114" s="378" t="s">
        <v>432</v>
      </c>
      <c r="G114" s="378" t="s">
        <v>432</v>
      </c>
      <c r="H114" s="167" t="s">
        <v>432</v>
      </c>
      <c r="I114" s="704" t="s">
        <v>432</v>
      </c>
      <c r="J114" s="302" t="s">
        <v>432</v>
      </c>
      <c r="K114" s="302" t="s">
        <v>432</v>
      </c>
      <c r="L114" s="167" t="s">
        <v>432</v>
      </c>
      <c r="M114" s="656" t="s">
        <v>432</v>
      </c>
      <c r="O114" s="662" t="s">
        <v>432</v>
      </c>
    </row>
    <row r="115" spans="1:15" ht="15.75" x14ac:dyDescent="0.2">
      <c r="A115" s="308" t="s">
        <v>345</v>
      </c>
      <c r="B115" s="378" t="s">
        <v>432</v>
      </c>
      <c r="C115" s="378" t="s">
        <v>432</v>
      </c>
      <c r="D115" s="681" t="s">
        <v>432</v>
      </c>
      <c r="E115" s="392" t="s">
        <v>432</v>
      </c>
      <c r="F115" s="378" t="s">
        <v>432</v>
      </c>
      <c r="G115" s="378" t="s">
        <v>432</v>
      </c>
      <c r="H115" s="167" t="s">
        <v>432</v>
      </c>
      <c r="I115" s="704" t="s">
        <v>432</v>
      </c>
      <c r="J115" s="302" t="s">
        <v>432</v>
      </c>
      <c r="K115" s="302" t="s">
        <v>432</v>
      </c>
      <c r="L115" s="167" t="s">
        <v>432</v>
      </c>
      <c r="M115" s="656" t="s">
        <v>432</v>
      </c>
      <c r="O115" s="662" t="s">
        <v>432</v>
      </c>
    </row>
    <row r="116" spans="1:15" x14ac:dyDescent="0.2">
      <c r="A116" s="308" t="s">
        <v>12</v>
      </c>
      <c r="B116" s="388"/>
      <c r="C116" s="389"/>
      <c r="D116" s="681" t="s">
        <v>432</v>
      </c>
      <c r="E116" s="392" t="s">
        <v>432</v>
      </c>
      <c r="F116" s="378" t="s">
        <v>432</v>
      </c>
      <c r="G116" s="378" t="s">
        <v>432</v>
      </c>
      <c r="H116" s="167" t="s">
        <v>432</v>
      </c>
      <c r="I116" s="704" t="s">
        <v>432</v>
      </c>
      <c r="J116" s="302" t="s">
        <v>432</v>
      </c>
      <c r="K116" s="302" t="s">
        <v>432</v>
      </c>
      <c r="L116" s="167" t="s">
        <v>432</v>
      </c>
      <c r="M116" s="656" t="s">
        <v>432</v>
      </c>
      <c r="O116" s="662" t="s">
        <v>432</v>
      </c>
    </row>
    <row r="117" spans="1:15" x14ac:dyDescent="0.2">
      <c r="A117" s="308" t="s">
        <v>13</v>
      </c>
      <c r="B117" s="390"/>
      <c r="C117" s="391"/>
      <c r="D117" s="681" t="s">
        <v>432</v>
      </c>
      <c r="E117" s="392" t="s">
        <v>432</v>
      </c>
      <c r="F117" s="378" t="s">
        <v>432</v>
      </c>
      <c r="G117" s="378"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378" t="s">
        <v>432</v>
      </c>
      <c r="C122" s="378" t="s">
        <v>432</v>
      </c>
      <c r="D122" s="681" t="s">
        <v>432</v>
      </c>
      <c r="E122" s="392" t="s">
        <v>432</v>
      </c>
      <c r="F122" s="378" t="s">
        <v>432</v>
      </c>
      <c r="G122" s="378" t="s">
        <v>432</v>
      </c>
      <c r="H122" s="167" t="s">
        <v>432</v>
      </c>
      <c r="I122" s="704" t="s">
        <v>432</v>
      </c>
      <c r="J122" s="302" t="s">
        <v>432</v>
      </c>
      <c r="K122" s="302" t="s">
        <v>432</v>
      </c>
      <c r="L122" s="167" t="s">
        <v>432</v>
      </c>
      <c r="M122" s="656" t="s">
        <v>432</v>
      </c>
      <c r="O122" s="662" t="s">
        <v>432</v>
      </c>
    </row>
    <row r="123" spans="1:15" x14ac:dyDescent="0.2">
      <c r="A123" s="308" t="s">
        <v>12</v>
      </c>
      <c r="B123" s="388"/>
      <c r="C123" s="389"/>
      <c r="D123" s="681" t="s">
        <v>432</v>
      </c>
      <c r="E123" s="392" t="s">
        <v>432</v>
      </c>
      <c r="F123" s="378" t="s">
        <v>432</v>
      </c>
      <c r="G123" s="378" t="s">
        <v>432</v>
      </c>
      <c r="H123" s="167" t="s">
        <v>432</v>
      </c>
      <c r="I123" s="704" t="s">
        <v>432</v>
      </c>
      <c r="J123" s="302" t="s">
        <v>432</v>
      </c>
      <c r="K123" s="302" t="s">
        <v>432</v>
      </c>
      <c r="L123" s="167" t="s">
        <v>432</v>
      </c>
      <c r="M123" s="656" t="s">
        <v>432</v>
      </c>
      <c r="O123" s="662" t="s">
        <v>432</v>
      </c>
    </row>
    <row r="124" spans="1:15" x14ac:dyDescent="0.2">
      <c r="A124" s="308" t="s">
        <v>13</v>
      </c>
      <c r="B124" s="388"/>
      <c r="C124" s="389"/>
      <c r="D124" s="681" t="s">
        <v>432</v>
      </c>
      <c r="E124" s="392" t="s">
        <v>432</v>
      </c>
      <c r="F124" s="378" t="s">
        <v>432</v>
      </c>
      <c r="G124" s="378" t="s">
        <v>432</v>
      </c>
      <c r="H124" s="167" t="s">
        <v>432</v>
      </c>
      <c r="I124" s="704" t="s">
        <v>432</v>
      </c>
      <c r="J124" s="302" t="s">
        <v>432</v>
      </c>
      <c r="K124" s="302" t="s">
        <v>432</v>
      </c>
      <c r="L124" s="167" t="s">
        <v>432</v>
      </c>
      <c r="M124" s="656" t="s">
        <v>432</v>
      </c>
      <c r="O124" s="662" t="s">
        <v>432</v>
      </c>
    </row>
    <row r="125" spans="1:15" ht="15.75" x14ac:dyDescent="0.2">
      <c r="A125" s="308" t="s">
        <v>345</v>
      </c>
      <c r="B125" s="378" t="s">
        <v>432</v>
      </c>
      <c r="C125" s="378" t="s">
        <v>432</v>
      </c>
      <c r="D125" s="681" t="s">
        <v>432</v>
      </c>
      <c r="E125" s="392" t="s">
        <v>432</v>
      </c>
      <c r="F125" s="378" t="s">
        <v>432</v>
      </c>
      <c r="G125" s="378" t="s">
        <v>432</v>
      </c>
      <c r="H125" s="167" t="s">
        <v>432</v>
      </c>
      <c r="I125" s="704" t="s">
        <v>432</v>
      </c>
      <c r="J125" s="302" t="s">
        <v>432</v>
      </c>
      <c r="K125" s="302" t="s">
        <v>432</v>
      </c>
      <c r="L125" s="167" t="s">
        <v>432</v>
      </c>
      <c r="M125" s="656" t="s">
        <v>432</v>
      </c>
      <c r="O125" s="662" t="s">
        <v>432</v>
      </c>
    </row>
    <row r="126" spans="1:15" x14ac:dyDescent="0.2">
      <c r="A126" s="308" t="s">
        <v>12</v>
      </c>
      <c r="B126" s="388"/>
      <c r="C126" s="389"/>
      <c r="D126" s="681" t="s">
        <v>432</v>
      </c>
      <c r="E126" s="392" t="s">
        <v>432</v>
      </c>
      <c r="F126" s="378" t="s">
        <v>432</v>
      </c>
      <c r="G126" s="378" t="s">
        <v>432</v>
      </c>
      <c r="H126" s="167" t="s">
        <v>432</v>
      </c>
      <c r="I126" s="704" t="s">
        <v>432</v>
      </c>
      <c r="J126" s="302" t="s">
        <v>432</v>
      </c>
      <c r="K126" s="302" t="s">
        <v>432</v>
      </c>
      <c r="L126" s="167" t="s">
        <v>432</v>
      </c>
      <c r="M126" s="656" t="s">
        <v>432</v>
      </c>
      <c r="O126" s="662" t="s">
        <v>432</v>
      </c>
    </row>
    <row r="127" spans="1:15" x14ac:dyDescent="0.2">
      <c r="A127" s="308" t="s">
        <v>13</v>
      </c>
      <c r="B127" s="388"/>
      <c r="C127" s="389"/>
      <c r="D127" s="681" t="s">
        <v>432</v>
      </c>
      <c r="E127" s="392" t="s">
        <v>432</v>
      </c>
      <c r="F127" s="378" t="s">
        <v>432</v>
      </c>
      <c r="G127" s="378"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378" t="s">
        <v>432</v>
      </c>
      <c r="C132" s="378" t="s">
        <v>432</v>
      </c>
      <c r="D132" s="681" t="s">
        <v>432</v>
      </c>
      <c r="E132" s="392" t="s">
        <v>432</v>
      </c>
      <c r="F132" s="378" t="s">
        <v>432</v>
      </c>
      <c r="G132" s="378" t="s">
        <v>432</v>
      </c>
      <c r="H132" s="167" t="s">
        <v>432</v>
      </c>
      <c r="I132" s="704" t="s">
        <v>432</v>
      </c>
      <c r="J132" s="302" t="s">
        <v>432</v>
      </c>
      <c r="K132" s="302" t="s">
        <v>432</v>
      </c>
      <c r="L132" s="167" t="s">
        <v>432</v>
      </c>
      <c r="M132" s="656" t="s">
        <v>432</v>
      </c>
      <c r="O132" s="662" t="s">
        <v>432</v>
      </c>
    </row>
    <row r="133" spans="1:15" x14ac:dyDescent="0.2">
      <c r="A133" s="308" t="s">
        <v>12</v>
      </c>
      <c r="B133" s="388"/>
      <c r="C133" s="389"/>
      <c r="D133" s="681" t="s">
        <v>432</v>
      </c>
      <c r="E133" s="392" t="s">
        <v>432</v>
      </c>
      <c r="F133" s="378" t="s">
        <v>432</v>
      </c>
      <c r="G133" s="378" t="s">
        <v>432</v>
      </c>
      <c r="H133" s="167" t="s">
        <v>432</v>
      </c>
      <c r="I133" s="704" t="s">
        <v>432</v>
      </c>
      <c r="J133" s="302" t="s">
        <v>432</v>
      </c>
      <c r="K133" s="302" t="s">
        <v>432</v>
      </c>
      <c r="L133" s="167" t="s">
        <v>432</v>
      </c>
      <c r="M133" s="656" t="s">
        <v>432</v>
      </c>
      <c r="O133" s="662" t="s">
        <v>432</v>
      </c>
    </row>
    <row r="134" spans="1:15" x14ac:dyDescent="0.2">
      <c r="A134" s="308" t="s">
        <v>13</v>
      </c>
      <c r="B134" s="388"/>
      <c r="C134" s="389"/>
      <c r="D134" s="681" t="s">
        <v>432</v>
      </c>
      <c r="E134" s="392" t="s">
        <v>432</v>
      </c>
      <c r="F134" s="378" t="s">
        <v>432</v>
      </c>
      <c r="G134" s="378" t="s">
        <v>432</v>
      </c>
      <c r="H134" s="167" t="s">
        <v>432</v>
      </c>
      <c r="I134" s="704" t="s">
        <v>432</v>
      </c>
      <c r="J134" s="302" t="s">
        <v>432</v>
      </c>
      <c r="K134" s="302" t="s">
        <v>432</v>
      </c>
      <c r="L134" s="167" t="s">
        <v>432</v>
      </c>
      <c r="M134" s="656" t="s">
        <v>432</v>
      </c>
      <c r="O134" s="662" t="s">
        <v>432</v>
      </c>
    </row>
    <row r="135" spans="1:15" ht="15.75" x14ac:dyDescent="0.2">
      <c r="A135" s="308" t="s">
        <v>345</v>
      </c>
      <c r="B135" s="378" t="s">
        <v>432</v>
      </c>
      <c r="C135" s="378" t="s">
        <v>432</v>
      </c>
      <c r="D135" s="681" t="s">
        <v>432</v>
      </c>
      <c r="E135" s="392" t="s">
        <v>432</v>
      </c>
      <c r="F135" s="378" t="s">
        <v>432</v>
      </c>
      <c r="G135" s="378" t="s">
        <v>432</v>
      </c>
      <c r="H135" s="167" t="s">
        <v>432</v>
      </c>
      <c r="I135" s="704" t="s">
        <v>432</v>
      </c>
      <c r="J135" s="302" t="s">
        <v>432</v>
      </c>
      <c r="K135" s="302" t="s">
        <v>432</v>
      </c>
      <c r="L135" s="167" t="s">
        <v>432</v>
      </c>
      <c r="M135" s="656" t="s">
        <v>432</v>
      </c>
      <c r="O135" s="662" t="s">
        <v>432</v>
      </c>
    </row>
    <row r="136" spans="1:15" x14ac:dyDescent="0.2">
      <c r="A136" s="308" t="s">
        <v>12</v>
      </c>
      <c r="B136" s="388"/>
      <c r="C136" s="389"/>
      <c r="D136" s="681" t="s">
        <v>432</v>
      </c>
      <c r="E136" s="392" t="s">
        <v>432</v>
      </c>
      <c r="F136" s="378" t="s">
        <v>432</v>
      </c>
      <c r="G136" s="378" t="s">
        <v>432</v>
      </c>
      <c r="H136" s="167" t="s">
        <v>432</v>
      </c>
      <c r="I136" s="704" t="s">
        <v>432</v>
      </c>
      <c r="J136" s="302" t="s">
        <v>432</v>
      </c>
      <c r="K136" s="302" t="s">
        <v>432</v>
      </c>
      <c r="L136" s="167" t="s">
        <v>432</v>
      </c>
      <c r="M136" s="656" t="s">
        <v>432</v>
      </c>
      <c r="O136" s="662" t="s">
        <v>432</v>
      </c>
    </row>
    <row r="137" spans="1:15" x14ac:dyDescent="0.2">
      <c r="A137" s="308" t="s">
        <v>13</v>
      </c>
      <c r="B137" s="388"/>
      <c r="C137" s="389"/>
      <c r="D137" s="681" t="s">
        <v>432</v>
      </c>
      <c r="E137" s="392" t="s">
        <v>432</v>
      </c>
      <c r="F137" s="378" t="s">
        <v>432</v>
      </c>
      <c r="G137" s="378"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378" t="s">
        <v>432</v>
      </c>
      <c r="C146" s="378" t="s">
        <v>432</v>
      </c>
      <c r="D146" s="681" t="s">
        <v>432</v>
      </c>
      <c r="E146" s="392" t="s">
        <v>432</v>
      </c>
      <c r="F146" s="378" t="s">
        <v>432</v>
      </c>
      <c r="G146" s="378"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378" t="s">
        <v>432</v>
      </c>
      <c r="C154" s="378" t="s">
        <v>432</v>
      </c>
      <c r="D154" s="681" t="s">
        <v>432</v>
      </c>
      <c r="E154" s="392" t="s">
        <v>432</v>
      </c>
      <c r="F154" s="378" t="s">
        <v>432</v>
      </c>
      <c r="G154" s="378"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754" priority="193">
      <formula>kvartal &lt; 4</formula>
    </cfRule>
  </conditionalFormatting>
  <conditionalFormatting sqref="B63:C65">
    <cfRule type="expression" dxfId="1753" priority="192">
      <formula>kvartal &lt; 4</formula>
    </cfRule>
  </conditionalFormatting>
  <conditionalFormatting sqref="B37">
    <cfRule type="expression" dxfId="1752" priority="191">
      <formula>kvartal &lt; 4</formula>
    </cfRule>
  </conditionalFormatting>
  <conditionalFormatting sqref="B38">
    <cfRule type="expression" dxfId="1751" priority="190">
      <formula>kvartal &lt; 4</formula>
    </cfRule>
  </conditionalFormatting>
  <conditionalFormatting sqref="B39">
    <cfRule type="expression" dxfId="1750" priority="189">
      <formula>kvartal &lt; 4</formula>
    </cfRule>
  </conditionalFormatting>
  <conditionalFormatting sqref="A34">
    <cfRule type="expression" dxfId="1749" priority="62">
      <formula>kvartal &lt; 4</formula>
    </cfRule>
  </conditionalFormatting>
  <conditionalFormatting sqref="C37">
    <cfRule type="expression" dxfId="1748" priority="188">
      <formula>kvartal &lt; 4</formula>
    </cfRule>
  </conditionalFormatting>
  <conditionalFormatting sqref="C38">
    <cfRule type="expression" dxfId="1747" priority="187">
      <formula>kvartal &lt; 4</formula>
    </cfRule>
  </conditionalFormatting>
  <conditionalFormatting sqref="C39">
    <cfRule type="expression" dxfId="1746" priority="186">
      <formula>kvartal &lt; 4</formula>
    </cfRule>
  </conditionalFormatting>
  <conditionalFormatting sqref="B26:C28">
    <cfRule type="expression" dxfId="1745" priority="185">
      <formula>kvartal &lt; 4</formula>
    </cfRule>
  </conditionalFormatting>
  <conditionalFormatting sqref="B32:C33">
    <cfRule type="expression" dxfId="1744" priority="184">
      <formula>kvartal &lt; 4</formula>
    </cfRule>
  </conditionalFormatting>
  <conditionalFormatting sqref="B34">
    <cfRule type="expression" dxfId="1743" priority="183">
      <formula>kvartal &lt; 4</formula>
    </cfRule>
  </conditionalFormatting>
  <conditionalFormatting sqref="C34">
    <cfRule type="expression" dxfId="1742" priority="182">
      <formula>kvartal &lt; 4</formula>
    </cfRule>
  </conditionalFormatting>
  <conditionalFormatting sqref="F26:G28">
    <cfRule type="expression" dxfId="1741" priority="181">
      <formula>kvartal &lt; 4</formula>
    </cfRule>
  </conditionalFormatting>
  <conditionalFormatting sqref="F32">
    <cfRule type="expression" dxfId="1740" priority="180">
      <formula>kvartal &lt; 4</formula>
    </cfRule>
  </conditionalFormatting>
  <conditionalFormatting sqref="G32">
    <cfRule type="expression" dxfId="1739" priority="179">
      <formula>kvartal &lt; 4</formula>
    </cfRule>
  </conditionalFormatting>
  <conditionalFormatting sqref="F33">
    <cfRule type="expression" dxfId="1738" priority="178">
      <formula>kvartal &lt; 4</formula>
    </cfRule>
  </conditionalFormatting>
  <conditionalFormatting sqref="G33">
    <cfRule type="expression" dxfId="1737" priority="177">
      <formula>kvartal &lt; 4</formula>
    </cfRule>
  </conditionalFormatting>
  <conditionalFormatting sqref="F34">
    <cfRule type="expression" dxfId="1736" priority="176">
      <formula>kvartal &lt; 4</formula>
    </cfRule>
  </conditionalFormatting>
  <conditionalFormatting sqref="G34">
    <cfRule type="expression" dxfId="1735" priority="175">
      <formula>kvartal &lt; 4</formula>
    </cfRule>
  </conditionalFormatting>
  <conditionalFormatting sqref="F37">
    <cfRule type="expression" dxfId="1734" priority="174">
      <formula>kvartal &lt; 4</formula>
    </cfRule>
  </conditionalFormatting>
  <conditionalFormatting sqref="F38">
    <cfRule type="expression" dxfId="1733" priority="173">
      <formula>kvartal &lt; 4</formula>
    </cfRule>
  </conditionalFormatting>
  <conditionalFormatting sqref="F39">
    <cfRule type="expression" dxfId="1732" priority="172">
      <formula>kvartal &lt; 4</formula>
    </cfRule>
  </conditionalFormatting>
  <conditionalFormatting sqref="G37">
    <cfRule type="expression" dxfId="1731" priority="171">
      <formula>kvartal &lt; 4</formula>
    </cfRule>
  </conditionalFormatting>
  <conditionalFormatting sqref="G38">
    <cfRule type="expression" dxfId="1730" priority="170">
      <formula>kvartal &lt; 4</formula>
    </cfRule>
  </conditionalFormatting>
  <conditionalFormatting sqref="G39">
    <cfRule type="expression" dxfId="1729" priority="169">
      <formula>kvartal &lt; 4</formula>
    </cfRule>
  </conditionalFormatting>
  <conditionalFormatting sqref="B29">
    <cfRule type="expression" dxfId="1728" priority="168">
      <formula>kvartal &lt; 4</formula>
    </cfRule>
  </conditionalFormatting>
  <conditionalFormatting sqref="C29">
    <cfRule type="expression" dxfId="1727" priority="167">
      <formula>kvartal &lt; 4</formula>
    </cfRule>
  </conditionalFormatting>
  <conditionalFormatting sqref="F29">
    <cfRule type="expression" dxfId="1726" priority="166">
      <formula>kvartal &lt; 4</formula>
    </cfRule>
  </conditionalFormatting>
  <conditionalFormatting sqref="G29">
    <cfRule type="expression" dxfId="1725" priority="165">
      <formula>kvartal &lt; 4</formula>
    </cfRule>
  </conditionalFormatting>
  <conditionalFormatting sqref="J26:K29">
    <cfRule type="expression" dxfId="1724" priority="164">
      <formula>kvartal &lt; 4</formula>
    </cfRule>
  </conditionalFormatting>
  <conditionalFormatting sqref="J32:K34">
    <cfRule type="expression" dxfId="1723" priority="163">
      <formula>kvartal &lt; 4</formula>
    </cfRule>
  </conditionalFormatting>
  <conditionalFormatting sqref="J37:K39">
    <cfRule type="expression" dxfId="1722" priority="162">
      <formula>kvartal &lt; 4</formula>
    </cfRule>
  </conditionalFormatting>
  <conditionalFormatting sqref="J82:K86">
    <cfRule type="expression" dxfId="1721" priority="100">
      <formula>kvartal &lt; 4</formula>
    </cfRule>
  </conditionalFormatting>
  <conditionalFormatting sqref="J87:K87">
    <cfRule type="expression" dxfId="1720" priority="99">
      <formula>kvartal &lt; 4</formula>
    </cfRule>
  </conditionalFormatting>
  <conditionalFormatting sqref="J92:K97">
    <cfRule type="expression" dxfId="1719" priority="98">
      <formula>kvartal &lt; 4</formula>
    </cfRule>
  </conditionalFormatting>
  <conditionalFormatting sqref="J102:K107">
    <cfRule type="expression" dxfId="1718" priority="97">
      <formula>kvartal &lt; 4</formula>
    </cfRule>
  </conditionalFormatting>
  <conditionalFormatting sqref="J112:K117">
    <cfRule type="expression" dxfId="1717" priority="96">
      <formula>kvartal &lt; 4</formula>
    </cfRule>
  </conditionalFormatting>
  <conditionalFormatting sqref="J122:K127">
    <cfRule type="expression" dxfId="1716" priority="95">
      <formula>kvartal &lt; 4</formula>
    </cfRule>
  </conditionalFormatting>
  <conditionalFormatting sqref="J132:K137">
    <cfRule type="expression" dxfId="1715" priority="94">
      <formula>kvartal &lt; 4</formula>
    </cfRule>
  </conditionalFormatting>
  <conditionalFormatting sqref="J146:K146">
    <cfRule type="expression" dxfId="1714" priority="93">
      <formula>kvartal &lt; 4</formula>
    </cfRule>
  </conditionalFormatting>
  <conditionalFormatting sqref="J154:K154">
    <cfRule type="expression" dxfId="1713" priority="92">
      <formula>kvartal &lt; 4</formula>
    </cfRule>
  </conditionalFormatting>
  <conditionalFormatting sqref="A26:A28">
    <cfRule type="expression" dxfId="1712" priority="76">
      <formula>kvartal &lt; 4</formula>
    </cfRule>
  </conditionalFormatting>
  <conditionalFormatting sqref="A32:A33">
    <cfRule type="expression" dxfId="1711" priority="75">
      <formula>kvartal &lt; 4</formula>
    </cfRule>
  </conditionalFormatting>
  <conditionalFormatting sqref="A37:A39">
    <cfRule type="expression" dxfId="1710" priority="74">
      <formula>kvartal &lt; 4</formula>
    </cfRule>
  </conditionalFormatting>
  <conditionalFormatting sqref="A57:A59">
    <cfRule type="expression" dxfId="1709" priority="73">
      <formula>kvartal &lt; 4</formula>
    </cfRule>
  </conditionalFormatting>
  <conditionalFormatting sqref="A63:A65">
    <cfRule type="expression" dxfId="1708" priority="72">
      <formula>kvartal &lt; 4</formula>
    </cfRule>
  </conditionalFormatting>
  <conditionalFormatting sqref="A82:A87">
    <cfRule type="expression" dxfId="1707" priority="71">
      <formula>kvartal &lt; 4</formula>
    </cfRule>
  </conditionalFormatting>
  <conditionalFormatting sqref="A92:A97">
    <cfRule type="expression" dxfId="1706" priority="70">
      <formula>kvartal &lt; 4</formula>
    </cfRule>
  </conditionalFormatting>
  <conditionalFormatting sqref="A102:A107">
    <cfRule type="expression" dxfId="1705" priority="69">
      <formula>kvartal &lt; 4</formula>
    </cfRule>
  </conditionalFormatting>
  <conditionalFormatting sqref="A112:A117">
    <cfRule type="expression" dxfId="1704" priority="68">
      <formula>kvartal &lt; 4</formula>
    </cfRule>
  </conditionalFormatting>
  <conditionalFormatting sqref="A122:A127">
    <cfRule type="expression" dxfId="1703" priority="67">
      <formula>kvartal &lt; 4</formula>
    </cfRule>
  </conditionalFormatting>
  <conditionalFormatting sqref="A132:A137">
    <cfRule type="expression" dxfId="1702" priority="66">
      <formula>kvartal &lt; 4</formula>
    </cfRule>
  </conditionalFormatting>
  <conditionalFormatting sqref="A146">
    <cfRule type="expression" dxfId="1701" priority="65">
      <formula>kvartal &lt; 4</formula>
    </cfRule>
  </conditionalFormatting>
  <conditionalFormatting sqref="A154">
    <cfRule type="expression" dxfId="1700" priority="64">
      <formula>kvartal &lt; 4</formula>
    </cfRule>
  </conditionalFormatting>
  <conditionalFormatting sqref="A29">
    <cfRule type="expression" dxfId="1699" priority="63">
      <formula>kvartal &lt; 4</formula>
    </cfRule>
  </conditionalFormatting>
  <conditionalFormatting sqref="B82">
    <cfRule type="expression" dxfId="1698" priority="61">
      <formula>kvartal &lt; 4</formula>
    </cfRule>
  </conditionalFormatting>
  <conditionalFormatting sqref="C82">
    <cfRule type="expression" dxfId="1697" priority="60">
      <formula>kvartal &lt; 4</formula>
    </cfRule>
  </conditionalFormatting>
  <conditionalFormatting sqref="B85">
    <cfRule type="expression" dxfId="1696" priority="59">
      <formula>kvartal &lt; 4</formula>
    </cfRule>
  </conditionalFormatting>
  <conditionalFormatting sqref="C85">
    <cfRule type="expression" dxfId="1695" priority="58">
      <formula>kvartal &lt; 4</formula>
    </cfRule>
  </conditionalFormatting>
  <conditionalFormatting sqref="B92">
    <cfRule type="expression" dxfId="1694" priority="57">
      <formula>kvartal &lt; 4</formula>
    </cfRule>
  </conditionalFormatting>
  <conditionalFormatting sqref="C92">
    <cfRule type="expression" dxfId="1693" priority="56">
      <formula>kvartal &lt; 4</formula>
    </cfRule>
  </conditionalFormatting>
  <conditionalFormatting sqref="B95">
    <cfRule type="expression" dxfId="1692" priority="55">
      <formula>kvartal &lt; 4</formula>
    </cfRule>
  </conditionalFormatting>
  <conditionalFormatting sqref="C95">
    <cfRule type="expression" dxfId="1691" priority="54">
      <formula>kvartal &lt; 4</formula>
    </cfRule>
  </conditionalFormatting>
  <conditionalFormatting sqref="B102">
    <cfRule type="expression" dxfId="1690" priority="53">
      <formula>kvartal &lt; 4</formula>
    </cfRule>
  </conditionalFormatting>
  <conditionalFormatting sqref="C102">
    <cfRule type="expression" dxfId="1689" priority="52">
      <formula>kvartal &lt; 4</formula>
    </cfRule>
  </conditionalFormatting>
  <conditionalFormatting sqref="B105">
    <cfRule type="expression" dxfId="1688" priority="51">
      <formula>kvartal &lt; 4</formula>
    </cfRule>
  </conditionalFormatting>
  <conditionalFormatting sqref="C105">
    <cfRule type="expression" dxfId="1687" priority="50">
      <formula>kvartal &lt; 4</formula>
    </cfRule>
  </conditionalFormatting>
  <conditionalFormatting sqref="B112">
    <cfRule type="expression" dxfId="1686" priority="49">
      <formula>kvartal &lt; 4</formula>
    </cfRule>
  </conditionalFormatting>
  <conditionalFormatting sqref="C112">
    <cfRule type="expression" dxfId="1685" priority="48">
      <formula>kvartal &lt; 4</formula>
    </cfRule>
  </conditionalFormatting>
  <conditionalFormatting sqref="B115">
    <cfRule type="expression" dxfId="1684" priority="47">
      <formula>kvartal &lt; 4</formula>
    </cfRule>
  </conditionalFormatting>
  <conditionalFormatting sqref="C115">
    <cfRule type="expression" dxfId="1683" priority="46">
      <formula>kvartal &lt; 4</formula>
    </cfRule>
  </conditionalFormatting>
  <conditionalFormatting sqref="B122">
    <cfRule type="expression" dxfId="1682" priority="45">
      <formula>kvartal &lt; 4</formula>
    </cfRule>
  </conditionalFormatting>
  <conditionalFormatting sqref="C122">
    <cfRule type="expression" dxfId="1681" priority="44">
      <formula>kvartal &lt; 4</formula>
    </cfRule>
  </conditionalFormatting>
  <conditionalFormatting sqref="B125">
    <cfRule type="expression" dxfId="1680" priority="43">
      <formula>kvartal &lt; 4</formula>
    </cfRule>
  </conditionalFormatting>
  <conditionalFormatting sqref="C125">
    <cfRule type="expression" dxfId="1679" priority="42">
      <formula>kvartal &lt; 4</formula>
    </cfRule>
  </conditionalFormatting>
  <conditionalFormatting sqref="B132">
    <cfRule type="expression" dxfId="1678" priority="41">
      <formula>kvartal &lt; 4</formula>
    </cfRule>
  </conditionalFormatting>
  <conditionalFormatting sqref="C132">
    <cfRule type="expression" dxfId="1677" priority="40">
      <formula>kvartal &lt; 4</formula>
    </cfRule>
  </conditionalFormatting>
  <conditionalFormatting sqref="B135">
    <cfRule type="expression" dxfId="1676" priority="39">
      <formula>kvartal &lt; 4</formula>
    </cfRule>
  </conditionalFormatting>
  <conditionalFormatting sqref="C135">
    <cfRule type="expression" dxfId="1675" priority="38">
      <formula>kvartal &lt; 4</formula>
    </cfRule>
  </conditionalFormatting>
  <conditionalFormatting sqref="B146">
    <cfRule type="expression" dxfId="1674" priority="37">
      <formula>kvartal &lt; 4</formula>
    </cfRule>
  </conditionalFormatting>
  <conditionalFormatting sqref="C146">
    <cfRule type="expression" dxfId="1673" priority="36">
      <formula>kvartal &lt; 4</formula>
    </cfRule>
  </conditionalFormatting>
  <conditionalFormatting sqref="B154">
    <cfRule type="expression" dxfId="1672" priority="35">
      <formula>kvartal &lt; 4</formula>
    </cfRule>
  </conditionalFormatting>
  <conditionalFormatting sqref="C154">
    <cfRule type="expression" dxfId="1671" priority="34">
      <formula>kvartal &lt; 4</formula>
    </cfRule>
  </conditionalFormatting>
  <conditionalFormatting sqref="F83">
    <cfRule type="expression" dxfId="1670" priority="33">
      <formula>kvartal &lt; 4</formula>
    </cfRule>
  </conditionalFormatting>
  <conditionalFormatting sqref="G83">
    <cfRule type="expression" dxfId="1669" priority="32">
      <formula>kvartal &lt; 4</formula>
    </cfRule>
  </conditionalFormatting>
  <conditionalFormatting sqref="F84:G84">
    <cfRule type="expression" dxfId="1668" priority="31">
      <formula>kvartal &lt; 4</formula>
    </cfRule>
  </conditionalFormatting>
  <conditionalFormatting sqref="F86:G87">
    <cfRule type="expression" dxfId="1667" priority="30">
      <formula>kvartal &lt; 4</formula>
    </cfRule>
  </conditionalFormatting>
  <conditionalFormatting sqref="F93:G94">
    <cfRule type="expression" dxfId="1666" priority="29">
      <formula>kvartal &lt; 4</formula>
    </cfRule>
  </conditionalFormatting>
  <conditionalFormatting sqref="F96:G97">
    <cfRule type="expression" dxfId="1665" priority="28">
      <formula>kvartal &lt; 4</formula>
    </cfRule>
  </conditionalFormatting>
  <conditionalFormatting sqref="F103:G104">
    <cfRule type="expression" dxfId="1664" priority="27">
      <formula>kvartal &lt; 4</formula>
    </cfRule>
  </conditionalFormatting>
  <conditionalFormatting sqref="F106:G107">
    <cfRule type="expression" dxfId="1663" priority="26">
      <formula>kvartal &lt; 4</formula>
    </cfRule>
  </conditionalFormatting>
  <conditionalFormatting sqref="F113:G114">
    <cfRule type="expression" dxfId="1662" priority="25">
      <formula>kvartal &lt; 4</formula>
    </cfRule>
  </conditionalFormatting>
  <conditionalFormatting sqref="F116:G117">
    <cfRule type="expression" dxfId="1661" priority="24">
      <formula>kvartal &lt; 4</formula>
    </cfRule>
  </conditionalFormatting>
  <conditionalFormatting sqref="F123:G124">
    <cfRule type="expression" dxfId="1660" priority="23">
      <formula>kvartal &lt; 4</formula>
    </cfRule>
  </conditionalFormatting>
  <conditionalFormatting sqref="F126:G127">
    <cfRule type="expression" dxfId="1659" priority="22">
      <formula>kvartal &lt; 4</formula>
    </cfRule>
  </conditionalFormatting>
  <conditionalFormatting sqref="F133:G134">
    <cfRule type="expression" dxfId="1658" priority="21">
      <formula>kvartal &lt; 4</formula>
    </cfRule>
  </conditionalFormatting>
  <conditionalFormatting sqref="F136:G137">
    <cfRule type="expression" dxfId="1657" priority="20">
      <formula>kvartal &lt; 4</formula>
    </cfRule>
  </conditionalFormatting>
  <conditionalFormatting sqref="F146">
    <cfRule type="expression" dxfId="1656" priority="19">
      <formula>kvartal &lt; 4</formula>
    </cfRule>
  </conditionalFormatting>
  <conditionalFormatting sqref="G146">
    <cfRule type="expression" dxfId="1655" priority="18">
      <formula>kvartal &lt; 4</formula>
    </cfRule>
  </conditionalFormatting>
  <conditionalFormatting sqref="F154:G154">
    <cfRule type="expression" dxfId="1654" priority="17">
      <formula>kvartal &lt; 4</formula>
    </cfRule>
  </conditionalFormatting>
  <conditionalFormatting sqref="F82:G82">
    <cfRule type="expression" dxfId="1653" priority="16">
      <formula>kvartal &lt; 4</formula>
    </cfRule>
  </conditionalFormatting>
  <conditionalFormatting sqref="F85:G85">
    <cfRule type="expression" dxfId="1652" priority="15">
      <formula>kvartal &lt; 4</formula>
    </cfRule>
  </conditionalFormatting>
  <conditionalFormatting sqref="F92:G92">
    <cfRule type="expression" dxfId="1651" priority="14">
      <formula>kvartal &lt; 4</formula>
    </cfRule>
  </conditionalFormatting>
  <conditionalFormatting sqref="F95:G95">
    <cfRule type="expression" dxfId="1650" priority="13">
      <formula>kvartal &lt; 4</formula>
    </cfRule>
  </conditionalFormatting>
  <conditionalFormatting sqref="F102:G102">
    <cfRule type="expression" dxfId="1649" priority="12">
      <formula>kvartal &lt; 4</formula>
    </cfRule>
  </conditionalFormatting>
  <conditionalFormatting sqref="F105:G105">
    <cfRule type="expression" dxfId="1648" priority="11">
      <formula>kvartal &lt; 4</formula>
    </cfRule>
  </conditionalFormatting>
  <conditionalFormatting sqref="F112:G112">
    <cfRule type="expression" dxfId="1647" priority="10">
      <formula>kvartal &lt; 4</formula>
    </cfRule>
  </conditionalFormatting>
  <conditionalFormatting sqref="F115">
    <cfRule type="expression" dxfId="1646" priority="9">
      <formula>kvartal &lt; 4</formula>
    </cfRule>
  </conditionalFormatting>
  <conditionalFormatting sqref="G115">
    <cfRule type="expression" dxfId="1645" priority="8">
      <formula>kvartal &lt; 4</formula>
    </cfRule>
  </conditionalFormatting>
  <conditionalFormatting sqref="F122:G122">
    <cfRule type="expression" dxfId="1644" priority="7">
      <formula>kvartal &lt; 4</formula>
    </cfRule>
  </conditionalFormatting>
  <conditionalFormatting sqref="F125">
    <cfRule type="expression" dxfId="1643" priority="6">
      <formula>kvartal &lt; 4</formula>
    </cfRule>
  </conditionalFormatting>
  <conditionalFormatting sqref="G125">
    <cfRule type="expression" dxfId="1642" priority="5">
      <formula>kvartal &lt; 4</formula>
    </cfRule>
  </conditionalFormatting>
  <conditionalFormatting sqref="F132">
    <cfRule type="expression" dxfId="1641" priority="4">
      <formula>kvartal &lt; 4</formula>
    </cfRule>
  </conditionalFormatting>
  <conditionalFormatting sqref="G132">
    <cfRule type="expression" dxfId="1640" priority="3">
      <formula>kvartal &lt; 4</formula>
    </cfRule>
  </conditionalFormatting>
  <conditionalFormatting sqref="G135">
    <cfRule type="expression" dxfId="1639" priority="2">
      <formula>kvartal &lt; 4</formula>
    </cfRule>
  </conditionalFormatting>
  <conditionalFormatting sqref="F135">
    <cfRule type="expression" dxfId="1638" priority="1">
      <formula>kvartal &lt; 4</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164</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317">
        <v>159115.99400000001</v>
      </c>
      <c r="C7" s="318">
        <v>164190.26199999999</v>
      </c>
      <c r="D7" s="262">
        <v>3.2</v>
      </c>
      <c r="E7" s="179">
        <v>5.5525553104736503</v>
      </c>
      <c r="F7" s="690" t="s">
        <v>432</v>
      </c>
      <c r="G7" s="696" t="s">
        <v>432</v>
      </c>
      <c r="H7" s="709" t="s">
        <v>432</v>
      </c>
      <c r="I7" s="655" t="s">
        <v>432</v>
      </c>
      <c r="J7" s="319">
        <v>159115.99400000001</v>
      </c>
      <c r="K7" s="320">
        <v>164190.26199999999</v>
      </c>
      <c r="L7" s="266">
        <v>3.2</v>
      </c>
      <c r="M7" s="179">
        <v>2.084961181595598</v>
      </c>
      <c r="O7" s="662" t="s">
        <v>432</v>
      </c>
    </row>
    <row r="8" spans="1:15" ht="15.75" x14ac:dyDescent="0.2">
      <c r="A8" s="21" t="s">
        <v>32</v>
      </c>
      <c r="B8" s="294">
        <v>86181.904999999999</v>
      </c>
      <c r="C8" s="295">
        <v>97546.528999999995</v>
      </c>
      <c r="D8" s="167">
        <v>13.2</v>
      </c>
      <c r="E8" s="179">
        <v>6.359848240909284</v>
      </c>
      <c r="F8" s="298"/>
      <c r="G8" s="299"/>
      <c r="H8" s="167"/>
      <c r="I8" s="655" t="s">
        <v>432</v>
      </c>
      <c r="J8" s="239">
        <v>86181.904999999999</v>
      </c>
      <c r="K8" s="300">
        <v>97546.528999999995</v>
      </c>
      <c r="L8" s="267"/>
      <c r="M8" s="179">
        <v>6.359848240909284</v>
      </c>
      <c r="O8" s="662" t="s">
        <v>432</v>
      </c>
    </row>
    <row r="9" spans="1:15" ht="15.75" x14ac:dyDescent="0.2">
      <c r="A9" s="21" t="s">
        <v>31</v>
      </c>
      <c r="B9" s="294">
        <v>72934.089000000007</v>
      </c>
      <c r="C9" s="295">
        <v>66643.732999999993</v>
      </c>
      <c r="D9" s="167">
        <v>-8.6</v>
      </c>
      <c r="E9" s="179">
        <v>8.3999398501314229</v>
      </c>
      <c r="F9" s="298"/>
      <c r="G9" s="299"/>
      <c r="H9" s="167"/>
      <c r="I9" s="655" t="s">
        <v>432</v>
      </c>
      <c r="J9" s="239">
        <v>72934.089000000007</v>
      </c>
      <c r="K9" s="300">
        <v>66643.732999999993</v>
      </c>
      <c r="L9" s="267"/>
      <c r="M9" s="179">
        <v>8.3999398501314229</v>
      </c>
      <c r="O9" s="662" t="s">
        <v>432</v>
      </c>
    </row>
    <row r="10" spans="1:15" ht="15.75" x14ac:dyDescent="0.2">
      <c r="A10" s="13" t="s">
        <v>29</v>
      </c>
      <c r="B10" s="321">
        <v>6473.7640000000001</v>
      </c>
      <c r="C10" s="322">
        <v>7784</v>
      </c>
      <c r="D10" s="167">
        <v>20.2</v>
      </c>
      <c r="E10" s="179">
        <v>3.7990778405137791</v>
      </c>
      <c r="F10" s="692" t="s">
        <v>432</v>
      </c>
      <c r="G10" s="698" t="s">
        <v>432</v>
      </c>
      <c r="H10" s="656" t="s">
        <v>432</v>
      </c>
      <c r="I10" s="655" t="s">
        <v>432</v>
      </c>
      <c r="J10" s="319">
        <v>6473.7640000000001</v>
      </c>
      <c r="K10" s="320">
        <v>7784</v>
      </c>
      <c r="L10" s="267">
        <v>20.2</v>
      </c>
      <c r="M10" s="179">
        <v>0.17269529240918385</v>
      </c>
      <c r="O10" s="662" t="s">
        <v>432</v>
      </c>
    </row>
    <row r="11" spans="1:15" ht="15.75" x14ac:dyDescent="0.2">
      <c r="A11" s="21" t="s">
        <v>32</v>
      </c>
      <c r="B11" s="294">
        <v>3506.3809999999999</v>
      </c>
      <c r="C11" s="295">
        <v>6415</v>
      </c>
      <c r="D11" s="167">
        <v>83</v>
      </c>
      <c r="E11" s="179">
        <v>6.1060581515761116</v>
      </c>
      <c r="F11" s="298"/>
      <c r="G11" s="299"/>
      <c r="H11" s="167"/>
      <c r="I11" s="655" t="s">
        <v>432</v>
      </c>
      <c r="J11" s="239">
        <v>3506.3809999999999</v>
      </c>
      <c r="K11" s="300">
        <v>6415</v>
      </c>
      <c r="L11" s="267"/>
      <c r="M11" s="179">
        <v>6.1060581515761116</v>
      </c>
      <c r="O11" s="662" t="s">
        <v>432</v>
      </c>
    </row>
    <row r="12" spans="1:15" ht="15.75" x14ac:dyDescent="0.2">
      <c r="A12" s="21" t="s">
        <v>31</v>
      </c>
      <c r="B12" s="294">
        <v>2967.3829999999998</v>
      </c>
      <c r="C12" s="295">
        <v>1369</v>
      </c>
      <c r="D12" s="167">
        <v>-53.9</v>
      </c>
      <c r="E12" s="179">
        <v>3.1802121408287358</v>
      </c>
      <c r="F12" s="298"/>
      <c r="G12" s="299"/>
      <c r="H12" s="167"/>
      <c r="I12" s="655" t="s">
        <v>432</v>
      </c>
      <c r="J12" s="239">
        <v>2967.3829999999998</v>
      </c>
      <c r="K12" s="300">
        <v>1369</v>
      </c>
      <c r="L12" s="267"/>
      <c r="M12" s="179">
        <v>3.1802121408287358</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45">
        <v>25343.057000000001</v>
      </c>
      <c r="C30" s="300">
        <v>53962.389000000003</v>
      </c>
      <c r="D30" s="167">
        <v>112.9</v>
      </c>
      <c r="E30" s="179">
        <v>5.6543254272249523</v>
      </c>
      <c r="F30" s="402" t="s">
        <v>432</v>
      </c>
      <c r="G30" s="399" t="s">
        <v>432</v>
      </c>
      <c r="H30" s="656" t="s">
        <v>432</v>
      </c>
      <c r="I30" s="655" t="s">
        <v>432</v>
      </c>
      <c r="J30" s="45">
        <v>25343.057000000001</v>
      </c>
      <c r="K30" s="45">
        <v>53962.389000000003</v>
      </c>
      <c r="L30" s="267">
        <v>112.9</v>
      </c>
      <c r="M30" s="167">
        <v>5.6543254272249523</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00">
        <v>4575</v>
      </c>
      <c r="D35" s="656" t="s">
        <v>432</v>
      </c>
      <c r="E35" s="179">
        <v>4.369612098333497</v>
      </c>
      <c r="F35" s="402" t="s">
        <v>432</v>
      </c>
      <c r="G35" s="399" t="s">
        <v>432</v>
      </c>
      <c r="H35" s="656" t="s">
        <v>432</v>
      </c>
      <c r="I35" s="655" t="s">
        <v>432</v>
      </c>
      <c r="J35" s="649" t="s">
        <v>432</v>
      </c>
      <c r="K35" s="45">
        <v>4575</v>
      </c>
      <c r="L35" s="710" t="s">
        <v>432</v>
      </c>
      <c r="M35" s="167">
        <v>4.369612098333497</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78619.096000000005</v>
      </c>
      <c r="C54" s="322">
        <v>84269.861000000004</v>
      </c>
      <c r="D54" s="266">
        <v>7.2</v>
      </c>
      <c r="E54" s="179">
        <v>3.1417355875934714</v>
      </c>
      <c r="F54" s="146"/>
      <c r="G54" s="34"/>
      <c r="H54" s="160"/>
      <c r="I54" s="160"/>
      <c r="J54" s="38"/>
      <c r="K54" s="38"/>
      <c r="L54" s="160"/>
      <c r="M54" s="160"/>
      <c r="N54" s="149"/>
      <c r="O54" s="662" t="s">
        <v>432</v>
      </c>
    </row>
    <row r="55" spans="1:15" s="3" customFormat="1" ht="15.75" x14ac:dyDescent="0.2">
      <c r="A55" s="39" t="s">
        <v>340</v>
      </c>
      <c r="B55" s="294">
        <v>78619.096000000005</v>
      </c>
      <c r="C55" s="295">
        <v>84269.861000000004</v>
      </c>
      <c r="D55" s="267">
        <v>7.2</v>
      </c>
      <c r="E55" s="179">
        <v>5.5911045029943303</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3471.9740000000002</v>
      </c>
      <c r="C60" s="322">
        <v>15989.414000000001</v>
      </c>
      <c r="D60" s="267">
        <v>360.5</v>
      </c>
      <c r="E60" s="179">
        <v>26.231249157686015</v>
      </c>
      <c r="F60" s="146"/>
      <c r="G60" s="34"/>
      <c r="H60" s="146"/>
      <c r="I60" s="146"/>
      <c r="J60" s="34"/>
      <c r="K60" s="34"/>
      <c r="L60" s="160"/>
      <c r="M60" s="160"/>
      <c r="N60" s="149"/>
      <c r="O60" s="662" t="s">
        <v>432</v>
      </c>
    </row>
    <row r="61" spans="1:15" s="3" customFormat="1" ht="15.75" x14ac:dyDescent="0.2">
      <c r="A61" s="39" t="s">
        <v>340</v>
      </c>
      <c r="B61" s="294">
        <v>3471.9740000000002</v>
      </c>
      <c r="C61" s="295">
        <v>15989.414000000001</v>
      </c>
      <c r="D61" s="267">
        <v>360.5</v>
      </c>
      <c r="E61" s="179">
        <v>45.237823159915216</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321">
        <v>1935</v>
      </c>
      <c r="C66" s="322">
        <v>14861.025</v>
      </c>
      <c r="D66" s="267">
        <v>668</v>
      </c>
      <c r="E66" s="179">
        <v>10.422287209825859</v>
      </c>
      <c r="F66" s="146"/>
      <c r="G66" s="34"/>
      <c r="H66" s="146"/>
      <c r="I66" s="146"/>
      <c r="J66" s="34"/>
      <c r="K66" s="34"/>
      <c r="L66" s="160"/>
      <c r="M66" s="160"/>
      <c r="N66" s="149"/>
      <c r="O66" s="662" t="s">
        <v>432</v>
      </c>
    </row>
    <row r="67" spans="1:15" s="3" customFormat="1" ht="15.75" x14ac:dyDescent="0.2">
      <c r="A67" s="39" t="s">
        <v>340</v>
      </c>
      <c r="B67" s="294">
        <v>1935</v>
      </c>
      <c r="C67" s="295">
        <v>14861.025</v>
      </c>
      <c r="D67" s="267">
        <v>668</v>
      </c>
      <c r="E67" s="179">
        <v>12.957275711251315</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321">
        <v>4754</v>
      </c>
      <c r="C69" s="322">
        <v>5481.5609999999997</v>
      </c>
      <c r="D69" s="267">
        <v>15.3</v>
      </c>
      <c r="E69" s="179">
        <v>4.1540242771617812</v>
      </c>
      <c r="F69" s="146"/>
      <c r="G69" s="34"/>
      <c r="H69" s="146"/>
      <c r="I69" s="146"/>
      <c r="J69" s="34"/>
      <c r="K69" s="34"/>
      <c r="L69" s="160"/>
      <c r="M69" s="160"/>
      <c r="N69" s="149"/>
      <c r="O69" s="662" t="s">
        <v>432</v>
      </c>
    </row>
    <row r="70" spans="1:15" s="3" customFormat="1" ht="15.75" x14ac:dyDescent="0.2">
      <c r="A70" s="39" t="s">
        <v>340</v>
      </c>
      <c r="B70" s="294">
        <v>4754</v>
      </c>
      <c r="C70" s="295">
        <v>5481.5609999999997</v>
      </c>
      <c r="D70" s="267">
        <v>15.3</v>
      </c>
      <c r="E70" s="179">
        <v>4.1565536550357578</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21"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378" t="s">
        <v>432</v>
      </c>
      <c r="C82" s="378" t="s">
        <v>432</v>
      </c>
      <c r="D82" s="681" t="s">
        <v>432</v>
      </c>
      <c r="E82" s="392" t="s">
        <v>432</v>
      </c>
      <c r="F82" s="378" t="s">
        <v>432</v>
      </c>
      <c r="G82" s="378" t="s">
        <v>432</v>
      </c>
      <c r="H82" s="167" t="s">
        <v>432</v>
      </c>
      <c r="I82" s="704" t="s">
        <v>432</v>
      </c>
      <c r="J82" s="302" t="s">
        <v>432</v>
      </c>
      <c r="K82" s="302" t="s">
        <v>432</v>
      </c>
      <c r="L82" s="167" t="s">
        <v>432</v>
      </c>
      <c r="M82" s="656" t="s">
        <v>432</v>
      </c>
      <c r="O82" s="662" t="s">
        <v>432</v>
      </c>
    </row>
    <row r="83" spans="1:15" x14ac:dyDescent="0.2">
      <c r="A83" s="308" t="s">
        <v>12</v>
      </c>
      <c r="B83" s="386"/>
      <c r="C83" s="387"/>
      <c r="D83" s="681" t="s">
        <v>432</v>
      </c>
      <c r="E83" s="392" t="s">
        <v>432</v>
      </c>
      <c r="F83" s="378" t="s">
        <v>432</v>
      </c>
      <c r="G83" s="378" t="s">
        <v>432</v>
      </c>
      <c r="H83" s="167" t="s">
        <v>432</v>
      </c>
      <c r="I83" s="704" t="s">
        <v>432</v>
      </c>
      <c r="J83" s="302" t="s">
        <v>432</v>
      </c>
      <c r="K83" s="302" t="s">
        <v>432</v>
      </c>
      <c r="L83" s="167" t="s">
        <v>432</v>
      </c>
      <c r="M83" s="656" t="s">
        <v>432</v>
      </c>
      <c r="O83" s="662" t="s">
        <v>432</v>
      </c>
    </row>
    <row r="84" spans="1:15" x14ac:dyDescent="0.2">
      <c r="A84" s="308" t="s">
        <v>13</v>
      </c>
      <c r="B84" s="388"/>
      <c r="C84" s="389"/>
      <c r="D84" s="681" t="s">
        <v>432</v>
      </c>
      <c r="E84" s="392" t="s">
        <v>432</v>
      </c>
      <c r="F84" s="378" t="s">
        <v>432</v>
      </c>
      <c r="G84" s="378" t="s">
        <v>432</v>
      </c>
      <c r="H84" s="167" t="s">
        <v>432</v>
      </c>
      <c r="I84" s="704" t="s">
        <v>432</v>
      </c>
      <c r="J84" s="302" t="s">
        <v>432</v>
      </c>
      <c r="K84" s="302" t="s">
        <v>432</v>
      </c>
      <c r="L84" s="167" t="s">
        <v>432</v>
      </c>
      <c r="M84" s="656" t="s">
        <v>432</v>
      </c>
      <c r="O84" s="662" t="s">
        <v>432</v>
      </c>
    </row>
    <row r="85" spans="1:15" ht="15.75" x14ac:dyDescent="0.2">
      <c r="A85" s="308" t="s">
        <v>345</v>
      </c>
      <c r="B85" s="378" t="s">
        <v>432</v>
      </c>
      <c r="C85" s="378" t="s">
        <v>432</v>
      </c>
      <c r="D85" s="681" t="s">
        <v>432</v>
      </c>
      <c r="E85" s="392" t="s">
        <v>432</v>
      </c>
      <c r="F85" s="378" t="s">
        <v>432</v>
      </c>
      <c r="G85" s="378" t="s">
        <v>432</v>
      </c>
      <c r="H85" s="167" t="s">
        <v>432</v>
      </c>
      <c r="I85" s="704" t="s">
        <v>432</v>
      </c>
      <c r="J85" s="302" t="s">
        <v>432</v>
      </c>
      <c r="K85" s="302" t="s">
        <v>432</v>
      </c>
      <c r="L85" s="167" t="s">
        <v>432</v>
      </c>
      <c r="M85" s="656" t="s">
        <v>432</v>
      </c>
      <c r="O85" s="662" t="s">
        <v>432</v>
      </c>
    </row>
    <row r="86" spans="1:15" x14ac:dyDescent="0.2">
      <c r="A86" s="308" t="s">
        <v>12</v>
      </c>
      <c r="B86" s="388"/>
      <c r="C86" s="389"/>
      <c r="D86" s="681" t="s">
        <v>432</v>
      </c>
      <c r="E86" s="392" t="s">
        <v>432</v>
      </c>
      <c r="F86" s="378" t="s">
        <v>432</v>
      </c>
      <c r="G86" s="378" t="s">
        <v>432</v>
      </c>
      <c r="H86" s="167" t="s">
        <v>432</v>
      </c>
      <c r="I86" s="704" t="s">
        <v>432</v>
      </c>
      <c r="J86" s="302" t="s">
        <v>432</v>
      </c>
      <c r="K86" s="302" t="s">
        <v>432</v>
      </c>
      <c r="L86" s="167" t="s">
        <v>432</v>
      </c>
      <c r="M86" s="656" t="s">
        <v>432</v>
      </c>
      <c r="O86" s="662" t="s">
        <v>432</v>
      </c>
    </row>
    <row r="87" spans="1:15" s="3" customFormat="1" x14ac:dyDescent="0.2">
      <c r="A87" s="308" t="s">
        <v>13</v>
      </c>
      <c r="B87" s="388"/>
      <c r="C87" s="389"/>
      <c r="D87" s="681" t="s">
        <v>432</v>
      </c>
      <c r="E87" s="392" t="s">
        <v>432</v>
      </c>
      <c r="F87" s="378" t="s">
        <v>432</v>
      </c>
      <c r="G87" s="378"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378" t="s">
        <v>432</v>
      </c>
      <c r="C92" s="378" t="s">
        <v>432</v>
      </c>
      <c r="D92" s="681" t="s">
        <v>432</v>
      </c>
      <c r="E92" s="392" t="s">
        <v>432</v>
      </c>
      <c r="F92" s="378" t="s">
        <v>432</v>
      </c>
      <c r="G92" s="378" t="s">
        <v>432</v>
      </c>
      <c r="H92" s="167" t="s">
        <v>432</v>
      </c>
      <c r="I92" s="704" t="s">
        <v>432</v>
      </c>
      <c r="J92" s="302" t="s">
        <v>432</v>
      </c>
      <c r="K92" s="302" t="s">
        <v>432</v>
      </c>
      <c r="L92" s="167" t="s">
        <v>432</v>
      </c>
      <c r="M92" s="656" t="s">
        <v>432</v>
      </c>
      <c r="O92" s="662" t="s">
        <v>432</v>
      </c>
    </row>
    <row r="93" spans="1:15" x14ac:dyDescent="0.2">
      <c r="A93" s="308" t="s">
        <v>12</v>
      </c>
      <c r="B93" s="388"/>
      <c r="C93" s="389"/>
      <c r="D93" s="681" t="s">
        <v>432</v>
      </c>
      <c r="E93" s="392" t="s">
        <v>432</v>
      </c>
      <c r="F93" s="378" t="s">
        <v>432</v>
      </c>
      <c r="G93" s="378" t="s">
        <v>432</v>
      </c>
      <c r="H93" s="167" t="s">
        <v>432</v>
      </c>
      <c r="I93" s="704" t="s">
        <v>432</v>
      </c>
      <c r="J93" s="302" t="s">
        <v>432</v>
      </c>
      <c r="K93" s="302" t="s">
        <v>432</v>
      </c>
      <c r="L93" s="167" t="s">
        <v>432</v>
      </c>
      <c r="M93" s="656" t="s">
        <v>432</v>
      </c>
      <c r="O93" s="662" t="s">
        <v>432</v>
      </c>
    </row>
    <row r="94" spans="1:15" x14ac:dyDescent="0.2">
      <c r="A94" s="308" t="s">
        <v>13</v>
      </c>
      <c r="B94" s="388"/>
      <c r="C94" s="389"/>
      <c r="D94" s="681" t="s">
        <v>432</v>
      </c>
      <c r="E94" s="392" t="s">
        <v>432</v>
      </c>
      <c r="F94" s="378" t="s">
        <v>432</v>
      </c>
      <c r="G94" s="378" t="s">
        <v>432</v>
      </c>
      <c r="H94" s="167" t="s">
        <v>432</v>
      </c>
      <c r="I94" s="704" t="s">
        <v>432</v>
      </c>
      <c r="J94" s="302" t="s">
        <v>432</v>
      </c>
      <c r="K94" s="302" t="s">
        <v>432</v>
      </c>
      <c r="L94" s="167" t="s">
        <v>432</v>
      </c>
      <c r="M94" s="656" t="s">
        <v>432</v>
      </c>
      <c r="O94" s="662" t="s">
        <v>432</v>
      </c>
    </row>
    <row r="95" spans="1:15" ht="15.75" x14ac:dyDescent="0.2">
      <c r="A95" s="308" t="s">
        <v>345</v>
      </c>
      <c r="B95" s="378" t="s">
        <v>432</v>
      </c>
      <c r="C95" s="378" t="s">
        <v>432</v>
      </c>
      <c r="D95" s="681" t="s">
        <v>432</v>
      </c>
      <c r="E95" s="392" t="s">
        <v>432</v>
      </c>
      <c r="F95" s="378" t="s">
        <v>432</v>
      </c>
      <c r="G95" s="378" t="s">
        <v>432</v>
      </c>
      <c r="H95" s="167" t="s">
        <v>432</v>
      </c>
      <c r="I95" s="704" t="s">
        <v>432</v>
      </c>
      <c r="J95" s="302" t="s">
        <v>432</v>
      </c>
      <c r="K95" s="302" t="s">
        <v>432</v>
      </c>
      <c r="L95" s="167" t="s">
        <v>432</v>
      </c>
      <c r="M95" s="656" t="s">
        <v>432</v>
      </c>
      <c r="O95" s="662" t="s">
        <v>432</v>
      </c>
    </row>
    <row r="96" spans="1:15" x14ac:dyDescent="0.2">
      <c r="A96" s="308" t="s">
        <v>12</v>
      </c>
      <c r="B96" s="388"/>
      <c r="C96" s="389"/>
      <c r="D96" s="681" t="s">
        <v>432</v>
      </c>
      <c r="E96" s="392" t="s">
        <v>432</v>
      </c>
      <c r="F96" s="378" t="s">
        <v>432</v>
      </c>
      <c r="G96" s="378" t="s">
        <v>432</v>
      </c>
      <c r="H96" s="167" t="s">
        <v>432</v>
      </c>
      <c r="I96" s="704" t="s">
        <v>432</v>
      </c>
      <c r="J96" s="302" t="s">
        <v>432</v>
      </c>
      <c r="K96" s="302" t="s">
        <v>432</v>
      </c>
      <c r="L96" s="167" t="s">
        <v>432</v>
      </c>
      <c r="M96" s="656" t="s">
        <v>432</v>
      </c>
      <c r="O96" s="662" t="s">
        <v>432</v>
      </c>
    </row>
    <row r="97" spans="1:15" x14ac:dyDescent="0.2">
      <c r="A97" s="308" t="s">
        <v>13</v>
      </c>
      <c r="B97" s="388"/>
      <c r="C97" s="389"/>
      <c r="D97" s="681" t="s">
        <v>432</v>
      </c>
      <c r="E97" s="392" t="s">
        <v>432</v>
      </c>
      <c r="F97" s="378" t="s">
        <v>432</v>
      </c>
      <c r="G97" s="378"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378" t="s">
        <v>432</v>
      </c>
      <c r="C102" s="378" t="s">
        <v>432</v>
      </c>
      <c r="D102" s="681" t="s">
        <v>432</v>
      </c>
      <c r="E102" s="392" t="s">
        <v>432</v>
      </c>
      <c r="F102" s="378" t="s">
        <v>432</v>
      </c>
      <c r="G102" s="378" t="s">
        <v>432</v>
      </c>
      <c r="H102" s="167" t="s">
        <v>432</v>
      </c>
      <c r="I102" s="704" t="s">
        <v>432</v>
      </c>
      <c r="J102" s="302" t="s">
        <v>432</v>
      </c>
      <c r="K102" s="302" t="s">
        <v>432</v>
      </c>
      <c r="L102" s="167" t="s">
        <v>432</v>
      </c>
      <c r="M102" s="656" t="s">
        <v>432</v>
      </c>
      <c r="O102" s="662" t="s">
        <v>432</v>
      </c>
    </row>
    <row r="103" spans="1:15" x14ac:dyDescent="0.2">
      <c r="A103" s="308" t="s">
        <v>12</v>
      </c>
      <c r="B103" s="388"/>
      <c r="C103" s="389"/>
      <c r="D103" s="681" t="s">
        <v>432</v>
      </c>
      <c r="E103" s="392" t="s">
        <v>432</v>
      </c>
      <c r="F103" s="378" t="s">
        <v>432</v>
      </c>
      <c r="G103" s="378" t="s">
        <v>432</v>
      </c>
      <c r="H103" s="167" t="s">
        <v>432</v>
      </c>
      <c r="I103" s="704" t="s">
        <v>432</v>
      </c>
      <c r="J103" s="302" t="s">
        <v>432</v>
      </c>
      <c r="K103" s="302" t="s">
        <v>432</v>
      </c>
      <c r="L103" s="167" t="s">
        <v>432</v>
      </c>
      <c r="M103" s="656" t="s">
        <v>432</v>
      </c>
      <c r="O103" s="662" t="s">
        <v>432</v>
      </c>
    </row>
    <row r="104" spans="1:15" x14ac:dyDescent="0.2">
      <c r="A104" s="308" t="s">
        <v>13</v>
      </c>
      <c r="B104" s="388"/>
      <c r="C104" s="389"/>
      <c r="D104" s="681" t="s">
        <v>432</v>
      </c>
      <c r="E104" s="392" t="s">
        <v>432</v>
      </c>
      <c r="F104" s="378" t="s">
        <v>432</v>
      </c>
      <c r="G104" s="378" t="s">
        <v>432</v>
      </c>
      <c r="H104" s="167" t="s">
        <v>432</v>
      </c>
      <c r="I104" s="704" t="s">
        <v>432</v>
      </c>
      <c r="J104" s="302" t="s">
        <v>432</v>
      </c>
      <c r="K104" s="302" t="s">
        <v>432</v>
      </c>
      <c r="L104" s="167" t="s">
        <v>432</v>
      </c>
      <c r="M104" s="656" t="s">
        <v>432</v>
      </c>
      <c r="O104" s="662" t="s">
        <v>432</v>
      </c>
    </row>
    <row r="105" spans="1:15" ht="15.75" x14ac:dyDescent="0.2">
      <c r="A105" s="308" t="s">
        <v>345</v>
      </c>
      <c r="B105" s="378" t="s">
        <v>432</v>
      </c>
      <c r="C105" s="378" t="s">
        <v>432</v>
      </c>
      <c r="D105" s="681" t="s">
        <v>432</v>
      </c>
      <c r="E105" s="392" t="s">
        <v>432</v>
      </c>
      <c r="F105" s="378" t="s">
        <v>432</v>
      </c>
      <c r="G105" s="378" t="s">
        <v>432</v>
      </c>
      <c r="H105" s="167" t="s">
        <v>432</v>
      </c>
      <c r="I105" s="704" t="s">
        <v>432</v>
      </c>
      <c r="J105" s="302" t="s">
        <v>432</v>
      </c>
      <c r="K105" s="302" t="s">
        <v>432</v>
      </c>
      <c r="L105" s="167" t="s">
        <v>432</v>
      </c>
      <c r="M105" s="656" t="s">
        <v>432</v>
      </c>
      <c r="O105" s="662" t="s">
        <v>432</v>
      </c>
    </row>
    <row r="106" spans="1:15" x14ac:dyDescent="0.2">
      <c r="A106" s="308" t="s">
        <v>12</v>
      </c>
      <c r="B106" s="388"/>
      <c r="C106" s="389"/>
      <c r="D106" s="681" t="s">
        <v>432</v>
      </c>
      <c r="E106" s="392" t="s">
        <v>432</v>
      </c>
      <c r="F106" s="378" t="s">
        <v>432</v>
      </c>
      <c r="G106" s="378" t="s">
        <v>432</v>
      </c>
      <c r="H106" s="167" t="s">
        <v>432</v>
      </c>
      <c r="I106" s="704" t="s">
        <v>432</v>
      </c>
      <c r="J106" s="302" t="s">
        <v>432</v>
      </c>
      <c r="K106" s="302" t="s">
        <v>432</v>
      </c>
      <c r="L106" s="167" t="s">
        <v>432</v>
      </c>
      <c r="M106" s="656" t="s">
        <v>432</v>
      </c>
      <c r="O106" s="662" t="s">
        <v>432</v>
      </c>
    </row>
    <row r="107" spans="1:15" x14ac:dyDescent="0.2">
      <c r="A107" s="308" t="s">
        <v>13</v>
      </c>
      <c r="B107" s="388"/>
      <c r="C107" s="389"/>
      <c r="D107" s="681" t="s">
        <v>432</v>
      </c>
      <c r="E107" s="392" t="s">
        <v>432</v>
      </c>
      <c r="F107" s="378" t="s">
        <v>432</v>
      </c>
      <c r="G107" s="378"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378" t="s">
        <v>432</v>
      </c>
      <c r="C112" s="378" t="s">
        <v>432</v>
      </c>
      <c r="D112" s="681" t="s">
        <v>432</v>
      </c>
      <c r="E112" s="392" t="s">
        <v>432</v>
      </c>
      <c r="F112" s="378" t="s">
        <v>432</v>
      </c>
      <c r="G112" s="378" t="s">
        <v>432</v>
      </c>
      <c r="H112" s="167" t="s">
        <v>432</v>
      </c>
      <c r="I112" s="704" t="s">
        <v>432</v>
      </c>
      <c r="J112" s="302" t="s">
        <v>432</v>
      </c>
      <c r="K112" s="302" t="s">
        <v>432</v>
      </c>
      <c r="L112" s="167" t="s">
        <v>432</v>
      </c>
      <c r="M112" s="656" t="s">
        <v>432</v>
      </c>
      <c r="O112" s="662" t="s">
        <v>432</v>
      </c>
    </row>
    <row r="113" spans="1:15" x14ac:dyDescent="0.2">
      <c r="A113" s="308" t="s">
        <v>12</v>
      </c>
      <c r="B113" s="388"/>
      <c r="C113" s="389"/>
      <c r="D113" s="681" t="s">
        <v>432</v>
      </c>
      <c r="E113" s="392" t="s">
        <v>432</v>
      </c>
      <c r="F113" s="378" t="s">
        <v>432</v>
      </c>
      <c r="G113" s="378" t="s">
        <v>432</v>
      </c>
      <c r="H113" s="167" t="s">
        <v>432</v>
      </c>
      <c r="I113" s="704" t="s">
        <v>432</v>
      </c>
      <c r="J113" s="302" t="s">
        <v>432</v>
      </c>
      <c r="K113" s="302" t="s">
        <v>432</v>
      </c>
      <c r="L113" s="167" t="s">
        <v>432</v>
      </c>
      <c r="M113" s="656" t="s">
        <v>432</v>
      </c>
      <c r="O113" s="662" t="s">
        <v>432</v>
      </c>
    </row>
    <row r="114" spans="1:15" x14ac:dyDescent="0.2">
      <c r="A114" s="308" t="s">
        <v>13</v>
      </c>
      <c r="B114" s="388"/>
      <c r="C114" s="389"/>
      <c r="D114" s="681" t="s">
        <v>432</v>
      </c>
      <c r="E114" s="392" t="s">
        <v>432</v>
      </c>
      <c r="F114" s="378" t="s">
        <v>432</v>
      </c>
      <c r="G114" s="378" t="s">
        <v>432</v>
      </c>
      <c r="H114" s="167" t="s">
        <v>432</v>
      </c>
      <c r="I114" s="704" t="s">
        <v>432</v>
      </c>
      <c r="J114" s="302" t="s">
        <v>432</v>
      </c>
      <c r="K114" s="302" t="s">
        <v>432</v>
      </c>
      <c r="L114" s="167" t="s">
        <v>432</v>
      </c>
      <c r="M114" s="656" t="s">
        <v>432</v>
      </c>
      <c r="O114" s="662" t="s">
        <v>432</v>
      </c>
    </row>
    <row r="115" spans="1:15" ht="15.75" x14ac:dyDescent="0.2">
      <c r="A115" s="308" t="s">
        <v>345</v>
      </c>
      <c r="B115" s="378" t="s">
        <v>432</v>
      </c>
      <c r="C115" s="378" t="s">
        <v>432</v>
      </c>
      <c r="D115" s="681" t="s">
        <v>432</v>
      </c>
      <c r="E115" s="392" t="s">
        <v>432</v>
      </c>
      <c r="F115" s="378" t="s">
        <v>432</v>
      </c>
      <c r="G115" s="378" t="s">
        <v>432</v>
      </c>
      <c r="H115" s="167" t="s">
        <v>432</v>
      </c>
      <c r="I115" s="704" t="s">
        <v>432</v>
      </c>
      <c r="J115" s="302" t="s">
        <v>432</v>
      </c>
      <c r="K115" s="302" t="s">
        <v>432</v>
      </c>
      <c r="L115" s="167" t="s">
        <v>432</v>
      </c>
      <c r="M115" s="656" t="s">
        <v>432</v>
      </c>
      <c r="O115" s="662" t="s">
        <v>432</v>
      </c>
    </row>
    <row r="116" spans="1:15" x14ac:dyDescent="0.2">
      <c r="A116" s="308" t="s">
        <v>12</v>
      </c>
      <c r="B116" s="388"/>
      <c r="C116" s="389"/>
      <c r="D116" s="681" t="s">
        <v>432</v>
      </c>
      <c r="E116" s="392" t="s">
        <v>432</v>
      </c>
      <c r="F116" s="378" t="s">
        <v>432</v>
      </c>
      <c r="G116" s="378" t="s">
        <v>432</v>
      </c>
      <c r="H116" s="167" t="s">
        <v>432</v>
      </c>
      <c r="I116" s="704" t="s">
        <v>432</v>
      </c>
      <c r="J116" s="302" t="s">
        <v>432</v>
      </c>
      <c r="K116" s="302" t="s">
        <v>432</v>
      </c>
      <c r="L116" s="167" t="s">
        <v>432</v>
      </c>
      <c r="M116" s="656" t="s">
        <v>432</v>
      </c>
      <c r="O116" s="662" t="s">
        <v>432</v>
      </c>
    </row>
    <row r="117" spans="1:15" x14ac:dyDescent="0.2">
      <c r="A117" s="308" t="s">
        <v>13</v>
      </c>
      <c r="B117" s="390"/>
      <c r="C117" s="391"/>
      <c r="D117" s="681" t="s">
        <v>432</v>
      </c>
      <c r="E117" s="392" t="s">
        <v>432</v>
      </c>
      <c r="F117" s="378" t="s">
        <v>432</v>
      </c>
      <c r="G117" s="378"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378" t="s">
        <v>432</v>
      </c>
      <c r="C122" s="378" t="s">
        <v>432</v>
      </c>
      <c r="D122" s="681" t="s">
        <v>432</v>
      </c>
      <c r="E122" s="392" t="s">
        <v>432</v>
      </c>
      <c r="F122" s="378" t="s">
        <v>432</v>
      </c>
      <c r="G122" s="378" t="s">
        <v>432</v>
      </c>
      <c r="H122" s="167" t="s">
        <v>432</v>
      </c>
      <c r="I122" s="704" t="s">
        <v>432</v>
      </c>
      <c r="J122" s="302" t="s">
        <v>432</v>
      </c>
      <c r="K122" s="302" t="s">
        <v>432</v>
      </c>
      <c r="L122" s="167" t="s">
        <v>432</v>
      </c>
      <c r="M122" s="656" t="s">
        <v>432</v>
      </c>
      <c r="O122" s="662" t="s">
        <v>432</v>
      </c>
    </row>
    <row r="123" spans="1:15" x14ac:dyDescent="0.2">
      <c r="A123" s="308" t="s">
        <v>12</v>
      </c>
      <c r="B123" s="388"/>
      <c r="C123" s="389"/>
      <c r="D123" s="681" t="s">
        <v>432</v>
      </c>
      <c r="E123" s="392" t="s">
        <v>432</v>
      </c>
      <c r="F123" s="378" t="s">
        <v>432</v>
      </c>
      <c r="G123" s="378" t="s">
        <v>432</v>
      </c>
      <c r="H123" s="167" t="s">
        <v>432</v>
      </c>
      <c r="I123" s="704" t="s">
        <v>432</v>
      </c>
      <c r="J123" s="302" t="s">
        <v>432</v>
      </c>
      <c r="K123" s="302" t="s">
        <v>432</v>
      </c>
      <c r="L123" s="167" t="s">
        <v>432</v>
      </c>
      <c r="M123" s="656" t="s">
        <v>432</v>
      </c>
      <c r="O123" s="662" t="s">
        <v>432</v>
      </c>
    </row>
    <row r="124" spans="1:15" x14ac:dyDescent="0.2">
      <c r="A124" s="308" t="s">
        <v>13</v>
      </c>
      <c r="B124" s="388"/>
      <c r="C124" s="389"/>
      <c r="D124" s="681" t="s">
        <v>432</v>
      </c>
      <c r="E124" s="392" t="s">
        <v>432</v>
      </c>
      <c r="F124" s="378" t="s">
        <v>432</v>
      </c>
      <c r="G124" s="378" t="s">
        <v>432</v>
      </c>
      <c r="H124" s="167" t="s">
        <v>432</v>
      </c>
      <c r="I124" s="704" t="s">
        <v>432</v>
      </c>
      <c r="J124" s="302" t="s">
        <v>432</v>
      </c>
      <c r="K124" s="302" t="s">
        <v>432</v>
      </c>
      <c r="L124" s="167" t="s">
        <v>432</v>
      </c>
      <c r="M124" s="656" t="s">
        <v>432</v>
      </c>
      <c r="O124" s="662" t="s">
        <v>432</v>
      </c>
    </row>
    <row r="125" spans="1:15" ht="15.75" x14ac:dyDescent="0.2">
      <c r="A125" s="308" t="s">
        <v>345</v>
      </c>
      <c r="B125" s="378" t="s">
        <v>432</v>
      </c>
      <c r="C125" s="378" t="s">
        <v>432</v>
      </c>
      <c r="D125" s="681" t="s">
        <v>432</v>
      </c>
      <c r="E125" s="392" t="s">
        <v>432</v>
      </c>
      <c r="F125" s="378" t="s">
        <v>432</v>
      </c>
      <c r="G125" s="378" t="s">
        <v>432</v>
      </c>
      <c r="H125" s="167" t="s">
        <v>432</v>
      </c>
      <c r="I125" s="704" t="s">
        <v>432</v>
      </c>
      <c r="J125" s="302" t="s">
        <v>432</v>
      </c>
      <c r="K125" s="302" t="s">
        <v>432</v>
      </c>
      <c r="L125" s="167" t="s">
        <v>432</v>
      </c>
      <c r="M125" s="656" t="s">
        <v>432</v>
      </c>
      <c r="O125" s="662" t="s">
        <v>432</v>
      </c>
    </row>
    <row r="126" spans="1:15" x14ac:dyDescent="0.2">
      <c r="A126" s="308" t="s">
        <v>12</v>
      </c>
      <c r="B126" s="388"/>
      <c r="C126" s="389"/>
      <c r="D126" s="681" t="s">
        <v>432</v>
      </c>
      <c r="E126" s="392" t="s">
        <v>432</v>
      </c>
      <c r="F126" s="378" t="s">
        <v>432</v>
      </c>
      <c r="G126" s="378" t="s">
        <v>432</v>
      </c>
      <c r="H126" s="167" t="s">
        <v>432</v>
      </c>
      <c r="I126" s="704" t="s">
        <v>432</v>
      </c>
      <c r="J126" s="302" t="s">
        <v>432</v>
      </c>
      <c r="K126" s="302" t="s">
        <v>432</v>
      </c>
      <c r="L126" s="167" t="s">
        <v>432</v>
      </c>
      <c r="M126" s="656" t="s">
        <v>432</v>
      </c>
      <c r="O126" s="662" t="s">
        <v>432</v>
      </c>
    </row>
    <row r="127" spans="1:15" x14ac:dyDescent="0.2">
      <c r="A127" s="308" t="s">
        <v>13</v>
      </c>
      <c r="B127" s="388"/>
      <c r="C127" s="389"/>
      <c r="D127" s="681" t="s">
        <v>432</v>
      </c>
      <c r="E127" s="392" t="s">
        <v>432</v>
      </c>
      <c r="F127" s="378" t="s">
        <v>432</v>
      </c>
      <c r="G127" s="378"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378" t="s">
        <v>432</v>
      </c>
      <c r="C132" s="378" t="s">
        <v>432</v>
      </c>
      <c r="D132" s="681" t="s">
        <v>432</v>
      </c>
      <c r="E132" s="392" t="s">
        <v>432</v>
      </c>
      <c r="F132" s="378" t="s">
        <v>432</v>
      </c>
      <c r="G132" s="378" t="s">
        <v>432</v>
      </c>
      <c r="H132" s="167" t="s">
        <v>432</v>
      </c>
      <c r="I132" s="704" t="s">
        <v>432</v>
      </c>
      <c r="J132" s="302" t="s">
        <v>432</v>
      </c>
      <c r="K132" s="302" t="s">
        <v>432</v>
      </c>
      <c r="L132" s="167" t="s">
        <v>432</v>
      </c>
      <c r="M132" s="656" t="s">
        <v>432</v>
      </c>
      <c r="O132" s="662" t="s">
        <v>432</v>
      </c>
    </row>
    <row r="133" spans="1:15" x14ac:dyDescent="0.2">
      <c r="A133" s="308" t="s">
        <v>12</v>
      </c>
      <c r="B133" s="388"/>
      <c r="C133" s="389"/>
      <c r="D133" s="681" t="s">
        <v>432</v>
      </c>
      <c r="E133" s="392" t="s">
        <v>432</v>
      </c>
      <c r="F133" s="378" t="s">
        <v>432</v>
      </c>
      <c r="G133" s="378" t="s">
        <v>432</v>
      </c>
      <c r="H133" s="167" t="s">
        <v>432</v>
      </c>
      <c r="I133" s="704" t="s">
        <v>432</v>
      </c>
      <c r="J133" s="302" t="s">
        <v>432</v>
      </c>
      <c r="K133" s="302" t="s">
        <v>432</v>
      </c>
      <c r="L133" s="167" t="s">
        <v>432</v>
      </c>
      <c r="M133" s="656" t="s">
        <v>432</v>
      </c>
      <c r="O133" s="662" t="s">
        <v>432</v>
      </c>
    </row>
    <row r="134" spans="1:15" x14ac:dyDescent="0.2">
      <c r="A134" s="308" t="s">
        <v>13</v>
      </c>
      <c r="B134" s="388"/>
      <c r="C134" s="389"/>
      <c r="D134" s="681" t="s">
        <v>432</v>
      </c>
      <c r="E134" s="392" t="s">
        <v>432</v>
      </c>
      <c r="F134" s="378" t="s">
        <v>432</v>
      </c>
      <c r="G134" s="378" t="s">
        <v>432</v>
      </c>
      <c r="H134" s="167" t="s">
        <v>432</v>
      </c>
      <c r="I134" s="704" t="s">
        <v>432</v>
      </c>
      <c r="J134" s="302" t="s">
        <v>432</v>
      </c>
      <c r="K134" s="302" t="s">
        <v>432</v>
      </c>
      <c r="L134" s="167" t="s">
        <v>432</v>
      </c>
      <c r="M134" s="656" t="s">
        <v>432</v>
      </c>
      <c r="O134" s="662" t="s">
        <v>432</v>
      </c>
    </row>
    <row r="135" spans="1:15" ht="15.75" x14ac:dyDescent="0.2">
      <c r="A135" s="308" t="s">
        <v>345</v>
      </c>
      <c r="B135" s="378" t="s">
        <v>432</v>
      </c>
      <c r="C135" s="378" t="s">
        <v>432</v>
      </c>
      <c r="D135" s="681" t="s">
        <v>432</v>
      </c>
      <c r="E135" s="392" t="s">
        <v>432</v>
      </c>
      <c r="F135" s="378" t="s">
        <v>432</v>
      </c>
      <c r="G135" s="378" t="s">
        <v>432</v>
      </c>
      <c r="H135" s="167" t="s">
        <v>432</v>
      </c>
      <c r="I135" s="704" t="s">
        <v>432</v>
      </c>
      <c r="J135" s="302" t="s">
        <v>432</v>
      </c>
      <c r="K135" s="302" t="s">
        <v>432</v>
      </c>
      <c r="L135" s="167" t="s">
        <v>432</v>
      </c>
      <c r="M135" s="656" t="s">
        <v>432</v>
      </c>
      <c r="O135" s="662" t="s">
        <v>432</v>
      </c>
    </row>
    <row r="136" spans="1:15" x14ac:dyDescent="0.2">
      <c r="A136" s="308" t="s">
        <v>12</v>
      </c>
      <c r="B136" s="388"/>
      <c r="C136" s="389"/>
      <c r="D136" s="681" t="s">
        <v>432</v>
      </c>
      <c r="E136" s="392" t="s">
        <v>432</v>
      </c>
      <c r="F136" s="378" t="s">
        <v>432</v>
      </c>
      <c r="G136" s="378" t="s">
        <v>432</v>
      </c>
      <c r="H136" s="167" t="s">
        <v>432</v>
      </c>
      <c r="I136" s="704" t="s">
        <v>432</v>
      </c>
      <c r="J136" s="302" t="s">
        <v>432</v>
      </c>
      <c r="K136" s="302" t="s">
        <v>432</v>
      </c>
      <c r="L136" s="167" t="s">
        <v>432</v>
      </c>
      <c r="M136" s="656" t="s">
        <v>432</v>
      </c>
      <c r="O136" s="662" t="s">
        <v>432</v>
      </c>
    </row>
    <row r="137" spans="1:15" x14ac:dyDescent="0.2">
      <c r="A137" s="308" t="s">
        <v>13</v>
      </c>
      <c r="B137" s="388"/>
      <c r="C137" s="389"/>
      <c r="D137" s="681" t="s">
        <v>432</v>
      </c>
      <c r="E137" s="392" t="s">
        <v>432</v>
      </c>
      <c r="F137" s="378" t="s">
        <v>432</v>
      </c>
      <c r="G137" s="378"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378" t="s">
        <v>432</v>
      </c>
      <c r="C146" s="378" t="s">
        <v>432</v>
      </c>
      <c r="D146" s="681" t="s">
        <v>432</v>
      </c>
      <c r="E146" s="392" t="s">
        <v>432</v>
      </c>
      <c r="F146" s="378" t="s">
        <v>432</v>
      </c>
      <c r="G146" s="378"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378" t="s">
        <v>432</v>
      </c>
      <c r="C154" s="378" t="s">
        <v>432</v>
      </c>
      <c r="D154" s="681" t="s">
        <v>432</v>
      </c>
      <c r="E154" s="392" t="s">
        <v>432</v>
      </c>
      <c r="F154" s="378" t="s">
        <v>432</v>
      </c>
      <c r="G154" s="378"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637" priority="193">
      <formula>kvartal &lt; 4</formula>
    </cfRule>
  </conditionalFormatting>
  <conditionalFormatting sqref="B63:C65">
    <cfRule type="expression" dxfId="1636" priority="192">
      <formula>kvartal &lt; 4</formula>
    </cfRule>
  </conditionalFormatting>
  <conditionalFormatting sqref="B37">
    <cfRule type="expression" dxfId="1635" priority="191">
      <formula>kvartal &lt; 4</formula>
    </cfRule>
  </conditionalFormatting>
  <conditionalFormatting sqref="B38">
    <cfRule type="expression" dxfId="1634" priority="190">
      <formula>kvartal &lt; 4</formula>
    </cfRule>
  </conditionalFormatting>
  <conditionalFormatting sqref="B39">
    <cfRule type="expression" dxfId="1633" priority="189">
      <formula>kvartal &lt; 4</formula>
    </cfRule>
  </conditionalFormatting>
  <conditionalFormatting sqref="A34">
    <cfRule type="expression" dxfId="1632" priority="62">
      <formula>kvartal &lt; 4</formula>
    </cfRule>
  </conditionalFormatting>
  <conditionalFormatting sqref="C37">
    <cfRule type="expression" dxfId="1631" priority="188">
      <formula>kvartal &lt; 4</formula>
    </cfRule>
  </conditionalFormatting>
  <conditionalFormatting sqref="C38">
    <cfRule type="expression" dxfId="1630" priority="187">
      <formula>kvartal &lt; 4</formula>
    </cfRule>
  </conditionalFormatting>
  <conditionalFormatting sqref="C39">
    <cfRule type="expression" dxfId="1629" priority="186">
      <formula>kvartal &lt; 4</formula>
    </cfRule>
  </conditionalFormatting>
  <conditionalFormatting sqref="B26:C28">
    <cfRule type="expression" dxfId="1628" priority="185">
      <formula>kvartal &lt; 4</formula>
    </cfRule>
  </conditionalFormatting>
  <conditionalFormatting sqref="B32:C33">
    <cfRule type="expression" dxfId="1627" priority="184">
      <formula>kvartal &lt; 4</formula>
    </cfRule>
  </conditionalFormatting>
  <conditionalFormatting sqref="B34">
    <cfRule type="expression" dxfId="1626" priority="183">
      <formula>kvartal &lt; 4</formula>
    </cfRule>
  </conditionalFormatting>
  <conditionalFormatting sqref="C34">
    <cfRule type="expression" dxfId="1625" priority="182">
      <formula>kvartal &lt; 4</formula>
    </cfRule>
  </conditionalFormatting>
  <conditionalFormatting sqref="F26:G28">
    <cfRule type="expression" dxfId="1624" priority="181">
      <formula>kvartal &lt; 4</formula>
    </cfRule>
  </conditionalFormatting>
  <conditionalFormatting sqref="F32">
    <cfRule type="expression" dxfId="1623" priority="180">
      <formula>kvartal &lt; 4</formula>
    </cfRule>
  </conditionalFormatting>
  <conditionalFormatting sqref="G32">
    <cfRule type="expression" dxfId="1622" priority="179">
      <formula>kvartal &lt; 4</formula>
    </cfRule>
  </conditionalFormatting>
  <conditionalFormatting sqref="F33">
    <cfRule type="expression" dxfId="1621" priority="178">
      <formula>kvartal &lt; 4</formula>
    </cfRule>
  </conditionalFormatting>
  <conditionalFormatting sqref="G33">
    <cfRule type="expression" dxfId="1620" priority="177">
      <formula>kvartal &lt; 4</formula>
    </cfRule>
  </conditionalFormatting>
  <conditionalFormatting sqref="F34">
    <cfRule type="expression" dxfId="1619" priority="176">
      <formula>kvartal &lt; 4</formula>
    </cfRule>
  </conditionalFormatting>
  <conditionalFormatting sqref="G34">
    <cfRule type="expression" dxfId="1618" priority="175">
      <formula>kvartal &lt; 4</formula>
    </cfRule>
  </conditionalFormatting>
  <conditionalFormatting sqref="F37">
    <cfRule type="expression" dxfId="1617" priority="174">
      <formula>kvartal &lt; 4</formula>
    </cfRule>
  </conditionalFormatting>
  <conditionalFormatting sqref="F38">
    <cfRule type="expression" dxfId="1616" priority="173">
      <formula>kvartal &lt; 4</formula>
    </cfRule>
  </conditionalFormatting>
  <conditionalFormatting sqref="F39">
    <cfRule type="expression" dxfId="1615" priority="172">
      <formula>kvartal &lt; 4</formula>
    </cfRule>
  </conditionalFormatting>
  <conditionalFormatting sqref="G37">
    <cfRule type="expression" dxfId="1614" priority="171">
      <formula>kvartal &lt; 4</formula>
    </cfRule>
  </conditionalFormatting>
  <conditionalFormatting sqref="G38">
    <cfRule type="expression" dxfId="1613" priority="170">
      <formula>kvartal &lt; 4</formula>
    </cfRule>
  </conditionalFormatting>
  <conditionalFormatting sqref="G39">
    <cfRule type="expression" dxfId="1612" priority="169">
      <formula>kvartal &lt; 4</formula>
    </cfRule>
  </conditionalFormatting>
  <conditionalFormatting sqref="B29">
    <cfRule type="expression" dxfId="1611" priority="168">
      <formula>kvartal &lt; 4</formula>
    </cfRule>
  </conditionalFormatting>
  <conditionalFormatting sqref="C29">
    <cfRule type="expression" dxfId="1610" priority="167">
      <formula>kvartal &lt; 4</formula>
    </cfRule>
  </conditionalFormatting>
  <conditionalFormatting sqref="F29">
    <cfRule type="expression" dxfId="1609" priority="166">
      <formula>kvartal &lt; 4</formula>
    </cfRule>
  </conditionalFormatting>
  <conditionalFormatting sqref="G29">
    <cfRule type="expression" dxfId="1608" priority="165">
      <formula>kvartal &lt; 4</formula>
    </cfRule>
  </conditionalFormatting>
  <conditionalFormatting sqref="J26:K29">
    <cfRule type="expression" dxfId="1607" priority="164">
      <formula>kvartal &lt; 4</formula>
    </cfRule>
  </conditionalFormatting>
  <conditionalFormatting sqref="J32:K34">
    <cfRule type="expression" dxfId="1606" priority="163">
      <formula>kvartal &lt; 4</formula>
    </cfRule>
  </conditionalFormatting>
  <conditionalFormatting sqref="J37:K39">
    <cfRule type="expression" dxfId="1605" priority="162">
      <formula>kvartal &lt; 4</formula>
    </cfRule>
  </conditionalFormatting>
  <conditionalFormatting sqref="J82:K86">
    <cfRule type="expression" dxfId="1604" priority="100">
      <formula>kvartal &lt; 4</formula>
    </cfRule>
  </conditionalFormatting>
  <conditionalFormatting sqref="J87:K87">
    <cfRule type="expression" dxfId="1603" priority="99">
      <formula>kvartal &lt; 4</formula>
    </cfRule>
  </conditionalFormatting>
  <conditionalFormatting sqref="J92:K97">
    <cfRule type="expression" dxfId="1602" priority="98">
      <formula>kvartal &lt; 4</formula>
    </cfRule>
  </conditionalFormatting>
  <conditionalFormatting sqref="J102:K107">
    <cfRule type="expression" dxfId="1601" priority="97">
      <formula>kvartal &lt; 4</formula>
    </cfRule>
  </conditionalFormatting>
  <conditionalFormatting sqref="J112:K117">
    <cfRule type="expression" dxfId="1600" priority="96">
      <formula>kvartal &lt; 4</formula>
    </cfRule>
  </conditionalFormatting>
  <conditionalFormatting sqref="J122:K127">
    <cfRule type="expression" dxfId="1599" priority="95">
      <formula>kvartal &lt; 4</formula>
    </cfRule>
  </conditionalFormatting>
  <conditionalFormatting sqref="J132:K137">
    <cfRule type="expression" dxfId="1598" priority="94">
      <formula>kvartal &lt; 4</formula>
    </cfRule>
  </conditionalFormatting>
  <conditionalFormatting sqref="J146:K146">
    <cfRule type="expression" dxfId="1597" priority="93">
      <formula>kvartal &lt; 4</formula>
    </cfRule>
  </conditionalFormatting>
  <conditionalFormatting sqref="J154:K154">
    <cfRule type="expression" dxfId="1596" priority="92">
      <formula>kvartal &lt; 4</formula>
    </cfRule>
  </conditionalFormatting>
  <conditionalFormatting sqref="A26:A28">
    <cfRule type="expression" dxfId="1595" priority="76">
      <formula>kvartal &lt; 4</formula>
    </cfRule>
  </conditionalFormatting>
  <conditionalFormatting sqref="A32:A33">
    <cfRule type="expression" dxfId="1594" priority="75">
      <formula>kvartal &lt; 4</formula>
    </cfRule>
  </conditionalFormatting>
  <conditionalFormatting sqref="A37:A39">
    <cfRule type="expression" dxfId="1593" priority="74">
      <formula>kvartal &lt; 4</formula>
    </cfRule>
  </conditionalFormatting>
  <conditionalFormatting sqref="A57:A59">
    <cfRule type="expression" dxfId="1592" priority="73">
      <formula>kvartal &lt; 4</formula>
    </cfRule>
  </conditionalFormatting>
  <conditionalFormatting sqref="A63:A65">
    <cfRule type="expression" dxfId="1591" priority="72">
      <formula>kvartal &lt; 4</formula>
    </cfRule>
  </conditionalFormatting>
  <conditionalFormatting sqref="A82:A87">
    <cfRule type="expression" dxfId="1590" priority="71">
      <formula>kvartal &lt; 4</formula>
    </cfRule>
  </conditionalFormatting>
  <conditionalFormatting sqref="A92:A97">
    <cfRule type="expression" dxfId="1589" priority="70">
      <formula>kvartal &lt; 4</formula>
    </cfRule>
  </conditionalFormatting>
  <conditionalFormatting sqref="A102:A107">
    <cfRule type="expression" dxfId="1588" priority="69">
      <formula>kvartal &lt; 4</formula>
    </cfRule>
  </conditionalFormatting>
  <conditionalFormatting sqref="A112:A117">
    <cfRule type="expression" dxfId="1587" priority="68">
      <formula>kvartal &lt; 4</formula>
    </cfRule>
  </conditionalFormatting>
  <conditionalFormatting sqref="A122:A127">
    <cfRule type="expression" dxfId="1586" priority="67">
      <formula>kvartal &lt; 4</formula>
    </cfRule>
  </conditionalFormatting>
  <conditionalFormatting sqref="A132:A137">
    <cfRule type="expression" dxfId="1585" priority="66">
      <formula>kvartal &lt; 4</formula>
    </cfRule>
  </conditionalFormatting>
  <conditionalFormatting sqref="A146">
    <cfRule type="expression" dxfId="1584" priority="65">
      <formula>kvartal &lt; 4</formula>
    </cfRule>
  </conditionalFormatting>
  <conditionalFormatting sqref="A154">
    <cfRule type="expression" dxfId="1583" priority="64">
      <formula>kvartal &lt; 4</formula>
    </cfRule>
  </conditionalFormatting>
  <conditionalFormatting sqref="A29">
    <cfRule type="expression" dxfId="1582" priority="63">
      <formula>kvartal &lt; 4</formula>
    </cfRule>
  </conditionalFormatting>
  <conditionalFormatting sqref="B82">
    <cfRule type="expression" dxfId="1581" priority="61">
      <formula>kvartal &lt; 4</formula>
    </cfRule>
  </conditionalFormatting>
  <conditionalFormatting sqref="C82">
    <cfRule type="expression" dxfId="1580" priority="60">
      <formula>kvartal &lt; 4</formula>
    </cfRule>
  </conditionalFormatting>
  <conditionalFormatting sqref="B85">
    <cfRule type="expression" dxfId="1579" priority="59">
      <formula>kvartal &lt; 4</formula>
    </cfRule>
  </conditionalFormatting>
  <conditionalFormatting sqref="C85">
    <cfRule type="expression" dxfId="1578" priority="58">
      <formula>kvartal &lt; 4</formula>
    </cfRule>
  </conditionalFormatting>
  <conditionalFormatting sqref="B92">
    <cfRule type="expression" dxfId="1577" priority="57">
      <formula>kvartal &lt; 4</formula>
    </cfRule>
  </conditionalFormatting>
  <conditionalFormatting sqref="C92">
    <cfRule type="expression" dxfId="1576" priority="56">
      <formula>kvartal &lt; 4</formula>
    </cfRule>
  </conditionalFormatting>
  <conditionalFormatting sqref="B95">
    <cfRule type="expression" dxfId="1575" priority="55">
      <formula>kvartal &lt; 4</formula>
    </cfRule>
  </conditionalFormatting>
  <conditionalFormatting sqref="C95">
    <cfRule type="expression" dxfId="1574" priority="54">
      <formula>kvartal &lt; 4</formula>
    </cfRule>
  </conditionalFormatting>
  <conditionalFormatting sqref="B102">
    <cfRule type="expression" dxfId="1573" priority="53">
      <formula>kvartal &lt; 4</formula>
    </cfRule>
  </conditionalFormatting>
  <conditionalFormatting sqref="C102">
    <cfRule type="expression" dxfId="1572" priority="52">
      <formula>kvartal &lt; 4</formula>
    </cfRule>
  </conditionalFormatting>
  <conditionalFormatting sqref="B105">
    <cfRule type="expression" dxfId="1571" priority="51">
      <formula>kvartal &lt; 4</formula>
    </cfRule>
  </conditionalFormatting>
  <conditionalFormatting sqref="C105">
    <cfRule type="expression" dxfId="1570" priority="50">
      <formula>kvartal &lt; 4</formula>
    </cfRule>
  </conditionalFormatting>
  <conditionalFormatting sqref="B112">
    <cfRule type="expression" dxfId="1569" priority="49">
      <formula>kvartal &lt; 4</formula>
    </cfRule>
  </conditionalFormatting>
  <conditionalFormatting sqref="C112">
    <cfRule type="expression" dxfId="1568" priority="48">
      <formula>kvartal &lt; 4</formula>
    </cfRule>
  </conditionalFormatting>
  <conditionalFormatting sqref="B115">
    <cfRule type="expression" dxfId="1567" priority="47">
      <formula>kvartal &lt; 4</formula>
    </cfRule>
  </conditionalFormatting>
  <conditionalFormatting sqref="C115">
    <cfRule type="expression" dxfId="1566" priority="46">
      <formula>kvartal &lt; 4</formula>
    </cfRule>
  </conditionalFormatting>
  <conditionalFormatting sqref="B122">
    <cfRule type="expression" dxfId="1565" priority="45">
      <formula>kvartal &lt; 4</formula>
    </cfRule>
  </conditionalFormatting>
  <conditionalFormatting sqref="C122">
    <cfRule type="expression" dxfId="1564" priority="44">
      <formula>kvartal &lt; 4</formula>
    </cfRule>
  </conditionalFormatting>
  <conditionalFormatting sqref="B125">
    <cfRule type="expression" dxfId="1563" priority="43">
      <formula>kvartal &lt; 4</formula>
    </cfRule>
  </conditionalFormatting>
  <conditionalFormatting sqref="C125">
    <cfRule type="expression" dxfId="1562" priority="42">
      <formula>kvartal &lt; 4</formula>
    </cfRule>
  </conditionalFormatting>
  <conditionalFormatting sqref="B132">
    <cfRule type="expression" dxfId="1561" priority="41">
      <formula>kvartal &lt; 4</formula>
    </cfRule>
  </conditionalFormatting>
  <conditionalFormatting sqref="C132">
    <cfRule type="expression" dxfId="1560" priority="40">
      <formula>kvartal &lt; 4</formula>
    </cfRule>
  </conditionalFormatting>
  <conditionalFormatting sqref="B135">
    <cfRule type="expression" dxfId="1559" priority="39">
      <formula>kvartal &lt; 4</formula>
    </cfRule>
  </conditionalFormatting>
  <conditionalFormatting sqref="C135">
    <cfRule type="expression" dxfId="1558" priority="38">
      <formula>kvartal &lt; 4</formula>
    </cfRule>
  </conditionalFormatting>
  <conditionalFormatting sqref="B146">
    <cfRule type="expression" dxfId="1557" priority="37">
      <formula>kvartal &lt; 4</formula>
    </cfRule>
  </conditionalFormatting>
  <conditionalFormatting sqref="C146">
    <cfRule type="expression" dxfId="1556" priority="36">
      <formula>kvartal &lt; 4</formula>
    </cfRule>
  </conditionalFormatting>
  <conditionalFormatting sqref="B154">
    <cfRule type="expression" dxfId="1555" priority="35">
      <formula>kvartal &lt; 4</formula>
    </cfRule>
  </conditionalFormatting>
  <conditionalFormatting sqref="C154">
    <cfRule type="expression" dxfId="1554" priority="34">
      <formula>kvartal &lt; 4</formula>
    </cfRule>
  </conditionalFormatting>
  <conditionalFormatting sqref="F83">
    <cfRule type="expression" dxfId="1553" priority="33">
      <formula>kvartal &lt; 4</formula>
    </cfRule>
  </conditionalFormatting>
  <conditionalFormatting sqref="G83">
    <cfRule type="expression" dxfId="1552" priority="32">
      <formula>kvartal &lt; 4</formula>
    </cfRule>
  </conditionalFormatting>
  <conditionalFormatting sqref="F84:G84">
    <cfRule type="expression" dxfId="1551" priority="31">
      <formula>kvartal &lt; 4</formula>
    </cfRule>
  </conditionalFormatting>
  <conditionalFormatting sqref="F86:G87">
    <cfRule type="expression" dxfId="1550" priority="30">
      <formula>kvartal &lt; 4</formula>
    </cfRule>
  </conditionalFormatting>
  <conditionalFormatting sqref="F93:G94">
    <cfRule type="expression" dxfId="1549" priority="29">
      <formula>kvartal &lt; 4</formula>
    </cfRule>
  </conditionalFormatting>
  <conditionalFormatting sqref="F96:G97">
    <cfRule type="expression" dxfId="1548" priority="28">
      <formula>kvartal &lt; 4</formula>
    </cfRule>
  </conditionalFormatting>
  <conditionalFormatting sqref="F103:G104">
    <cfRule type="expression" dxfId="1547" priority="27">
      <formula>kvartal &lt; 4</formula>
    </cfRule>
  </conditionalFormatting>
  <conditionalFormatting sqref="F106:G107">
    <cfRule type="expression" dxfId="1546" priority="26">
      <formula>kvartal &lt; 4</formula>
    </cfRule>
  </conditionalFormatting>
  <conditionalFormatting sqref="F113:G114">
    <cfRule type="expression" dxfId="1545" priority="25">
      <formula>kvartal &lt; 4</formula>
    </cfRule>
  </conditionalFormatting>
  <conditionalFormatting sqref="F116:G117">
    <cfRule type="expression" dxfId="1544" priority="24">
      <formula>kvartal &lt; 4</formula>
    </cfRule>
  </conditionalFormatting>
  <conditionalFormatting sqref="F123:G124">
    <cfRule type="expression" dxfId="1543" priority="23">
      <formula>kvartal &lt; 4</formula>
    </cfRule>
  </conditionalFormatting>
  <conditionalFormatting sqref="F126:G127">
    <cfRule type="expression" dxfId="1542" priority="22">
      <formula>kvartal &lt; 4</formula>
    </cfRule>
  </conditionalFormatting>
  <conditionalFormatting sqref="F133:G134">
    <cfRule type="expression" dxfId="1541" priority="21">
      <formula>kvartal &lt; 4</formula>
    </cfRule>
  </conditionalFormatting>
  <conditionalFormatting sqref="F136:G137">
    <cfRule type="expression" dxfId="1540" priority="20">
      <formula>kvartal &lt; 4</formula>
    </cfRule>
  </conditionalFormatting>
  <conditionalFormatting sqref="F146">
    <cfRule type="expression" dxfId="1539" priority="19">
      <formula>kvartal &lt; 4</formula>
    </cfRule>
  </conditionalFormatting>
  <conditionalFormatting sqref="G146">
    <cfRule type="expression" dxfId="1538" priority="18">
      <formula>kvartal &lt; 4</formula>
    </cfRule>
  </conditionalFormatting>
  <conditionalFormatting sqref="F154:G154">
    <cfRule type="expression" dxfId="1537" priority="17">
      <formula>kvartal &lt; 4</formula>
    </cfRule>
  </conditionalFormatting>
  <conditionalFormatting sqref="F82:G82">
    <cfRule type="expression" dxfId="1536" priority="16">
      <formula>kvartal &lt; 4</formula>
    </cfRule>
  </conditionalFormatting>
  <conditionalFormatting sqref="F85:G85">
    <cfRule type="expression" dxfId="1535" priority="15">
      <formula>kvartal &lt; 4</formula>
    </cfRule>
  </conditionalFormatting>
  <conditionalFormatting sqref="F92:G92">
    <cfRule type="expression" dxfId="1534" priority="14">
      <formula>kvartal &lt; 4</formula>
    </cfRule>
  </conditionalFormatting>
  <conditionalFormatting sqref="F95:G95">
    <cfRule type="expression" dxfId="1533" priority="13">
      <formula>kvartal &lt; 4</formula>
    </cfRule>
  </conditionalFormatting>
  <conditionalFormatting sqref="F102:G102">
    <cfRule type="expression" dxfId="1532" priority="12">
      <formula>kvartal &lt; 4</formula>
    </cfRule>
  </conditionalFormatting>
  <conditionalFormatting sqref="F105:G105">
    <cfRule type="expression" dxfId="1531" priority="11">
      <formula>kvartal &lt; 4</formula>
    </cfRule>
  </conditionalFormatting>
  <conditionalFormatting sqref="F112:G112">
    <cfRule type="expression" dxfId="1530" priority="10">
      <formula>kvartal &lt; 4</formula>
    </cfRule>
  </conditionalFormatting>
  <conditionalFormatting sqref="F115">
    <cfRule type="expression" dxfId="1529" priority="9">
      <formula>kvartal &lt; 4</formula>
    </cfRule>
  </conditionalFormatting>
  <conditionalFormatting sqref="G115">
    <cfRule type="expression" dxfId="1528" priority="8">
      <formula>kvartal &lt; 4</formula>
    </cfRule>
  </conditionalFormatting>
  <conditionalFormatting sqref="F122:G122">
    <cfRule type="expression" dxfId="1527" priority="7">
      <formula>kvartal &lt; 4</formula>
    </cfRule>
  </conditionalFormatting>
  <conditionalFormatting sqref="F125">
    <cfRule type="expression" dxfId="1526" priority="6">
      <formula>kvartal &lt; 4</formula>
    </cfRule>
  </conditionalFormatting>
  <conditionalFormatting sqref="G125">
    <cfRule type="expression" dxfId="1525" priority="5">
      <formula>kvartal &lt; 4</formula>
    </cfRule>
  </conditionalFormatting>
  <conditionalFormatting sqref="F132">
    <cfRule type="expression" dxfId="1524" priority="4">
      <formula>kvartal &lt; 4</formula>
    </cfRule>
  </conditionalFormatting>
  <conditionalFormatting sqref="G132">
    <cfRule type="expression" dxfId="1523" priority="3">
      <formula>kvartal &lt; 4</formula>
    </cfRule>
  </conditionalFormatting>
  <conditionalFormatting sqref="G135">
    <cfRule type="expression" dxfId="1522" priority="2">
      <formula>kvartal &lt; 4</formula>
    </cfRule>
  </conditionalFormatting>
  <conditionalFormatting sqref="F135">
    <cfRule type="expression" dxfId="1521" priority="1">
      <formula>kvartal &lt; 4</formula>
    </cfRule>
  </conditionalFormatting>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165</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3940</v>
      </c>
      <c r="C54" s="322">
        <v>3445.7845000000002</v>
      </c>
      <c r="D54" s="266">
        <v>-12.5</v>
      </c>
      <c r="E54" s="179">
        <v>0.12846519102277831</v>
      </c>
      <c r="F54" s="146"/>
      <c r="G54" s="34"/>
      <c r="H54" s="160"/>
      <c r="I54" s="160"/>
      <c r="J54" s="38"/>
      <c r="K54" s="38"/>
      <c r="L54" s="160"/>
      <c r="M54" s="160"/>
      <c r="N54" s="149"/>
      <c r="O54" s="662" t="s">
        <v>432</v>
      </c>
    </row>
    <row r="55" spans="1:15" s="3" customFormat="1" ht="15.75" x14ac:dyDescent="0.2">
      <c r="A55" s="39" t="s">
        <v>340</v>
      </c>
      <c r="B55" s="294">
        <v>3514</v>
      </c>
      <c r="C55" s="295">
        <v>2971.0143200000002</v>
      </c>
      <c r="D55" s="267">
        <v>-15.5</v>
      </c>
      <c r="E55" s="179">
        <v>0.19711972164060695</v>
      </c>
      <c r="F55" s="146"/>
      <c r="G55" s="34"/>
      <c r="H55" s="146"/>
      <c r="I55" s="146"/>
      <c r="J55" s="34"/>
      <c r="K55" s="34"/>
      <c r="L55" s="160"/>
      <c r="M55" s="160"/>
      <c r="N55" s="149"/>
      <c r="O55" s="662" t="s">
        <v>432</v>
      </c>
    </row>
    <row r="56" spans="1:15" s="3" customFormat="1" ht="15.75" x14ac:dyDescent="0.2">
      <c r="A56" s="39" t="s">
        <v>341</v>
      </c>
      <c r="B56" s="45">
        <v>426</v>
      </c>
      <c r="C56" s="300">
        <v>474.77017999999998</v>
      </c>
      <c r="D56" s="267">
        <v>11.4</v>
      </c>
      <c r="E56" s="179">
        <v>4.0403984425707716E-2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21"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378" t="s">
        <v>432</v>
      </c>
      <c r="C82" s="378" t="s">
        <v>432</v>
      </c>
      <c r="D82" s="681" t="s">
        <v>432</v>
      </c>
      <c r="E82" s="392" t="s">
        <v>432</v>
      </c>
      <c r="F82" s="378" t="s">
        <v>432</v>
      </c>
      <c r="G82" s="378" t="s">
        <v>432</v>
      </c>
      <c r="H82" s="167" t="s">
        <v>432</v>
      </c>
      <c r="I82" s="704" t="s">
        <v>432</v>
      </c>
      <c r="J82" s="302" t="s">
        <v>432</v>
      </c>
      <c r="K82" s="302" t="s">
        <v>432</v>
      </c>
      <c r="L82" s="167" t="s">
        <v>432</v>
      </c>
      <c r="M82" s="656" t="s">
        <v>432</v>
      </c>
      <c r="O82" s="662" t="s">
        <v>432</v>
      </c>
    </row>
    <row r="83" spans="1:15" x14ac:dyDescent="0.2">
      <c r="A83" s="308" t="s">
        <v>12</v>
      </c>
      <c r="B83" s="386"/>
      <c r="C83" s="387"/>
      <c r="D83" s="681" t="s">
        <v>432</v>
      </c>
      <c r="E83" s="392" t="s">
        <v>432</v>
      </c>
      <c r="F83" s="378" t="s">
        <v>432</v>
      </c>
      <c r="G83" s="378" t="s">
        <v>432</v>
      </c>
      <c r="H83" s="167" t="s">
        <v>432</v>
      </c>
      <c r="I83" s="704" t="s">
        <v>432</v>
      </c>
      <c r="J83" s="302" t="s">
        <v>432</v>
      </c>
      <c r="K83" s="302" t="s">
        <v>432</v>
      </c>
      <c r="L83" s="167" t="s">
        <v>432</v>
      </c>
      <c r="M83" s="656" t="s">
        <v>432</v>
      </c>
      <c r="O83" s="662" t="s">
        <v>432</v>
      </c>
    </row>
    <row r="84" spans="1:15" x14ac:dyDescent="0.2">
      <c r="A84" s="308" t="s">
        <v>13</v>
      </c>
      <c r="B84" s="388"/>
      <c r="C84" s="389"/>
      <c r="D84" s="681" t="s">
        <v>432</v>
      </c>
      <c r="E84" s="392" t="s">
        <v>432</v>
      </c>
      <c r="F84" s="378" t="s">
        <v>432</v>
      </c>
      <c r="G84" s="378" t="s">
        <v>432</v>
      </c>
      <c r="H84" s="167" t="s">
        <v>432</v>
      </c>
      <c r="I84" s="704" t="s">
        <v>432</v>
      </c>
      <c r="J84" s="302" t="s">
        <v>432</v>
      </c>
      <c r="K84" s="302" t="s">
        <v>432</v>
      </c>
      <c r="L84" s="167" t="s">
        <v>432</v>
      </c>
      <c r="M84" s="656" t="s">
        <v>432</v>
      </c>
      <c r="O84" s="662" t="s">
        <v>432</v>
      </c>
    </row>
    <row r="85" spans="1:15" ht="15.75" x14ac:dyDescent="0.2">
      <c r="A85" s="308" t="s">
        <v>345</v>
      </c>
      <c r="B85" s="378" t="s">
        <v>432</v>
      </c>
      <c r="C85" s="378" t="s">
        <v>432</v>
      </c>
      <c r="D85" s="681" t="s">
        <v>432</v>
      </c>
      <c r="E85" s="392" t="s">
        <v>432</v>
      </c>
      <c r="F85" s="378" t="s">
        <v>432</v>
      </c>
      <c r="G85" s="378" t="s">
        <v>432</v>
      </c>
      <c r="H85" s="167" t="s">
        <v>432</v>
      </c>
      <c r="I85" s="704" t="s">
        <v>432</v>
      </c>
      <c r="J85" s="302" t="s">
        <v>432</v>
      </c>
      <c r="K85" s="302" t="s">
        <v>432</v>
      </c>
      <c r="L85" s="167" t="s">
        <v>432</v>
      </c>
      <c r="M85" s="656" t="s">
        <v>432</v>
      </c>
      <c r="O85" s="662" t="s">
        <v>432</v>
      </c>
    </row>
    <row r="86" spans="1:15" x14ac:dyDescent="0.2">
      <c r="A86" s="308" t="s">
        <v>12</v>
      </c>
      <c r="B86" s="388"/>
      <c r="C86" s="389"/>
      <c r="D86" s="681" t="s">
        <v>432</v>
      </c>
      <c r="E86" s="392" t="s">
        <v>432</v>
      </c>
      <c r="F86" s="378" t="s">
        <v>432</v>
      </c>
      <c r="G86" s="378" t="s">
        <v>432</v>
      </c>
      <c r="H86" s="167" t="s">
        <v>432</v>
      </c>
      <c r="I86" s="704" t="s">
        <v>432</v>
      </c>
      <c r="J86" s="302" t="s">
        <v>432</v>
      </c>
      <c r="K86" s="302" t="s">
        <v>432</v>
      </c>
      <c r="L86" s="167" t="s">
        <v>432</v>
      </c>
      <c r="M86" s="656" t="s">
        <v>432</v>
      </c>
      <c r="O86" s="662" t="s">
        <v>432</v>
      </c>
    </row>
    <row r="87" spans="1:15" s="3" customFormat="1" x14ac:dyDescent="0.2">
      <c r="A87" s="308" t="s">
        <v>13</v>
      </c>
      <c r="B87" s="388"/>
      <c r="C87" s="389"/>
      <c r="D87" s="681" t="s">
        <v>432</v>
      </c>
      <c r="E87" s="392" t="s">
        <v>432</v>
      </c>
      <c r="F87" s="378" t="s">
        <v>432</v>
      </c>
      <c r="G87" s="378"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378" t="s">
        <v>432</v>
      </c>
      <c r="C92" s="378" t="s">
        <v>432</v>
      </c>
      <c r="D92" s="681" t="s">
        <v>432</v>
      </c>
      <c r="E92" s="392" t="s">
        <v>432</v>
      </c>
      <c r="F92" s="378" t="s">
        <v>432</v>
      </c>
      <c r="G92" s="378" t="s">
        <v>432</v>
      </c>
      <c r="H92" s="167" t="s">
        <v>432</v>
      </c>
      <c r="I92" s="704" t="s">
        <v>432</v>
      </c>
      <c r="J92" s="302" t="s">
        <v>432</v>
      </c>
      <c r="K92" s="302" t="s">
        <v>432</v>
      </c>
      <c r="L92" s="167" t="s">
        <v>432</v>
      </c>
      <c r="M92" s="656" t="s">
        <v>432</v>
      </c>
      <c r="O92" s="662" t="s">
        <v>432</v>
      </c>
    </row>
    <row r="93" spans="1:15" x14ac:dyDescent="0.2">
      <c r="A93" s="308" t="s">
        <v>12</v>
      </c>
      <c r="B93" s="388"/>
      <c r="C93" s="389"/>
      <c r="D93" s="681" t="s">
        <v>432</v>
      </c>
      <c r="E93" s="392" t="s">
        <v>432</v>
      </c>
      <c r="F93" s="378" t="s">
        <v>432</v>
      </c>
      <c r="G93" s="378" t="s">
        <v>432</v>
      </c>
      <c r="H93" s="167" t="s">
        <v>432</v>
      </c>
      <c r="I93" s="704" t="s">
        <v>432</v>
      </c>
      <c r="J93" s="302" t="s">
        <v>432</v>
      </c>
      <c r="K93" s="302" t="s">
        <v>432</v>
      </c>
      <c r="L93" s="167" t="s">
        <v>432</v>
      </c>
      <c r="M93" s="656" t="s">
        <v>432</v>
      </c>
      <c r="O93" s="662" t="s">
        <v>432</v>
      </c>
    </row>
    <row r="94" spans="1:15" x14ac:dyDescent="0.2">
      <c r="A94" s="308" t="s">
        <v>13</v>
      </c>
      <c r="B94" s="388"/>
      <c r="C94" s="389"/>
      <c r="D94" s="681" t="s">
        <v>432</v>
      </c>
      <c r="E94" s="392" t="s">
        <v>432</v>
      </c>
      <c r="F94" s="378" t="s">
        <v>432</v>
      </c>
      <c r="G94" s="378" t="s">
        <v>432</v>
      </c>
      <c r="H94" s="167" t="s">
        <v>432</v>
      </c>
      <c r="I94" s="704" t="s">
        <v>432</v>
      </c>
      <c r="J94" s="302" t="s">
        <v>432</v>
      </c>
      <c r="K94" s="302" t="s">
        <v>432</v>
      </c>
      <c r="L94" s="167" t="s">
        <v>432</v>
      </c>
      <c r="M94" s="656" t="s">
        <v>432</v>
      </c>
      <c r="O94" s="662" t="s">
        <v>432</v>
      </c>
    </row>
    <row r="95" spans="1:15" ht="15.75" x14ac:dyDescent="0.2">
      <c r="A95" s="308" t="s">
        <v>345</v>
      </c>
      <c r="B95" s="378" t="s">
        <v>432</v>
      </c>
      <c r="C95" s="378" t="s">
        <v>432</v>
      </c>
      <c r="D95" s="681" t="s">
        <v>432</v>
      </c>
      <c r="E95" s="392" t="s">
        <v>432</v>
      </c>
      <c r="F95" s="378" t="s">
        <v>432</v>
      </c>
      <c r="G95" s="378" t="s">
        <v>432</v>
      </c>
      <c r="H95" s="167" t="s">
        <v>432</v>
      </c>
      <c r="I95" s="704" t="s">
        <v>432</v>
      </c>
      <c r="J95" s="302" t="s">
        <v>432</v>
      </c>
      <c r="K95" s="302" t="s">
        <v>432</v>
      </c>
      <c r="L95" s="167" t="s">
        <v>432</v>
      </c>
      <c r="M95" s="656" t="s">
        <v>432</v>
      </c>
      <c r="O95" s="662" t="s">
        <v>432</v>
      </c>
    </row>
    <row r="96" spans="1:15" x14ac:dyDescent="0.2">
      <c r="A96" s="308" t="s">
        <v>12</v>
      </c>
      <c r="B96" s="388"/>
      <c r="C96" s="389"/>
      <c r="D96" s="681" t="s">
        <v>432</v>
      </c>
      <c r="E96" s="392" t="s">
        <v>432</v>
      </c>
      <c r="F96" s="378" t="s">
        <v>432</v>
      </c>
      <c r="G96" s="378" t="s">
        <v>432</v>
      </c>
      <c r="H96" s="167" t="s">
        <v>432</v>
      </c>
      <c r="I96" s="704" t="s">
        <v>432</v>
      </c>
      <c r="J96" s="302" t="s">
        <v>432</v>
      </c>
      <c r="K96" s="302" t="s">
        <v>432</v>
      </c>
      <c r="L96" s="167" t="s">
        <v>432</v>
      </c>
      <c r="M96" s="656" t="s">
        <v>432</v>
      </c>
      <c r="O96" s="662" t="s">
        <v>432</v>
      </c>
    </row>
    <row r="97" spans="1:15" x14ac:dyDescent="0.2">
      <c r="A97" s="308" t="s">
        <v>13</v>
      </c>
      <c r="B97" s="388"/>
      <c r="C97" s="389"/>
      <c r="D97" s="681" t="s">
        <v>432</v>
      </c>
      <c r="E97" s="392" t="s">
        <v>432</v>
      </c>
      <c r="F97" s="378" t="s">
        <v>432</v>
      </c>
      <c r="G97" s="378"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378" t="s">
        <v>432</v>
      </c>
      <c r="C102" s="378" t="s">
        <v>432</v>
      </c>
      <c r="D102" s="681" t="s">
        <v>432</v>
      </c>
      <c r="E102" s="392" t="s">
        <v>432</v>
      </c>
      <c r="F102" s="378" t="s">
        <v>432</v>
      </c>
      <c r="G102" s="378" t="s">
        <v>432</v>
      </c>
      <c r="H102" s="167" t="s">
        <v>432</v>
      </c>
      <c r="I102" s="704" t="s">
        <v>432</v>
      </c>
      <c r="J102" s="302" t="s">
        <v>432</v>
      </c>
      <c r="K102" s="302" t="s">
        <v>432</v>
      </c>
      <c r="L102" s="167" t="s">
        <v>432</v>
      </c>
      <c r="M102" s="656" t="s">
        <v>432</v>
      </c>
      <c r="O102" s="662" t="s">
        <v>432</v>
      </c>
    </row>
    <row r="103" spans="1:15" x14ac:dyDescent="0.2">
      <c r="A103" s="308" t="s">
        <v>12</v>
      </c>
      <c r="B103" s="388"/>
      <c r="C103" s="389"/>
      <c r="D103" s="681" t="s">
        <v>432</v>
      </c>
      <c r="E103" s="392" t="s">
        <v>432</v>
      </c>
      <c r="F103" s="378" t="s">
        <v>432</v>
      </c>
      <c r="G103" s="378" t="s">
        <v>432</v>
      </c>
      <c r="H103" s="167" t="s">
        <v>432</v>
      </c>
      <c r="I103" s="704" t="s">
        <v>432</v>
      </c>
      <c r="J103" s="302" t="s">
        <v>432</v>
      </c>
      <c r="K103" s="302" t="s">
        <v>432</v>
      </c>
      <c r="L103" s="167" t="s">
        <v>432</v>
      </c>
      <c r="M103" s="656" t="s">
        <v>432</v>
      </c>
      <c r="O103" s="662" t="s">
        <v>432</v>
      </c>
    </row>
    <row r="104" spans="1:15" x14ac:dyDescent="0.2">
      <c r="A104" s="308" t="s">
        <v>13</v>
      </c>
      <c r="B104" s="388"/>
      <c r="C104" s="389"/>
      <c r="D104" s="681" t="s">
        <v>432</v>
      </c>
      <c r="E104" s="392" t="s">
        <v>432</v>
      </c>
      <c r="F104" s="378" t="s">
        <v>432</v>
      </c>
      <c r="G104" s="378" t="s">
        <v>432</v>
      </c>
      <c r="H104" s="167" t="s">
        <v>432</v>
      </c>
      <c r="I104" s="704" t="s">
        <v>432</v>
      </c>
      <c r="J104" s="302" t="s">
        <v>432</v>
      </c>
      <c r="K104" s="302" t="s">
        <v>432</v>
      </c>
      <c r="L104" s="167" t="s">
        <v>432</v>
      </c>
      <c r="M104" s="656" t="s">
        <v>432</v>
      </c>
      <c r="O104" s="662" t="s">
        <v>432</v>
      </c>
    </row>
    <row r="105" spans="1:15" ht="15.75" x14ac:dyDescent="0.2">
      <c r="A105" s="308" t="s">
        <v>345</v>
      </c>
      <c r="B105" s="378" t="s">
        <v>432</v>
      </c>
      <c r="C105" s="378" t="s">
        <v>432</v>
      </c>
      <c r="D105" s="681" t="s">
        <v>432</v>
      </c>
      <c r="E105" s="392" t="s">
        <v>432</v>
      </c>
      <c r="F105" s="378" t="s">
        <v>432</v>
      </c>
      <c r="G105" s="378" t="s">
        <v>432</v>
      </c>
      <c r="H105" s="167" t="s">
        <v>432</v>
      </c>
      <c r="I105" s="704" t="s">
        <v>432</v>
      </c>
      <c r="J105" s="302" t="s">
        <v>432</v>
      </c>
      <c r="K105" s="302" t="s">
        <v>432</v>
      </c>
      <c r="L105" s="167" t="s">
        <v>432</v>
      </c>
      <c r="M105" s="656" t="s">
        <v>432</v>
      </c>
      <c r="O105" s="662" t="s">
        <v>432</v>
      </c>
    </row>
    <row r="106" spans="1:15" x14ac:dyDescent="0.2">
      <c r="A106" s="308" t="s">
        <v>12</v>
      </c>
      <c r="B106" s="388"/>
      <c r="C106" s="389"/>
      <c r="D106" s="681" t="s">
        <v>432</v>
      </c>
      <c r="E106" s="392" t="s">
        <v>432</v>
      </c>
      <c r="F106" s="378" t="s">
        <v>432</v>
      </c>
      <c r="G106" s="378" t="s">
        <v>432</v>
      </c>
      <c r="H106" s="167" t="s">
        <v>432</v>
      </c>
      <c r="I106" s="704" t="s">
        <v>432</v>
      </c>
      <c r="J106" s="302" t="s">
        <v>432</v>
      </c>
      <c r="K106" s="302" t="s">
        <v>432</v>
      </c>
      <c r="L106" s="167" t="s">
        <v>432</v>
      </c>
      <c r="M106" s="656" t="s">
        <v>432</v>
      </c>
      <c r="O106" s="662" t="s">
        <v>432</v>
      </c>
    </row>
    <row r="107" spans="1:15" x14ac:dyDescent="0.2">
      <c r="A107" s="308" t="s">
        <v>13</v>
      </c>
      <c r="B107" s="388"/>
      <c r="C107" s="389"/>
      <c r="D107" s="681" t="s">
        <v>432</v>
      </c>
      <c r="E107" s="392" t="s">
        <v>432</v>
      </c>
      <c r="F107" s="378" t="s">
        <v>432</v>
      </c>
      <c r="G107" s="378"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378" t="s">
        <v>432</v>
      </c>
      <c r="C112" s="378" t="s">
        <v>432</v>
      </c>
      <c r="D112" s="681" t="s">
        <v>432</v>
      </c>
      <c r="E112" s="392" t="s">
        <v>432</v>
      </c>
      <c r="F112" s="378" t="s">
        <v>432</v>
      </c>
      <c r="G112" s="378" t="s">
        <v>432</v>
      </c>
      <c r="H112" s="167" t="s">
        <v>432</v>
      </c>
      <c r="I112" s="704" t="s">
        <v>432</v>
      </c>
      <c r="J112" s="302" t="s">
        <v>432</v>
      </c>
      <c r="K112" s="302" t="s">
        <v>432</v>
      </c>
      <c r="L112" s="167" t="s">
        <v>432</v>
      </c>
      <c r="M112" s="656" t="s">
        <v>432</v>
      </c>
      <c r="O112" s="662" t="s">
        <v>432</v>
      </c>
    </row>
    <row r="113" spans="1:15" x14ac:dyDescent="0.2">
      <c r="A113" s="308" t="s">
        <v>12</v>
      </c>
      <c r="B113" s="388"/>
      <c r="C113" s="389"/>
      <c r="D113" s="681" t="s">
        <v>432</v>
      </c>
      <c r="E113" s="392" t="s">
        <v>432</v>
      </c>
      <c r="F113" s="378" t="s">
        <v>432</v>
      </c>
      <c r="G113" s="378" t="s">
        <v>432</v>
      </c>
      <c r="H113" s="167" t="s">
        <v>432</v>
      </c>
      <c r="I113" s="704" t="s">
        <v>432</v>
      </c>
      <c r="J113" s="302" t="s">
        <v>432</v>
      </c>
      <c r="K113" s="302" t="s">
        <v>432</v>
      </c>
      <c r="L113" s="167" t="s">
        <v>432</v>
      </c>
      <c r="M113" s="656" t="s">
        <v>432</v>
      </c>
      <c r="O113" s="662" t="s">
        <v>432</v>
      </c>
    </row>
    <row r="114" spans="1:15" x14ac:dyDescent="0.2">
      <c r="A114" s="308" t="s">
        <v>13</v>
      </c>
      <c r="B114" s="388"/>
      <c r="C114" s="389"/>
      <c r="D114" s="681" t="s">
        <v>432</v>
      </c>
      <c r="E114" s="392" t="s">
        <v>432</v>
      </c>
      <c r="F114" s="378" t="s">
        <v>432</v>
      </c>
      <c r="G114" s="378" t="s">
        <v>432</v>
      </c>
      <c r="H114" s="167" t="s">
        <v>432</v>
      </c>
      <c r="I114" s="704" t="s">
        <v>432</v>
      </c>
      <c r="J114" s="302" t="s">
        <v>432</v>
      </c>
      <c r="K114" s="302" t="s">
        <v>432</v>
      </c>
      <c r="L114" s="167" t="s">
        <v>432</v>
      </c>
      <c r="M114" s="656" t="s">
        <v>432</v>
      </c>
      <c r="O114" s="662" t="s">
        <v>432</v>
      </c>
    </row>
    <row r="115" spans="1:15" ht="15.75" x14ac:dyDescent="0.2">
      <c r="A115" s="308" t="s">
        <v>345</v>
      </c>
      <c r="B115" s="378" t="s">
        <v>432</v>
      </c>
      <c r="C115" s="378" t="s">
        <v>432</v>
      </c>
      <c r="D115" s="681" t="s">
        <v>432</v>
      </c>
      <c r="E115" s="392" t="s">
        <v>432</v>
      </c>
      <c r="F115" s="378" t="s">
        <v>432</v>
      </c>
      <c r="G115" s="378" t="s">
        <v>432</v>
      </c>
      <c r="H115" s="167" t="s">
        <v>432</v>
      </c>
      <c r="I115" s="704" t="s">
        <v>432</v>
      </c>
      <c r="J115" s="302" t="s">
        <v>432</v>
      </c>
      <c r="K115" s="302" t="s">
        <v>432</v>
      </c>
      <c r="L115" s="167" t="s">
        <v>432</v>
      </c>
      <c r="M115" s="656" t="s">
        <v>432</v>
      </c>
      <c r="O115" s="662" t="s">
        <v>432</v>
      </c>
    </row>
    <row r="116" spans="1:15" x14ac:dyDescent="0.2">
      <c r="A116" s="308" t="s">
        <v>12</v>
      </c>
      <c r="B116" s="388"/>
      <c r="C116" s="389"/>
      <c r="D116" s="681" t="s">
        <v>432</v>
      </c>
      <c r="E116" s="392" t="s">
        <v>432</v>
      </c>
      <c r="F116" s="378" t="s">
        <v>432</v>
      </c>
      <c r="G116" s="378" t="s">
        <v>432</v>
      </c>
      <c r="H116" s="167" t="s">
        <v>432</v>
      </c>
      <c r="I116" s="704" t="s">
        <v>432</v>
      </c>
      <c r="J116" s="302" t="s">
        <v>432</v>
      </c>
      <c r="K116" s="302" t="s">
        <v>432</v>
      </c>
      <c r="L116" s="167" t="s">
        <v>432</v>
      </c>
      <c r="M116" s="656" t="s">
        <v>432</v>
      </c>
      <c r="O116" s="662" t="s">
        <v>432</v>
      </c>
    </row>
    <row r="117" spans="1:15" x14ac:dyDescent="0.2">
      <c r="A117" s="308" t="s">
        <v>13</v>
      </c>
      <c r="B117" s="390"/>
      <c r="C117" s="391"/>
      <c r="D117" s="681" t="s">
        <v>432</v>
      </c>
      <c r="E117" s="392" t="s">
        <v>432</v>
      </c>
      <c r="F117" s="378" t="s">
        <v>432</v>
      </c>
      <c r="G117" s="378"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378" t="s">
        <v>432</v>
      </c>
      <c r="C122" s="378" t="s">
        <v>432</v>
      </c>
      <c r="D122" s="681" t="s">
        <v>432</v>
      </c>
      <c r="E122" s="392" t="s">
        <v>432</v>
      </c>
      <c r="F122" s="378" t="s">
        <v>432</v>
      </c>
      <c r="G122" s="378" t="s">
        <v>432</v>
      </c>
      <c r="H122" s="167" t="s">
        <v>432</v>
      </c>
      <c r="I122" s="704" t="s">
        <v>432</v>
      </c>
      <c r="J122" s="302" t="s">
        <v>432</v>
      </c>
      <c r="K122" s="302" t="s">
        <v>432</v>
      </c>
      <c r="L122" s="167" t="s">
        <v>432</v>
      </c>
      <c r="M122" s="656" t="s">
        <v>432</v>
      </c>
      <c r="O122" s="662" t="s">
        <v>432</v>
      </c>
    </row>
    <row r="123" spans="1:15" x14ac:dyDescent="0.2">
      <c r="A123" s="308" t="s">
        <v>12</v>
      </c>
      <c r="B123" s="388"/>
      <c r="C123" s="389"/>
      <c r="D123" s="681" t="s">
        <v>432</v>
      </c>
      <c r="E123" s="392" t="s">
        <v>432</v>
      </c>
      <c r="F123" s="378" t="s">
        <v>432</v>
      </c>
      <c r="G123" s="378" t="s">
        <v>432</v>
      </c>
      <c r="H123" s="167" t="s">
        <v>432</v>
      </c>
      <c r="I123" s="704" t="s">
        <v>432</v>
      </c>
      <c r="J123" s="302" t="s">
        <v>432</v>
      </c>
      <c r="K123" s="302" t="s">
        <v>432</v>
      </c>
      <c r="L123" s="167" t="s">
        <v>432</v>
      </c>
      <c r="M123" s="656" t="s">
        <v>432</v>
      </c>
      <c r="O123" s="662" t="s">
        <v>432</v>
      </c>
    </row>
    <row r="124" spans="1:15" x14ac:dyDescent="0.2">
      <c r="A124" s="308" t="s">
        <v>13</v>
      </c>
      <c r="B124" s="388"/>
      <c r="C124" s="389"/>
      <c r="D124" s="681" t="s">
        <v>432</v>
      </c>
      <c r="E124" s="392" t="s">
        <v>432</v>
      </c>
      <c r="F124" s="378" t="s">
        <v>432</v>
      </c>
      <c r="G124" s="378" t="s">
        <v>432</v>
      </c>
      <c r="H124" s="167" t="s">
        <v>432</v>
      </c>
      <c r="I124" s="704" t="s">
        <v>432</v>
      </c>
      <c r="J124" s="302" t="s">
        <v>432</v>
      </c>
      <c r="K124" s="302" t="s">
        <v>432</v>
      </c>
      <c r="L124" s="167" t="s">
        <v>432</v>
      </c>
      <c r="M124" s="656" t="s">
        <v>432</v>
      </c>
      <c r="O124" s="662" t="s">
        <v>432</v>
      </c>
    </row>
    <row r="125" spans="1:15" ht="15.75" x14ac:dyDescent="0.2">
      <c r="A125" s="308" t="s">
        <v>345</v>
      </c>
      <c r="B125" s="378" t="s">
        <v>432</v>
      </c>
      <c r="C125" s="378" t="s">
        <v>432</v>
      </c>
      <c r="D125" s="681" t="s">
        <v>432</v>
      </c>
      <c r="E125" s="392" t="s">
        <v>432</v>
      </c>
      <c r="F125" s="378" t="s">
        <v>432</v>
      </c>
      <c r="G125" s="378" t="s">
        <v>432</v>
      </c>
      <c r="H125" s="167" t="s">
        <v>432</v>
      </c>
      <c r="I125" s="704" t="s">
        <v>432</v>
      </c>
      <c r="J125" s="302" t="s">
        <v>432</v>
      </c>
      <c r="K125" s="302" t="s">
        <v>432</v>
      </c>
      <c r="L125" s="167" t="s">
        <v>432</v>
      </c>
      <c r="M125" s="656" t="s">
        <v>432</v>
      </c>
      <c r="O125" s="662" t="s">
        <v>432</v>
      </c>
    </row>
    <row r="126" spans="1:15" x14ac:dyDescent="0.2">
      <c r="A126" s="308" t="s">
        <v>12</v>
      </c>
      <c r="B126" s="388"/>
      <c r="C126" s="389"/>
      <c r="D126" s="681" t="s">
        <v>432</v>
      </c>
      <c r="E126" s="392" t="s">
        <v>432</v>
      </c>
      <c r="F126" s="378" t="s">
        <v>432</v>
      </c>
      <c r="G126" s="378" t="s">
        <v>432</v>
      </c>
      <c r="H126" s="167" t="s">
        <v>432</v>
      </c>
      <c r="I126" s="704" t="s">
        <v>432</v>
      </c>
      <c r="J126" s="302" t="s">
        <v>432</v>
      </c>
      <c r="K126" s="302" t="s">
        <v>432</v>
      </c>
      <c r="L126" s="167" t="s">
        <v>432</v>
      </c>
      <c r="M126" s="656" t="s">
        <v>432</v>
      </c>
      <c r="O126" s="662" t="s">
        <v>432</v>
      </c>
    </row>
    <row r="127" spans="1:15" x14ac:dyDescent="0.2">
      <c r="A127" s="308" t="s">
        <v>13</v>
      </c>
      <c r="B127" s="388"/>
      <c r="C127" s="389"/>
      <c r="D127" s="681" t="s">
        <v>432</v>
      </c>
      <c r="E127" s="392" t="s">
        <v>432</v>
      </c>
      <c r="F127" s="378" t="s">
        <v>432</v>
      </c>
      <c r="G127" s="378"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378" t="s">
        <v>432</v>
      </c>
      <c r="C132" s="378" t="s">
        <v>432</v>
      </c>
      <c r="D132" s="681" t="s">
        <v>432</v>
      </c>
      <c r="E132" s="392" t="s">
        <v>432</v>
      </c>
      <c r="F132" s="378" t="s">
        <v>432</v>
      </c>
      <c r="G132" s="378" t="s">
        <v>432</v>
      </c>
      <c r="H132" s="167" t="s">
        <v>432</v>
      </c>
      <c r="I132" s="704" t="s">
        <v>432</v>
      </c>
      <c r="J132" s="302" t="s">
        <v>432</v>
      </c>
      <c r="K132" s="302" t="s">
        <v>432</v>
      </c>
      <c r="L132" s="167" t="s">
        <v>432</v>
      </c>
      <c r="M132" s="656" t="s">
        <v>432</v>
      </c>
      <c r="O132" s="662" t="s">
        <v>432</v>
      </c>
    </row>
    <row r="133" spans="1:15" x14ac:dyDescent="0.2">
      <c r="A133" s="308" t="s">
        <v>12</v>
      </c>
      <c r="B133" s="388"/>
      <c r="C133" s="389"/>
      <c r="D133" s="681" t="s">
        <v>432</v>
      </c>
      <c r="E133" s="392" t="s">
        <v>432</v>
      </c>
      <c r="F133" s="378" t="s">
        <v>432</v>
      </c>
      <c r="G133" s="378" t="s">
        <v>432</v>
      </c>
      <c r="H133" s="167" t="s">
        <v>432</v>
      </c>
      <c r="I133" s="704" t="s">
        <v>432</v>
      </c>
      <c r="J133" s="302" t="s">
        <v>432</v>
      </c>
      <c r="K133" s="302" t="s">
        <v>432</v>
      </c>
      <c r="L133" s="167" t="s">
        <v>432</v>
      </c>
      <c r="M133" s="656" t="s">
        <v>432</v>
      </c>
      <c r="O133" s="662" t="s">
        <v>432</v>
      </c>
    </row>
    <row r="134" spans="1:15" x14ac:dyDescent="0.2">
      <c r="A134" s="308" t="s">
        <v>13</v>
      </c>
      <c r="B134" s="388"/>
      <c r="C134" s="389"/>
      <c r="D134" s="681" t="s">
        <v>432</v>
      </c>
      <c r="E134" s="392" t="s">
        <v>432</v>
      </c>
      <c r="F134" s="378" t="s">
        <v>432</v>
      </c>
      <c r="G134" s="378" t="s">
        <v>432</v>
      </c>
      <c r="H134" s="167" t="s">
        <v>432</v>
      </c>
      <c r="I134" s="704" t="s">
        <v>432</v>
      </c>
      <c r="J134" s="302" t="s">
        <v>432</v>
      </c>
      <c r="K134" s="302" t="s">
        <v>432</v>
      </c>
      <c r="L134" s="167" t="s">
        <v>432</v>
      </c>
      <c r="M134" s="656" t="s">
        <v>432</v>
      </c>
      <c r="O134" s="662" t="s">
        <v>432</v>
      </c>
    </row>
    <row r="135" spans="1:15" ht="15.75" x14ac:dyDescent="0.2">
      <c r="A135" s="308" t="s">
        <v>345</v>
      </c>
      <c r="B135" s="378" t="s">
        <v>432</v>
      </c>
      <c r="C135" s="378" t="s">
        <v>432</v>
      </c>
      <c r="D135" s="681" t="s">
        <v>432</v>
      </c>
      <c r="E135" s="392" t="s">
        <v>432</v>
      </c>
      <c r="F135" s="378" t="s">
        <v>432</v>
      </c>
      <c r="G135" s="378" t="s">
        <v>432</v>
      </c>
      <c r="H135" s="167" t="s">
        <v>432</v>
      </c>
      <c r="I135" s="704" t="s">
        <v>432</v>
      </c>
      <c r="J135" s="302" t="s">
        <v>432</v>
      </c>
      <c r="K135" s="302" t="s">
        <v>432</v>
      </c>
      <c r="L135" s="167" t="s">
        <v>432</v>
      </c>
      <c r="M135" s="656" t="s">
        <v>432</v>
      </c>
      <c r="O135" s="662" t="s">
        <v>432</v>
      </c>
    </row>
    <row r="136" spans="1:15" x14ac:dyDescent="0.2">
      <c r="A136" s="308" t="s">
        <v>12</v>
      </c>
      <c r="B136" s="388"/>
      <c r="C136" s="389"/>
      <c r="D136" s="681" t="s">
        <v>432</v>
      </c>
      <c r="E136" s="392" t="s">
        <v>432</v>
      </c>
      <c r="F136" s="378" t="s">
        <v>432</v>
      </c>
      <c r="G136" s="378" t="s">
        <v>432</v>
      </c>
      <c r="H136" s="167" t="s">
        <v>432</v>
      </c>
      <c r="I136" s="704" t="s">
        <v>432</v>
      </c>
      <c r="J136" s="302" t="s">
        <v>432</v>
      </c>
      <c r="K136" s="302" t="s">
        <v>432</v>
      </c>
      <c r="L136" s="167" t="s">
        <v>432</v>
      </c>
      <c r="M136" s="656" t="s">
        <v>432</v>
      </c>
      <c r="O136" s="662" t="s">
        <v>432</v>
      </c>
    </row>
    <row r="137" spans="1:15" x14ac:dyDescent="0.2">
      <c r="A137" s="308" t="s">
        <v>13</v>
      </c>
      <c r="B137" s="388"/>
      <c r="C137" s="389"/>
      <c r="D137" s="681" t="s">
        <v>432</v>
      </c>
      <c r="E137" s="392" t="s">
        <v>432</v>
      </c>
      <c r="F137" s="378" t="s">
        <v>432</v>
      </c>
      <c r="G137" s="378"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378" t="s">
        <v>432</v>
      </c>
      <c r="C146" s="378" t="s">
        <v>432</v>
      </c>
      <c r="D146" s="681" t="s">
        <v>432</v>
      </c>
      <c r="E146" s="392" t="s">
        <v>432</v>
      </c>
      <c r="F146" s="378" t="s">
        <v>432</v>
      </c>
      <c r="G146" s="378"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378" t="s">
        <v>432</v>
      </c>
      <c r="C154" s="378" t="s">
        <v>432</v>
      </c>
      <c r="D154" s="681" t="s">
        <v>432</v>
      </c>
      <c r="E154" s="392" t="s">
        <v>432</v>
      </c>
      <c r="F154" s="378" t="s">
        <v>432</v>
      </c>
      <c r="G154" s="378"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241">
        <v>15882455.59293</v>
      </c>
      <c r="C165" s="320">
        <v>17860299.0057</v>
      </c>
      <c r="D165" s="262">
        <v>12.5</v>
      </c>
      <c r="E165" s="179">
        <v>92.481703160595671</v>
      </c>
      <c r="F165" s="327">
        <v>67949.659</v>
      </c>
      <c r="G165" s="328">
        <v>76382.539000000004</v>
      </c>
      <c r="H165" s="263">
        <v>12.4</v>
      </c>
      <c r="I165" s="167">
        <v>100</v>
      </c>
      <c r="J165" s="329">
        <v>15950405.25193</v>
      </c>
      <c r="K165" s="329">
        <v>17936681.5447</v>
      </c>
      <c r="L165" s="266">
        <v>12.5</v>
      </c>
      <c r="M165" s="179">
        <v>92.511321884823587</v>
      </c>
      <c r="N165" s="149"/>
      <c r="O165" s="662" t="s">
        <v>432</v>
      </c>
    </row>
    <row r="166" spans="1:15" s="3" customFormat="1" ht="15.75" x14ac:dyDescent="0.2">
      <c r="A166" s="13" t="s">
        <v>352</v>
      </c>
      <c r="B166" s="241">
        <v>5460</v>
      </c>
      <c r="C166" s="320">
        <v>5306</v>
      </c>
      <c r="D166" s="167">
        <v>-2.8</v>
      </c>
      <c r="E166" s="179">
        <v>100</v>
      </c>
      <c r="F166" s="645" t="s">
        <v>432</v>
      </c>
      <c r="G166" s="410" t="s">
        <v>432</v>
      </c>
      <c r="H166" s="713" t="s">
        <v>432</v>
      </c>
      <c r="I166" s="656" t="s">
        <v>432</v>
      </c>
      <c r="J166" s="319">
        <v>5460</v>
      </c>
      <c r="K166" s="319">
        <v>5306</v>
      </c>
      <c r="L166" s="267">
        <v>-2.8</v>
      </c>
      <c r="M166" s="179">
        <v>100</v>
      </c>
      <c r="N166" s="149"/>
      <c r="O166" s="662" t="s">
        <v>432</v>
      </c>
    </row>
    <row r="167" spans="1:15" s="3" customFormat="1" ht="15.75" x14ac:dyDescent="0.2">
      <c r="A167" s="13" t="s">
        <v>353</v>
      </c>
      <c r="B167" s="241">
        <v>383972113.19656003</v>
      </c>
      <c r="C167" s="320">
        <v>408022300.04294997</v>
      </c>
      <c r="D167" s="167">
        <v>6.3</v>
      </c>
      <c r="E167" s="179">
        <v>85.999629954929745</v>
      </c>
      <c r="F167" s="241">
        <v>2029624.7911499999</v>
      </c>
      <c r="G167" s="320">
        <v>2120218.96215</v>
      </c>
      <c r="H167" s="244">
        <v>4.5</v>
      </c>
      <c r="I167" s="167">
        <v>100</v>
      </c>
      <c r="J167" s="319">
        <v>386001737.98771</v>
      </c>
      <c r="K167" s="319">
        <v>410142519.00509995</v>
      </c>
      <c r="L167" s="267">
        <v>6.3</v>
      </c>
      <c r="M167" s="179">
        <v>86.061916816572605</v>
      </c>
      <c r="N167" s="149"/>
      <c r="O167" s="662" t="s">
        <v>432</v>
      </c>
    </row>
    <row r="168" spans="1:15" s="3" customFormat="1" ht="15.75" x14ac:dyDescent="0.2">
      <c r="A168" s="13" t="s">
        <v>354</v>
      </c>
      <c r="B168" s="241">
        <v>9602866.4184700008</v>
      </c>
      <c r="C168" s="320">
        <v>1738366.0020000001</v>
      </c>
      <c r="D168" s="167">
        <v>-81.900000000000006</v>
      </c>
      <c r="E168" s="179">
        <v>99.994101647659207</v>
      </c>
      <c r="F168" s="241">
        <v>210.54499999999999</v>
      </c>
      <c r="G168" s="410" t="s">
        <v>432</v>
      </c>
      <c r="H168" s="244">
        <v>-100</v>
      </c>
      <c r="I168" s="656" t="s">
        <v>432</v>
      </c>
      <c r="J168" s="319">
        <v>9603076.9634700008</v>
      </c>
      <c r="K168" s="319">
        <v>1738366.0020000001</v>
      </c>
      <c r="L168" s="267">
        <v>-81.900000000000006</v>
      </c>
      <c r="M168" s="179">
        <v>99.994101647659207</v>
      </c>
      <c r="N168" s="149"/>
      <c r="O168" s="662" t="s">
        <v>432</v>
      </c>
    </row>
    <row r="169" spans="1:15" s="3" customFormat="1" ht="15.75" x14ac:dyDescent="0.2">
      <c r="A169" s="42" t="s">
        <v>355</v>
      </c>
      <c r="B169" s="289">
        <v>147314.49900000001</v>
      </c>
      <c r="C169" s="326">
        <v>123887.451</v>
      </c>
      <c r="D169" s="168">
        <v>-15.9</v>
      </c>
      <c r="E169" s="210">
        <v>6.4384785166945759</v>
      </c>
      <c r="F169" s="650" t="s">
        <v>432</v>
      </c>
      <c r="G169" s="701" t="s">
        <v>432</v>
      </c>
      <c r="H169" s="714" t="s">
        <v>432</v>
      </c>
      <c r="I169" s="657" t="s">
        <v>432</v>
      </c>
      <c r="J169" s="325">
        <v>147314.49900000001</v>
      </c>
      <c r="K169" s="325">
        <v>123887.451</v>
      </c>
      <c r="L169" s="268">
        <v>-15.9</v>
      </c>
      <c r="M169" s="168">
        <v>6.4384785166945759</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520" priority="193">
      <formula>kvartal &lt; 4</formula>
    </cfRule>
  </conditionalFormatting>
  <conditionalFormatting sqref="B63:C65">
    <cfRule type="expression" dxfId="1519" priority="192">
      <formula>kvartal &lt; 4</formula>
    </cfRule>
  </conditionalFormatting>
  <conditionalFormatting sqref="B37">
    <cfRule type="expression" dxfId="1518" priority="191">
      <formula>kvartal &lt; 4</formula>
    </cfRule>
  </conditionalFormatting>
  <conditionalFormatting sqref="B38">
    <cfRule type="expression" dxfId="1517" priority="190">
      <formula>kvartal &lt; 4</formula>
    </cfRule>
  </conditionalFormatting>
  <conditionalFormatting sqref="B39">
    <cfRule type="expression" dxfId="1516" priority="189">
      <formula>kvartal &lt; 4</formula>
    </cfRule>
  </conditionalFormatting>
  <conditionalFormatting sqref="A34">
    <cfRule type="expression" dxfId="1515" priority="62">
      <formula>kvartal &lt; 4</formula>
    </cfRule>
  </conditionalFormatting>
  <conditionalFormatting sqref="C37">
    <cfRule type="expression" dxfId="1514" priority="188">
      <formula>kvartal &lt; 4</formula>
    </cfRule>
  </conditionalFormatting>
  <conditionalFormatting sqref="C38">
    <cfRule type="expression" dxfId="1513" priority="187">
      <formula>kvartal &lt; 4</formula>
    </cfRule>
  </conditionalFormatting>
  <conditionalFormatting sqref="C39">
    <cfRule type="expression" dxfId="1512" priority="186">
      <formula>kvartal &lt; 4</formula>
    </cfRule>
  </conditionalFormatting>
  <conditionalFormatting sqref="B26:C28">
    <cfRule type="expression" dxfId="1511" priority="185">
      <formula>kvartal &lt; 4</formula>
    </cfRule>
  </conditionalFormatting>
  <conditionalFormatting sqref="B32:C33">
    <cfRule type="expression" dxfId="1510" priority="184">
      <formula>kvartal &lt; 4</formula>
    </cfRule>
  </conditionalFormatting>
  <conditionalFormatting sqref="B34">
    <cfRule type="expression" dxfId="1509" priority="183">
      <formula>kvartal &lt; 4</formula>
    </cfRule>
  </conditionalFormatting>
  <conditionalFormatting sqref="C34">
    <cfRule type="expression" dxfId="1508" priority="182">
      <formula>kvartal &lt; 4</formula>
    </cfRule>
  </conditionalFormatting>
  <conditionalFormatting sqref="F26:G28">
    <cfRule type="expression" dxfId="1507" priority="181">
      <formula>kvartal &lt; 4</formula>
    </cfRule>
  </conditionalFormatting>
  <conditionalFormatting sqref="F32">
    <cfRule type="expression" dxfId="1506" priority="180">
      <formula>kvartal &lt; 4</formula>
    </cfRule>
  </conditionalFormatting>
  <conditionalFormatting sqref="G32">
    <cfRule type="expression" dxfId="1505" priority="179">
      <formula>kvartal &lt; 4</formula>
    </cfRule>
  </conditionalFormatting>
  <conditionalFormatting sqref="F33">
    <cfRule type="expression" dxfId="1504" priority="178">
      <formula>kvartal &lt; 4</formula>
    </cfRule>
  </conditionalFormatting>
  <conditionalFormatting sqref="G33">
    <cfRule type="expression" dxfId="1503" priority="177">
      <formula>kvartal &lt; 4</formula>
    </cfRule>
  </conditionalFormatting>
  <conditionalFormatting sqref="F34">
    <cfRule type="expression" dxfId="1502" priority="176">
      <formula>kvartal &lt; 4</formula>
    </cfRule>
  </conditionalFormatting>
  <conditionalFormatting sqref="G34">
    <cfRule type="expression" dxfId="1501" priority="175">
      <formula>kvartal &lt; 4</formula>
    </cfRule>
  </conditionalFormatting>
  <conditionalFormatting sqref="F37">
    <cfRule type="expression" dxfId="1500" priority="174">
      <formula>kvartal &lt; 4</formula>
    </cfRule>
  </conditionalFormatting>
  <conditionalFormatting sqref="F38">
    <cfRule type="expression" dxfId="1499" priority="173">
      <formula>kvartal &lt; 4</formula>
    </cfRule>
  </conditionalFormatting>
  <conditionalFormatting sqref="F39">
    <cfRule type="expression" dxfId="1498" priority="172">
      <formula>kvartal &lt; 4</formula>
    </cfRule>
  </conditionalFormatting>
  <conditionalFormatting sqref="G37">
    <cfRule type="expression" dxfId="1497" priority="171">
      <formula>kvartal &lt; 4</formula>
    </cfRule>
  </conditionalFormatting>
  <conditionalFormatting sqref="G38">
    <cfRule type="expression" dxfId="1496" priority="170">
      <formula>kvartal &lt; 4</formula>
    </cfRule>
  </conditionalFormatting>
  <conditionalFormatting sqref="G39">
    <cfRule type="expression" dxfId="1495" priority="169">
      <formula>kvartal &lt; 4</formula>
    </cfRule>
  </conditionalFormatting>
  <conditionalFormatting sqref="B29">
    <cfRule type="expression" dxfId="1494" priority="168">
      <formula>kvartal &lt; 4</formula>
    </cfRule>
  </conditionalFormatting>
  <conditionalFormatting sqref="C29">
    <cfRule type="expression" dxfId="1493" priority="167">
      <formula>kvartal &lt; 4</formula>
    </cfRule>
  </conditionalFormatting>
  <conditionalFormatting sqref="F29">
    <cfRule type="expression" dxfId="1492" priority="166">
      <formula>kvartal &lt; 4</formula>
    </cfRule>
  </conditionalFormatting>
  <conditionalFormatting sqref="G29">
    <cfRule type="expression" dxfId="1491" priority="165">
      <formula>kvartal &lt; 4</formula>
    </cfRule>
  </conditionalFormatting>
  <conditionalFormatting sqref="J26:K29">
    <cfRule type="expression" dxfId="1490" priority="164">
      <formula>kvartal &lt; 4</formula>
    </cfRule>
  </conditionalFormatting>
  <conditionalFormatting sqref="J32:K34">
    <cfRule type="expression" dxfId="1489" priority="163">
      <formula>kvartal &lt; 4</formula>
    </cfRule>
  </conditionalFormatting>
  <conditionalFormatting sqref="J37:K39">
    <cfRule type="expression" dxfId="1488" priority="162">
      <formula>kvartal &lt; 4</formula>
    </cfRule>
  </conditionalFormatting>
  <conditionalFormatting sqref="J82:K86">
    <cfRule type="expression" dxfId="1487" priority="100">
      <formula>kvartal &lt; 4</formula>
    </cfRule>
  </conditionalFormatting>
  <conditionalFormatting sqref="J87:K87">
    <cfRule type="expression" dxfId="1486" priority="99">
      <formula>kvartal &lt; 4</formula>
    </cfRule>
  </conditionalFormatting>
  <conditionalFormatting sqref="J92:K97">
    <cfRule type="expression" dxfId="1485" priority="98">
      <formula>kvartal &lt; 4</formula>
    </cfRule>
  </conditionalFormatting>
  <conditionalFormatting sqref="J102:K107">
    <cfRule type="expression" dxfId="1484" priority="97">
      <formula>kvartal &lt; 4</formula>
    </cfRule>
  </conditionalFormatting>
  <conditionalFormatting sqref="J112:K117">
    <cfRule type="expression" dxfId="1483" priority="96">
      <formula>kvartal &lt; 4</formula>
    </cfRule>
  </conditionalFormatting>
  <conditionalFormatting sqref="J122:K127">
    <cfRule type="expression" dxfId="1482" priority="95">
      <formula>kvartal &lt; 4</formula>
    </cfRule>
  </conditionalFormatting>
  <conditionalFormatting sqref="J132:K137">
    <cfRule type="expression" dxfId="1481" priority="94">
      <formula>kvartal &lt; 4</formula>
    </cfRule>
  </conditionalFormatting>
  <conditionalFormatting sqref="J146:K146">
    <cfRule type="expression" dxfId="1480" priority="93">
      <formula>kvartal &lt; 4</formula>
    </cfRule>
  </conditionalFormatting>
  <conditionalFormatting sqref="J154:K154">
    <cfRule type="expression" dxfId="1479" priority="92">
      <formula>kvartal &lt; 4</formula>
    </cfRule>
  </conditionalFormatting>
  <conditionalFormatting sqref="A26:A28">
    <cfRule type="expression" dxfId="1478" priority="76">
      <formula>kvartal &lt; 4</formula>
    </cfRule>
  </conditionalFormatting>
  <conditionalFormatting sqref="A32:A33">
    <cfRule type="expression" dxfId="1477" priority="75">
      <formula>kvartal &lt; 4</formula>
    </cfRule>
  </conditionalFormatting>
  <conditionalFormatting sqref="A37:A39">
    <cfRule type="expression" dxfId="1476" priority="74">
      <formula>kvartal &lt; 4</formula>
    </cfRule>
  </conditionalFormatting>
  <conditionalFormatting sqref="A57:A59">
    <cfRule type="expression" dxfId="1475" priority="73">
      <formula>kvartal &lt; 4</formula>
    </cfRule>
  </conditionalFormatting>
  <conditionalFormatting sqref="A63:A65">
    <cfRule type="expression" dxfId="1474" priority="72">
      <formula>kvartal &lt; 4</formula>
    </cfRule>
  </conditionalFormatting>
  <conditionalFormatting sqref="A82:A87">
    <cfRule type="expression" dxfId="1473" priority="71">
      <formula>kvartal &lt; 4</formula>
    </cfRule>
  </conditionalFormatting>
  <conditionalFormatting sqref="A92:A97">
    <cfRule type="expression" dxfId="1472" priority="70">
      <formula>kvartal &lt; 4</formula>
    </cfRule>
  </conditionalFormatting>
  <conditionalFormatting sqref="A102:A107">
    <cfRule type="expression" dxfId="1471" priority="69">
      <formula>kvartal &lt; 4</formula>
    </cfRule>
  </conditionalFormatting>
  <conditionalFormatting sqref="A112:A117">
    <cfRule type="expression" dxfId="1470" priority="68">
      <formula>kvartal &lt; 4</formula>
    </cfRule>
  </conditionalFormatting>
  <conditionalFormatting sqref="A122:A127">
    <cfRule type="expression" dxfId="1469" priority="67">
      <formula>kvartal &lt; 4</formula>
    </cfRule>
  </conditionalFormatting>
  <conditionalFormatting sqref="A132:A137">
    <cfRule type="expression" dxfId="1468" priority="66">
      <formula>kvartal &lt; 4</formula>
    </cfRule>
  </conditionalFormatting>
  <conditionalFormatting sqref="A146">
    <cfRule type="expression" dxfId="1467" priority="65">
      <formula>kvartal &lt; 4</formula>
    </cfRule>
  </conditionalFormatting>
  <conditionalFormatting sqref="A154">
    <cfRule type="expression" dxfId="1466" priority="64">
      <formula>kvartal &lt; 4</formula>
    </cfRule>
  </conditionalFormatting>
  <conditionalFormatting sqref="A29">
    <cfRule type="expression" dxfId="1465" priority="63">
      <formula>kvartal &lt; 4</formula>
    </cfRule>
  </conditionalFormatting>
  <conditionalFormatting sqref="B82">
    <cfRule type="expression" dxfId="1464" priority="61">
      <formula>kvartal &lt; 4</formula>
    </cfRule>
  </conditionalFormatting>
  <conditionalFormatting sqref="C82">
    <cfRule type="expression" dxfId="1463" priority="60">
      <formula>kvartal &lt; 4</formula>
    </cfRule>
  </conditionalFormatting>
  <conditionalFormatting sqref="B85">
    <cfRule type="expression" dxfId="1462" priority="59">
      <formula>kvartal &lt; 4</formula>
    </cfRule>
  </conditionalFormatting>
  <conditionalFormatting sqref="C85">
    <cfRule type="expression" dxfId="1461" priority="58">
      <formula>kvartal &lt; 4</formula>
    </cfRule>
  </conditionalFormatting>
  <conditionalFormatting sqref="B92">
    <cfRule type="expression" dxfId="1460" priority="57">
      <formula>kvartal &lt; 4</formula>
    </cfRule>
  </conditionalFormatting>
  <conditionalFormatting sqref="C92">
    <cfRule type="expression" dxfId="1459" priority="56">
      <formula>kvartal &lt; 4</formula>
    </cfRule>
  </conditionalFormatting>
  <conditionalFormatting sqref="B95">
    <cfRule type="expression" dxfId="1458" priority="55">
      <formula>kvartal &lt; 4</formula>
    </cfRule>
  </conditionalFormatting>
  <conditionalFormatting sqref="C95">
    <cfRule type="expression" dxfId="1457" priority="54">
      <formula>kvartal &lt; 4</formula>
    </cfRule>
  </conditionalFormatting>
  <conditionalFormatting sqref="B102">
    <cfRule type="expression" dxfId="1456" priority="53">
      <formula>kvartal &lt; 4</formula>
    </cfRule>
  </conditionalFormatting>
  <conditionalFormatting sqref="C102">
    <cfRule type="expression" dxfId="1455" priority="52">
      <formula>kvartal &lt; 4</formula>
    </cfRule>
  </conditionalFormatting>
  <conditionalFormatting sqref="B105">
    <cfRule type="expression" dxfId="1454" priority="51">
      <formula>kvartal &lt; 4</formula>
    </cfRule>
  </conditionalFormatting>
  <conditionalFormatting sqref="C105">
    <cfRule type="expression" dxfId="1453" priority="50">
      <formula>kvartal &lt; 4</formula>
    </cfRule>
  </conditionalFormatting>
  <conditionalFormatting sqref="B112">
    <cfRule type="expression" dxfId="1452" priority="49">
      <formula>kvartal &lt; 4</formula>
    </cfRule>
  </conditionalFormatting>
  <conditionalFormatting sqref="C112">
    <cfRule type="expression" dxfId="1451" priority="48">
      <formula>kvartal &lt; 4</formula>
    </cfRule>
  </conditionalFormatting>
  <conditionalFormatting sqref="B115">
    <cfRule type="expression" dxfId="1450" priority="47">
      <formula>kvartal &lt; 4</formula>
    </cfRule>
  </conditionalFormatting>
  <conditionalFormatting sqref="C115">
    <cfRule type="expression" dxfId="1449" priority="46">
      <formula>kvartal &lt; 4</formula>
    </cfRule>
  </conditionalFormatting>
  <conditionalFormatting sqref="B122">
    <cfRule type="expression" dxfId="1448" priority="45">
      <formula>kvartal &lt; 4</formula>
    </cfRule>
  </conditionalFormatting>
  <conditionalFormatting sqref="C122">
    <cfRule type="expression" dxfId="1447" priority="44">
      <formula>kvartal &lt; 4</formula>
    </cfRule>
  </conditionalFormatting>
  <conditionalFormatting sqref="B125">
    <cfRule type="expression" dxfId="1446" priority="43">
      <formula>kvartal &lt; 4</formula>
    </cfRule>
  </conditionalFormatting>
  <conditionalFormatting sqref="C125">
    <cfRule type="expression" dxfId="1445" priority="42">
      <formula>kvartal &lt; 4</formula>
    </cfRule>
  </conditionalFormatting>
  <conditionalFormatting sqref="B132">
    <cfRule type="expression" dxfId="1444" priority="41">
      <formula>kvartal &lt; 4</formula>
    </cfRule>
  </conditionalFormatting>
  <conditionalFormatting sqref="C132">
    <cfRule type="expression" dxfId="1443" priority="40">
      <formula>kvartal &lt; 4</formula>
    </cfRule>
  </conditionalFormatting>
  <conditionalFormatting sqref="B135">
    <cfRule type="expression" dxfId="1442" priority="39">
      <formula>kvartal &lt; 4</formula>
    </cfRule>
  </conditionalFormatting>
  <conditionalFormatting sqref="C135">
    <cfRule type="expression" dxfId="1441" priority="38">
      <formula>kvartal &lt; 4</formula>
    </cfRule>
  </conditionalFormatting>
  <conditionalFormatting sqref="B146">
    <cfRule type="expression" dxfId="1440" priority="37">
      <formula>kvartal &lt; 4</formula>
    </cfRule>
  </conditionalFormatting>
  <conditionalFormatting sqref="C146">
    <cfRule type="expression" dxfId="1439" priority="36">
      <formula>kvartal &lt; 4</formula>
    </cfRule>
  </conditionalFormatting>
  <conditionalFormatting sqref="B154">
    <cfRule type="expression" dxfId="1438" priority="35">
      <formula>kvartal &lt; 4</formula>
    </cfRule>
  </conditionalFormatting>
  <conditionalFormatting sqref="C154">
    <cfRule type="expression" dxfId="1437" priority="34">
      <formula>kvartal &lt; 4</formula>
    </cfRule>
  </conditionalFormatting>
  <conditionalFormatting sqref="F83">
    <cfRule type="expression" dxfId="1436" priority="33">
      <formula>kvartal &lt; 4</formula>
    </cfRule>
  </conditionalFormatting>
  <conditionalFormatting sqref="G83">
    <cfRule type="expression" dxfId="1435" priority="32">
      <formula>kvartal &lt; 4</formula>
    </cfRule>
  </conditionalFormatting>
  <conditionalFormatting sqref="F84:G84">
    <cfRule type="expression" dxfId="1434" priority="31">
      <formula>kvartal &lt; 4</formula>
    </cfRule>
  </conditionalFormatting>
  <conditionalFormatting sqref="F86:G87">
    <cfRule type="expression" dxfId="1433" priority="30">
      <formula>kvartal &lt; 4</formula>
    </cfRule>
  </conditionalFormatting>
  <conditionalFormatting sqref="F93:G94">
    <cfRule type="expression" dxfId="1432" priority="29">
      <formula>kvartal &lt; 4</formula>
    </cfRule>
  </conditionalFormatting>
  <conditionalFormatting sqref="F96:G97">
    <cfRule type="expression" dxfId="1431" priority="28">
      <formula>kvartal &lt; 4</formula>
    </cfRule>
  </conditionalFormatting>
  <conditionalFormatting sqref="F103:G104">
    <cfRule type="expression" dxfId="1430" priority="27">
      <formula>kvartal &lt; 4</formula>
    </cfRule>
  </conditionalFormatting>
  <conditionalFormatting sqref="F106:G107">
    <cfRule type="expression" dxfId="1429" priority="26">
      <formula>kvartal &lt; 4</formula>
    </cfRule>
  </conditionalFormatting>
  <conditionalFormatting sqref="F113:G114">
    <cfRule type="expression" dxfId="1428" priority="25">
      <formula>kvartal &lt; 4</formula>
    </cfRule>
  </conditionalFormatting>
  <conditionalFormatting sqref="F116:G117">
    <cfRule type="expression" dxfId="1427" priority="24">
      <formula>kvartal &lt; 4</formula>
    </cfRule>
  </conditionalFormatting>
  <conditionalFormatting sqref="F123:G124">
    <cfRule type="expression" dxfId="1426" priority="23">
      <formula>kvartal &lt; 4</formula>
    </cfRule>
  </conditionalFormatting>
  <conditionalFormatting sqref="F126:G127">
    <cfRule type="expression" dxfId="1425" priority="22">
      <formula>kvartal &lt; 4</formula>
    </cfRule>
  </conditionalFormatting>
  <conditionalFormatting sqref="F133:G134">
    <cfRule type="expression" dxfId="1424" priority="21">
      <formula>kvartal &lt; 4</formula>
    </cfRule>
  </conditionalFormatting>
  <conditionalFormatting sqref="F136:G137">
    <cfRule type="expression" dxfId="1423" priority="20">
      <formula>kvartal &lt; 4</formula>
    </cfRule>
  </conditionalFormatting>
  <conditionalFormatting sqref="F146">
    <cfRule type="expression" dxfId="1422" priority="19">
      <formula>kvartal &lt; 4</formula>
    </cfRule>
  </conditionalFormatting>
  <conditionalFormatting sqref="G146">
    <cfRule type="expression" dxfId="1421" priority="18">
      <formula>kvartal &lt; 4</formula>
    </cfRule>
  </conditionalFormatting>
  <conditionalFormatting sqref="F154:G154">
    <cfRule type="expression" dxfId="1420" priority="17">
      <formula>kvartal &lt; 4</formula>
    </cfRule>
  </conditionalFormatting>
  <conditionalFormatting sqref="F82:G82">
    <cfRule type="expression" dxfId="1419" priority="16">
      <formula>kvartal &lt; 4</formula>
    </cfRule>
  </conditionalFormatting>
  <conditionalFormatting sqref="F85:G85">
    <cfRule type="expression" dxfId="1418" priority="15">
      <formula>kvartal &lt; 4</formula>
    </cfRule>
  </conditionalFormatting>
  <conditionalFormatting sqref="F92:G92">
    <cfRule type="expression" dxfId="1417" priority="14">
      <formula>kvartal &lt; 4</formula>
    </cfRule>
  </conditionalFormatting>
  <conditionalFormatting sqref="F95:G95">
    <cfRule type="expression" dxfId="1416" priority="13">
      <formula>kvartal &lt; 4</formula>
    </cfRule>
  </conditionalFormatting>
  <conditionalFormatting sqref="F102:G102">
    <cfRule type="expression" dxfId="1415" priority="12">
      <formula>kvartal &lt; 4</formula>
    </cfRule>
  </conditionalFormatting>
  <conditionalFormatting sqref="F105:G105">
    <cfRule type="expression" dxfId="1414" priority="11">
      <formula>kvartal &lt; 4</formula>
    </cfRule>
  </conditionalFormatting>
  <conditionalFormatting sqref="F112:G112">
    <cfRule type="expression" dxfId="1413" priority="10">
      <formula>kvartal &lt; 4</formula>
    </cfRule>
  </conditionalFormatting>
  <conditionalFormatting sqref="F115">
    <cfRule type="expression" dxfId="1412" priority="9">
      <formula>kvartal &lt; 4</formula>
    </cfRule>
  </conditionalFormatting>
  <conditionalFormatting sqref="G115">
    <cfRule type="expression" dxfId="1411" priority="8">
      <formula>kvartal &lt; 4</formula>
    </cfRule>
  </conditionalFormatting>
  <conditionalFormatting sqref="F122:G122">
    <cfRule type="expression" dxfId="1410" priority="7">
      <formula>kvartal &lt; 4</formula>
    </cfRule>
  </conditionalFormatting>
  <conditionalFormatting sqref="F125">
    <cfRule type="expression" dxfId="1409" priority="6">
      <formula>kvartal &lt; 4</formula>
    </cfRule>
  </conditionalFormatting>
  <conditionalFormatting sqref="G125">
    <cfRule type="expression" dxfId="1408" priority="5">
      <formula>kvartal &lt; 4</formula>
    </cfRule>
  </conditionalFormatting>
  <conditionalFormatting sqref="F132">
    <cfRule type="expression" dxfId="1407" priority="4">
      <formula>kvartal &lt; 4</formula>
    </cfRule>
  </conditionalFormatting>
  <conditionalFormatting sqref="G132">
    <cfRule type="expression" dxfId="1406" priority="3">
      <formula>kvartal &lt; 4</formula>
    </cfRule>
  </conditionalFormatting>
  <conditionalFormatting sqref="G135">
    <cfRule type="expression" dxfId="1405" priority="2">
      <formula>kvartal &lt; 4</formula>
    </cfRule>
  </conditionalFormatting>
  <conditionalFormatting sqref="F135">
    <cfRule type="expression" dxfId="1404" priority="1">
      <formula>kvartal &lt; 4</formula>
    </cfRule>
  </conditionalFormatting>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166</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692" t="s">
        <v>432</v>
      </c>
      <c r="C54" s="698" t="s">
        <v>432</v>
      </c>
      <c r="D54" s="715" t="s">
        <v>432</v>
      </c>
      <c r="E54" s="655" t="s">
        <v>432</v>
      </c>
      <c r="F54" s="146"/>
      <c r="G54" s="34"/>
      <c r="H54" s="160"/>
      <c r="I54" s="160"/>
      <c r="J54" s="38"/>
      <c r="K54" s="38"/>
      <c r="L54" s="160"/>
      <c r="M54" s="160"/>
      <c r="N54" s="149"/>
      <c r="O54" s="662" t="s">
        <v>432</v>
      </c>
    </row>
    <row r="55" spans="1:15" s="3" customFormat="1" ht="15.75" x14ac:dyDescent="0.2">
      <c r="A55" s="39" t="s">
        <v>340</v>
      </c>
      <c r="B55" s="691" t="s">
        <v>432</v>
      </c>
      <c r="C55" s="697" t="s">
        <v>432</v>
      </c>
      <c r="D55" s="710" t="s">
        <v>432</v>
      </c>
      <c r="E55" s="655" t="s">
        <v>432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363">
        <v>60739</v>
      </c>
      <c r="C79" s="363">
        <v>52817</v>
      </c>
      <c r="D79" s="262">
        <v>-13</v>
      </c>
      <c r="E79" s="179">
        <v>0.64061594136826538</v>
      </c>
      <c r="F79" s="362">
        <v>102169</v>
      </c>
      <c r="G79" s="362">
        <v>130945</v>
      </c>
      <c r="H79" s="262">
        <v>28.2</v>
      </c>
      <c r="I79" s="179">
        <v>1.1687356133315654</v>
      </c>
      <c r="J79" s="320">
        <v>162908</v>
      </c>
      <c r="K79" s="327">
        <v>183762</v>
      </c>
      <c r="L79" s="267">
        <v>12.8</v>
      </c>
      <c r="M79" s="179">
        <v>0.9448544575508927</v>
      </c>
      <c r="O79" s="662" t="s">
        <v>432</v>
      </c>
    </row>
    <row r="80" spans="1:15" x14ac:dyDescent="0.2">
      <c r="A80" s="21" t="s">
        <v>9</v>
      </c>
      <c r="B80" s="396">
        <v>60739</v>
      </c>
      <c r="C80" s="146">
        <v>52817</v>
      </c>
      <c r="D80" s="167">
        <v>-13</v>
      </c>
      <c r="E80" s="179">
        <v>0.65889296209507242</v>
      </c>
      <c r="F80" s="402" t="s">
        <v>432</v>
      </c>
      <c r="G80" s="719" t="s">
        <v>432</v>
      </c>
      <c r="H80" s="656" t="s">
        <v>432</v>
      </c>
      <c r="I80" s="655" t="s">
        <v>432</v>
      </c>
      <c r="J80" s="300">
        <v>60739</v>
      </c>
      <c r="K80" s="45">
        <v>52817</v>
      </c>
      <c r="L80" s="267">
        <v>-13</v>
      </c>
      <c r="M80" s="179">
        <v>0.65889296209507242</v>
      </c>
      <c r="O80" s="662" t="s">
        <v>432</v>
      </c>
    </row>
    <row r="81" spans="1:15" x14ac:dyDescent="0.2">
      <c r="A81" s="21" t="s">
        <v>10</v>
      </c>
      <c r="B81" s="716" t="s">
        <v>432</v>
      </c>
      <c r="C81" s="718" t="s">
        <v>432</v>
      </c>
      <c r="D81" s="656" t="s">
        <v>432</v>
      </c>
      <c r="E81" s="655" t="s">
        <v>432</v>
      </c>
      <c r="F81" s="305">
        <v>102169</v>
      </c>
      <c r="G81" s="306">
        <v>130945</v>
      </c>
      <c r="H81" s="167">
        <v>28.2</v>
      </c>
      <c r="I81" s="179">
        <v>1.1773412863131005</v>
      </c>
      <c r="J81" s="300">
        <v>102169</v>
      </c>
      <c r="K81" s="45">
        <v>130945</v>
      </c>
      <c r="L81" s="267">
        <v>28.2</v>
      </c>
      <c r="M81" s="179">
        <v>1.1647588474907491</v>
      </c>
      <c r="O81" s="662" t="s">
        <v>432</v>
      </c>
    </row>
    <row r="82" spans="1:15" ht="15.75" x14ac:dyDescent="0.2">
      <c r="A82" s="308" t="s">
        <v>344</v>
      </c>
      <c r="B82" s="298" t="s">
        <v>432</v>
      </c>
      <c r="C82" s="298" t="s">
        <v>432</v>
      </c>
      <c r="D82" s="167" t="s">
        <v>432</v>
      </c>
      <c r="E82" s="245" t="s">
        <v>432</v>
      </c>
      <c r="F82" s="298" t="s">
        <v>432</v>
      </c>
      <c r="G82" s="298" t="s">
        <v>432</v>
      </c>
      <c r="H82" s="167" t="s">
        <v>432</v>
      </c>
      <c r="I82" s="704" t="s">
        <v>432</v>
      </c>
      <c r="J82" s="302" t="s">
        <v>432</v>
      </c>
      <c r="K82" s="302" t="s">
        <v>432</v>
      </c>
      <c r="L82" s="167" t="s">
        <v>432</v>
      </c>
      <c r="M82" s="656" t="s">
        <v>432</v>
      </c>
      <c r="O82" s="662" t="s">
        <v>432</v>
      </c>
    </row>
    <row r="83" spans="1:15" x14ac:dyDescent="0.2">
      <c r="A83" s="308" t="s">
        <v>12</v>
      </c>
      <c r="B83" s="406"/>
      <c r="C83" s="407"/>
      <c r="D83" s="167"/>
      <c r="E83" s="245" t="s">
        <v>432</v>
      </c>
      <c r="F83" s="298" t="s">
        <v>432</v>
      </c>
      <c r="G83" s="298" t="s">
        <v>432</v>
      </c>
      <c r="H83" s="167" t="s">
        <v>432</v>
      </c>
      <c r="I83" s="704" t="s">
        <v>432</v>
      </c>
      <c r="J83" s="302" t="s">
        <v>432</v>
      </c>
      <c r="K83" s="302" t="s">
        <v>432</v>
      </c>
      <c r="L83" s="167" t="s">
        <v>432</v>
      </c>
      <c r="M83" s="656" t="s">
        <v>432</v>
      </c>
      <c r="O83" s="662" t="s">
        <v>432</v>
      </c>
    </row>
    <row r="84" spans="1:15" x14ac:dyDescent="0.2">
      <c r="A84" s="308" t="s">
        <v>13</v>
      </c>
      <c r="B84" s="400"/>
      <c r="C84" s="405"/>
      <c r="D84" s="167"/>
      <c r="E84" s="245" t="s">
        <v>432</v>
      </c>
      <c r="F84" s="298" t="s">
        <v>432</v>
      </c>
      <c r="G84" s="298" t="s">
        <v>432</v>
      </c>
      <c r="H84" s="167" t="s">
        <v>432</v>
      </c>
      <c r="I84" s="704" t="s">
        <v>432</v>
      </c>
      <c r="J84" s="302" t="s">
        <v>432</v>
      </c>
      <c r="K84" s="302" t="s">
        <v>432</v>
      </c>
      <c r="L84" s="167" t="s">
        <v>432</v>
      </c>
      <c r="M84" s="656" t="s">
        <v>432</v>
      </c>
      <c r="O84" s="662" t="s">
        <v>432</v>
      </c>
    </row>
    <row r="85" spans="1:15" ht="15.75" x14ac:dyDescent="0.2">
      <c r="A85" s="308" t="s">
        <v>345</v>
      </c>
      <c r="B85" s="298" t="s">
        <v>432</v>
      </c>
      <c r="C85" s="298" t="s">
        <v>432</v>
      </c>
      <c r="D85" s="167" t="s">
        <v>432</v>
      </c>
      <c r="E85" s="245" t="s">
        <v>432</v>
      </c>
      <c r="F85" s="298" t="s">
        <v>432</v>
      </c>
      <c r="G85" s="298" t="s">
        <v>432</v>
      </c>
      <c r="H85" s="167" t="s">
        <v>432</v>
      </c>
      <c r="I85" s="704" t="s">
        <v>432</v>
      </c>
      <c r="J85" s="302" t="s">
        <v>432</v>
      </c>
      <c r="K85" s="302" t="s">
        <v>432</v>
      </c>
      <c r="L85" s="167" t="s">
        <v>432</v>
      </c>
      <c r="M85" s="656" t="s">
        <v>432</v>
      </c>
      <c r="O85" s="662" t="s">
        <v>432</v>
      </c>
    </row>
    <row r="86" spans="1:15" x14ac:dyDescent="0.2">
      <c r="A86" s="308" t="s">
        <v>12</v>
      </c>
      <c r="B86" s="400"/>
      <c r="C86" s="405"/>
      <c r="D86" s="167"/>
      <c r="E86" s="245" t="s">
        <v>432</v>
      </c>
      <c r="F86" s="298" t="s">
        <v>432</v>
      </c>
      <c r="G86" s="298" t="s">
        <v>432</v>
      </c>
      <c r="H86" s="167" t="s">
        <v>432</v>
      </c>
      <c r="I86" s="704" t="s">
        <v>432</v>
      </c>
      <c r="J86" s="302" t="s">
        <v>432</v>
      </c>
      <c r="K86" s="302" t="s">
        <v>432</v>
      </c>
      <c r="L86" s="167" t="s">
        <v>432</v>
      </c>
      <c r="M86" s="656" t="s">
        <v>432</v>
      </c>
      <c r="O86" s="662" t="s">
        <v>432</v>
      </c>
    </row>
    <row r="87" spans="1:15" s="3" customFormat="1" x14ac:dyDescent="0.2">
      <c r="A87" s="308" t="s">
        <v>13</v>
      </c>
      <c r="B87" s="400"/>
      <c r="C87" s="405"/>
      <c r="D87" s="167"/>
      <c r="E87" s="245" t="s">
        <v>432</v>
      </c>
      <c r="F87" s="298" t="s">
        <v>432</v>
      </c>
      <c r="G87" s="298" t="s">
        <v>432</v>
      </c>
      <c r="H87" s="167" t="s">
        <v>432</v>
      </c>
      <c r="I87" s="704" t="s">
        <v>432</v>
      </c>
      <c r="J87" s="302" t="s">
        <v>432</v>
      </c>
      <c r="K87" s="302" t="s">
        <v>432</v>
      </c>
      <c r="L87" s="167" t="s">
        <v>432</v>
      </c>
      <c r="M87" s="656" t="s">
        <v>432</v>
      </c>
      <c r="N87" s="149"/>
      <c r="O87" s="662" t="s">
        <v>432</v>
      </c>
    </row>
    <row r="88" spans="1:15" s="3" customFormat="1" x14ac:dyDescent="0.2">
      <c r="A88" s="21" t="s">
        <v>33</v>
      </c>
      <c r="B88" s="402" t="s">
        <v>432</v>
      </c>
      <c r="C88" s="719" t="s">
        <v>432</v>
      </c>
      <c r="D88" s="656" t="s">
        <v>432</v>
      </c>
      <c r="E88" s="655" t="s">
        <v>432</v>
      </c>
      <c r="F88" s="402" t="s">
        <v>432</v>
      </c>
      <c r="G88" s="719" t="s">
        <v>432</v>
      </c>
      <c r="H88" s="656" t="s">
        <v>432</v>
      </c>
      <c r="I88" s="655" t="s">
        <v>432</v>
      </c>
      <c r="J88" s="399" t="s">
        <v>432</v>
      </c>
      <c r="K88" s="649" t="s">
        <v>432</v>
      </c>
      <c r="L88" s="710" t="s">
        <v>432</v>
      </c>
      <c r="M88" s="655" t="s">
        <v>432</v>
      </c>
      <c r="N88" s="149"/>
      <c r="O88" s="662" t="s">
        <v>432</v>
      </c>
    </row>
    <row r="89" spans="1:15" ht="15.75" x14ac:dyDescent="0.2">
      <c r="A89" s="21" t="s">
        <v>346</v>
      </c>
      <c r="B89" s="239">
        <v>60739</v>
      </c>
      <c r="C89" s="239">
        <v>52817</v>
      </c>
      <c r="D89" s="167">
        <v>-13</v>
      </c>
      <c r="E89" s="179">
        <v>0.66866602238293327</v>
      </c>
      <c r="F89" s="239">
        <v>102169</v>
      </c>
      <c r="G89" s="146">
        <v>130945</v>
      </c>
      <c r="H89" s="167">
        <v>28.2</v>
      </c>
      <c r="I89" s="179">
        <v>1.1781363915042906</v>
      </c>
      <c r="J89" s="300">
        <v>162908</v>
      </c>
      <c r="K89" s="45">
        <v>183762</v>
      </c>
      <c r="L89" s="267">
        <v>12.8</v>
      </c>
      <c r="M89" s="179">
        <v>0.96648432606213519</v>
      </c>
      <c r="O89" s="662" t="s">
        <v>432</v>
      </c>
    </row>
    <row r="90" spans="1:15" x14ac:dyDescent="0.2">
      <c r="A90" s="21" t="s">
        <v>9</v>
      </c>
      <c r="B90" s="239">
        <v>60739</v>
      </c>
      <c r="C90" s="146">
        <v>52817</v>
      </c>
      <c r="D90" s="167">
        <v>-13</v>
      </c>
      <c r="E90" s="179">
        <v>0.67881243191615537</v>
      </c>
      <c r="F90" s="402" t="s">
        <v>432</v>
      </c>
      <c r="G90" s="719" t="s">
        <v>432</v>
      </c>
      <c r="H90" s="656" t="s">
        <v>432</v>
      </c>
      <c r="I90" s="655" t="s">
        <v>432</v>
      </c>
      <c r="J90" s="300">
        <v>60739</v>
      </c>
      <c r="K90" s="45">
        <v>52817</v>
      </c>
      <c r="L90" s="267">
        <v>-13</v>
      </c>
      <c r="M90" s="179">
        <v>0.67881243191615537</v>
      </c>
      <c r="O90" s="662" t="s">
        <v>432</v>
      </c>
    </row>
    <row r="91" spans="1:15" x14ac:dyDescent="0.2">
      <c r="A91" s="21" t="s">
        <v>10</v>
      </c>
      <c r="B91" s="716" t="s">
        <v>432</v>
      </c>
      <c r="C91" s="718" t="s">
        <v>432</v>
      </c>
      <c r="D91" s="656" t="s">
        <v>432</v>
      </c>
      <c r="E91" s="655" t="s">
        <v>432</v>
      </c>
      <c r="F91" s="305">
        <v>102169</v>
      </c>
      <c r="G91" s="306">
        <v>130945</v>
      </c>
      <c r="H91" s="167">
        <v>28.2</v>
      </c>
      <c r="I91" s="179">
        <v>1.1781363915042906</v>
      </c>
      <c r="J91" s="300">
        <v>102169</v>
      </c>
      <c r="K91" s="45">
        <v>130945</v>
      </c>
      <c r="L91" s="267">
        <v>28.2</v>
      </c>
      <c r="M91" s="179">
        <v>1.1657529812763754</v>
      </c>
      <c r="O91" s="662" t="s">
        <v>432</v>
      </c>
    </row>
    <row r="92" spans="1:15" ht="15.75" x14ac:dyDescent="0.2">
      <c r="A92" s="308" t="s">
        <v>344</v>
      </c>
      <c r="B92" s="298" t="s">
        <v>432</v>
      </c>
      <c r="C92" s="298" t="s">
        <v>432</v>
      </c>
      <c r="D92" s="167" t="s">
        <v>432</v>
      </c>
      <c r="E92" s="245" t="s">
        <v>432</v>
      </c>
      <c r="F92" s="298" t="s">
        <v>432</v>
      </c>
      <c r="G92" s="298" t="s">
        <v>432</v>
      </c>
      <c r="H92" s="167" t="s">
        <v>432</v>
      </c>
      <c r="I92" s="704" t="s">
        <v>432</v>
      </c>
      <c r="J92" s="302" t="s">
        <v>432</v>
      </c>
      <c r="K92" s="302" t="s">
        <v>432</v>
      </c>
      <c r="L92" s="167" t="s">
        <v>432</v>
      </c>
      <c r="M92" s="656" t="s">
        <v>432</v>
      </c>
      <c r="O92" s="662" t="s">
        <v>432</v>
      </c>
    </row>
    <row r="93" spans="1:15" x14ac:dyDescent="0.2">
      <c r="A93" s="308" t="s">
        <v>12</v>
      </c>
      <c r="B93" s="400"/>
      <c r="C93" s="405"/>
      <c r="D93" s="167"/>
      <c r="E93" s="245" t="s">
        <v>432</v>
      </c>
      <c r="F93" s="298" t="s">
        <v>432</v>
      </c>
      <c r="G93" s="298" t="s">
        <v>432</v>
      </c>
      <c r="H93" s="167" t="s">
        <v>432</v>
      </c>
      <c r="I93" s="704" t="s">
        <v>432</v>
      </c>
      <c r="J93" s="302" t="s">
        <v>432</v>
      </c>
      <c r="K93" s="302" t="s">
        <v>432</v>
      </c>
      <c r="L93" s="167" t="s">
        <v>432</v>
      </c>
      <c r="M93" s="656" t="s">
        <v>432</v>
      </c>
      <c r="O93" s="662" t="s">
        <v>432</v>
      </c>
    </row>
    <row r="94" spans="1:15" x14ac:dyDescent="0.2">
      <c r="A94" s="308" t="s">
        <v>13</v>
      </c>
      <c r="B94" s="400"/>
      <c r="C94" s="405"/>
      <c r="D94" s="167"/>
      <c r="E94" s="245" t="s">
        <v>432</v>
      </c>
      <c r="F94" s="298" t="s">
        <v>432</v>
      </c>
      <c r="G94" s="298" t="s">
        <v>432</v>
      </c>
      <c r="H94" s="167" t="s">
        <v>432</v>
      </c>
      <c r="I94" s="704" t="s">
        <v>432</v>
      </c>
      <c r="J94" s="302" t="s">
        <v>432</v>
      </c>
      <c r="K94" s="302" t="s">
        <v>432</v>
      </c>
      <c r="L94" s="167" t="s">
        <v>432</v>
      </c>
      <c r="M94" s="656" t="s">
        <v>432</v>
      </c>
      <c r="O94" s="662" t="s">
        <v>432</v>
      </c>
    </row>
    <row r="95" spans="1:15" ht="15.75" x14ac:dyDescent="0.2">
      <c r="A95" s="308" t="s">
        <v>345</v>
      </c>
      <c r="B95" s="298" t="s">
        <v>432</v>
      </c>
      <c r="C95" s="298" t="s">
        <v>432</v>
      </c>
      <c r="D95" s="167" t="s">
        <v>432</v>
      </c>
      <c r="E95" s="245" t="s">
        <v>432</v>
      </c>
      <c r="F95" s="298" t="s">
        <v>432</v>
      </c>
      <c r="G95" s="298" t="s">
        <v>432</v>
      </c>
      <c r="H95" s="167" t="s">
        <v>432</v>
      </c>
      <c r="I95" s="704" t="s">
        <v>432</v>
      </c>
      <c r="J95" s="302" t="s">
        <v>432</v>
      </c>
      <c r="K95" s="302" t="s">
        <v>432</v>
      </c>
      <c r="L95" s="167" t="s">
        <v>432</v>
      </c>
      <c r="M95" s="656" t="s">
        <v>432</v>
      </c>
      <c r="O95" s="662" t="s">
        <v>432</v>
      </c>
    </row>
    <row r="96" spans="1:15" x14ac:dyDescent="0.2">
      <c r="A96" s="308" t="s">
        <v>12</v>
      </c>
      <c r="B96" s="400"/>
      <c r="C96" s="405"/>
      <c r="D96" s="167"/>
      <c r="E96" s="245" t="s">
        <v>432</v>
      </c>
      <c r="F96" s="298" t="s">
        <v>432</v>
      </c>
      <c r="G96" s="298" t="s">
        <v>432</v>
      </c>
      <c r="H96" s="167" t="s">
        <v>432</v>
      </c>
      <c r="I96" s="704" t="s">
        <v>432</v>
      </c>
      <c r="J96" s="302" t="s">
        <v>432</v>
      </c>
      <c r="K96" s="302" t="s">
        <v>432</v>
      </c>
      <c r="L96" s="167" t="s">
        <v>432</v>
      </c>
      <c r="M96" s="656" t="s">
        <v>432</v>
      </c>
      <c r="O96" s="662" t="s">
        <v>432</v>
      </c>
    </row>
    <row r="97" spans="1:15" x14ac:dyDescent="0.2">
      <c r="A97" s="308" t="s">
        <v>13</v>
      </c>
      <c r="B97" s="400"/>
      <c r="C97" s="405"/>
      <c r="D97" s="167"/>
      <c r="E97" s="245" t="s">
        <v>432</v>
      </c>
      <c r="F97" s="298" t="s">
        <v>432</v>
      </c>
      <c r="G97" s="298" t="s">
        <v>432</v>
      </c>
      <c r="H97" s="167" t="s">
        <v>432</v>
      </c>
      <c r="I97" s="704" t="s">
        <v>432</v>
      </c>
      <c r="J97" s="302" t="s">
        <v>432</v>
      </c>
      <c r="K97" s="302" t="s">
        <v>432</v>
      </c>
      <c r="L97" s="167" t="s">
        <v>432</v>
      </c>
      <c r="M97" s="656" t="s">
        <v>432</v>
      </c>
      <c r="O97" s="662" t="s">
        <v>432</v>
      </c>
    </row>
    <row r="98" spans="1:15" ht="15.75" x14ac:dyDescent="0.2">
      <c r="A98" s="21" t="s">
        <v>356</v>
      </c>
      <c r="B98" s="402" t="s">
        <v>432</v>
      </c>
      <c r="C98" s="719" t="s">
        <v>432</v>
      </c>
      <c r="D98" s="656" t="s">
        <v>432</v>
      </c>
      <c r="E98" s="655" t="s">
        <v>432</v>
      </c>
      <c r="F98" s="402" t="s">
        <v>432</v>
      </c>
      <c r="G98" s="719" t="s">
        <v>432</v>
      </c>
      <c r="H98" s="656" t="s">
        <v>432</v>
      </c>
      <c r="I98" s="655" t="s">
        <v>432</v>
      </c>
      <c r="J98" s="399" t="s">
        <v>432</v>
      </c>
      <c r="K98" s="649" t="s">
        <v>432</v>
      </c>
      <c r="L98" s="710" t="s">
        <v>432</v>
      </c>
      <c r="M98" s="655" t="s">
        <v>432</v>
      </c>
      <c r="O98" s="662" t="s">
        <v>432</v>
      </c>
    </row>
    <row r="99" spans="1:15" ht="15.75" x14ac:dyDescent="0.2">
      <c r="A99" s="13" t="s">
        <v>29</v>
      </c>
      <c r="B99" s="411" t="s">
        <v>432</v>
      </c>
      <c r="C99" s="411" t="s">
        <v>432</v>
      </c>
      <c r="D99" s="656" t="s">
        <v>432</v>
      </c>
      <c r="E99" s="655" t="s">
        <v>432</v>
      </c>
      <c r="F99" s="319">
        <v>26845</v>
      </c>
      <c r="G99" s="319">
        <v>24281</v>
      </c>
      <c r="H99" s="167">
        <v>-9.6</v>
      </c>
      <c r="I99" s="179">
        <v>4.9307029511764942</v>
      </c>
      <c r="J99" s="320">
        <v>26845</v>
      </c>
      <c r="K99" s="241">
        <v>24281</v>
      </c>
      <c r="L99" s="267">
        <v>-9.6</v>
      </c>
      <c r="M99" s="179">
        <v>3.5255081674238662</v>
      </c>
      <c r="O99" s="662" t="s">
        <v>432</v>
      </c>
    </row>
    <row r="100" spans="1:15" x14ac:dyDescent="0.2">
      <c r="A100" s="21" t="s">
        <v>9</v>
      </c>
      <c r="B100" s="402" t="s">
        <v>432</v>
      </c>
      <c r="C100" s="719" t="s">
        <v>432</v>
      </c>
      <c r="D100" s="656" t="s">
        <v>432</v>
      </c>
      <c r="E100" s="655" t="s">
        <v>432</v>
      </c>
      <c r="F100" s="402" t="s">
        <v>432</v>
      </c>
      <c r="G100" s="719" t="s">
        <v>432</v>
      </c>
      <c r="H100" s="656" t="s">
        <v>432</v>
      </c>
      <c r="I100" s="655" t="s">
        <v>432</v>
      </c>
      <c r="J100" s="399" t="s">
        <v>432</v>
      </c>
      <c r="K100" s="649" t="s">
        <v>432</v>
      </c>
      <c r="L100" s="710" t="s">
        <v>432</v>
      </c>
      <c r="M100" s="655" t="s">
        <v>432</v>
      </c>
      <c r="O100" s="662" t="s">
        <v>432</v>
      </c>
    </row>
    <row r="101" spans="1:15" x14ac:dyDescent="0.2">
      <c r="A101" s="21" t="s">
        <v>10</v>
      </c>
      <c r="B101" s="402" t="s">
        <v>432</v>
      </c>
      <c r="C101" s="719" t="s">
        <v>432</v>
      </c>
      <c r="D101" s="656" t="s">
        <v>432</v>
      </c>
      <c r="E101" s="655" t="s">
        <v>432</v>
      </c>
      <c r="F101" s="305">
        <v>26845</v>
      </c>
      <c r="G101" s="305">
        <v>24281</v>
      </c>
      <c r="H101" s="167">
        <v>-9.6</v>
      </c>
      <c r="I101" s="179">
        <v>6.6821697444657211</v>
      </c>
      <c r="J101" s="300">
        <v>26845</v>
      </c>
      <c r="K101" s="45">
        <v>24281</v>
      </c>
      <c r="L101" s="267">
        <v>-9.6</v>
      </c>
      <c r="M101" s="179">
        <v>6.6045768262173778</v>
      </c>
      <c r="O101" s="662" t="s">
        <v>432</v>
      </c>
    </row>
    <row r="102" spans="1:15" ht="15.75" x14ac:dyDescent="0.2">
      <c r="A102" s="308" t="s">
        <v>344</v>
      </c>
      <c r="B102" s="298" t="s">
        <v>432</v>
      </c>
      <c r="C102" s="298" t="s">
        <v>432</v>
      </c>
      <c r="D102" s="167" t="s">
        <v>432</v>
      </c>
      <c r="E102" s="245" t="s">
        <v>432</v>
      </c>
      <c r="F102" s="298" t="s">
        <v>432</v>
      </c>
      <c r="G102" s="298" t="s">
        <v>432</v>
      </c>
      <c r="H102" s="167" t="s">
        <v>432</v>
      </c>
      <c r="I102" s="704" t="s">
        <v>432</v>
      </c>
      <c r="J102" s="302" t="s">
        <v>432</v>
      </c>
      <c r="K102" s="302" t="s">
        <v>432</v>
      </c>
      <c r="L102" s="167" t="s">
        <v>432</v>
      </c>
      <c r="M102" s="656" t="s">
        <v>432</v>
      </c>
      <c r="O102" s="662" t="s">
        <v>432</v>
      </c>
    </row>
    <row r="103" spans="1:15" x14ac:dyDescent="0.2">
      <c r="A103" s="308" t="s">
        <v>12</v>
      </c>
      <c r="B103" s="400"/>
      <c r="C103" s="405"/>
      <c r="D103" s="167"/>
      <c r="E103" s="245" t="s">
        <v>432</v>
      </c>
      <c r="F103" s="298" t="s">
        <v>432</v>
      </c>
      <c r="G103" s="298" t="s">
        <v>432</v>
      </c>
      <c r="H103" s="167" t="s">
        <v>432</v>
      </c>
      <c r="I103" s="704" t="s">
        <v>432</v>
      </c>
      <c r="J103" s="302" t="s">
        <v>432</v>
      </c>
      <c r="K103" s="302" t="s">
        <v>432</v>
      </c>
      <c r="L103" s="167" t="s">
        <v>432</v>
      </c>
      <c r="M103" s="656" t="s">
        <v>432</v>
      </c>
      <c r="O103" s="662" t="s">
        <v>432</v>
      </c>
    </row>
    <row r="104" spans="1:15" x14ac:dyDescent="0.2">
      <c r="A104" s="308" t="s">
        <v>13</v>
      </c>
      <c r="B104" s="400"/>
      <c r="C104" s="405"/>
      <c r="D104" s="167"/>
      <c r="E104" s="245" t="s">
        <v>432</v>
      </c>
      <c r="F104" s="298" t="s">
        <v>432</v>
      </c>
      <c r="G104" s="298" t="s">
        <v>432</v>
      </c>
      <c r="H104" s="167" t="s">
        <v>432</v>
      </c>
      <c r="I104" s="704" t="s">
        <v>432</v>
      </c>
      <c r="J104" s="302" t="s">
        <v>432</v>
      </c>
      <c r="K104" s="302" t="s">
        <v>432</v>
      </c>
      <c r="L104" s="167" t="s">
        <v>432</v>
      </c>
      <c r="M104" s="656" t="s">
        <v>432</v>
      </c>
      <c r="O104" s="662" t="s">
        <v>432</v>
      </c>
    </row>
    <row r="105" spans="1:15" ht="15.75" x14ac:dyDescent="0.2">
      <c r="A105" s="308" t="s">
        <v>345</v>
      </c>
      <c r="B105" s="298" t="s">
        <v>432</v>
      </c>
      <c r="C105" s="298" t="s">
        <v>432</v>
      </c>
      <c r="D105" s="167" t="s">
        <v>432</v>
      </c>
      <c r="E105" s="245" t="s">
        <v>432</v>
      </c>
      <c r="F105" s="298" t="s">
        <v>432</v>
      </c>
      <c r="G105" s="298" t="s">
        <v>432</v>
      </c>
      <c r="H105" s="167" t="s">
        <v>432</v>
      </c>
      <c r="I105" s="704" t="s">
        <v>432</v>
      </c>
      <c r="J105" s="302" t="s">
        <v>432</v>
      </c>
      <c r="K105" s="302" t="s">
        <v>432</v>
      </c>
      <c r="L105" s="167" t="s">
        <v>432</v>
      </c>
      <c r="M105" s="656" t="s">
        <v>432</v>
      </c>
      <c r="O105" s="662" t="s">
        <v>432</v>
      </c>
    </row>
    <row r="106" spans="1:15" x14ac:dyDescent="0.2">
      <c r="A106" s="308" t="s">
        <v>12</v>
      </c>
      <c r="B106" s="400"/>
      <c r="C106" s="405"/>
      <c r="D106" s="167"/>
      <c r="E106" s="245" t="s">
        <v>432</v>
      </c>
      <c r="F106" s="298" t="s">
        <v>432</v>
      </c>
      <c r="G106" s="298" t="s">
        <v>432</v>
      </c>
      <c r="H106" s="167" t="s">
        <v>432</v>
      </c>
      <c r="I106" s="704" t="s">
        <v>432</v>
      </c>
      <c r="J106" s="302" t="s">
        <v>432</v>
      </c>
      <c r="K106" s="302" t="s">
        <v>432</v>
      </c>
      <c r="L106" s="167" t="s">
        <v>432</v>
      </c>
      <c r="M106" s="656" t="s">
        <v>432</v>
      </c>
      <c r="O106" s="662" t="s">
        <v>432</v>
      </c>
    </row>
    <row r="107" spans="1:15" x14ac:dyDescent="0.2">
      <c r="A107" s="308" t="s">
        <v>13</v>
      </c>
      <c r="B107" s="400"/>
      <c r="C107" s="405"/>
      <c r="D107" s="167"/>
      <c r="E107" s="245" t="s">
        <v>432</v>
      </c>
      <c r="F107" s="298" t="s">
        <v>432</v>
      </c>
      <c r="G107" s="298" t="s">
        <v>432</v>
      </c>
      <c r="H107" s="167" t="s">
        <v>432</v>
      </c>
      <c r="I107" s="704" t="s">
        <v>432</v>
      </c>
      <c r="J107" s="302" t="s">
        <v>432</v>
      </c>
      <c r="K107" s="302" t="s">
        <v>432</v>
      </c>
      <c r="L107" s="167" t="s">
        <v>432</v>
      </c>
      <c r="M107" s="656" t="s">
        <v>432</v>
      </c>
      <c r="O107" s="662" t="s">
        <v>432</v>
      </c>
    </row>
    <row r="108" spans="1:15" x14ac:dyDescent="0.2">
      <c r="A108" s="21" t="s">
        <v>33</v>
      </c>
      <c r="B108" s="402" t="s">
        <v>432</v>
      </c>
      <c r="C108" s="719" t="s">
        <v>432</v>
      </c>
      <c r="D108" s="656" t="s">
        <v>432</v>
      </c>
      <c r="E108" s="655" t="s">
        <v>432</v>
      </c>
      <c r="F108" s="402" t="s">
        <v>432</v>
      </c>
      <c r="G108" s="719" t="s">
        <v>432</v>
      </c>
      <c r="H108" s="656" t="s">
        <v>432</v>
      </c>
      <c r="I108" s="655" t="s">
        <v>432</v>
      </c>
      <c r="J108" s="399" t="s">
        <v>432</v>
      </c>
      <c r="K108" s="649" t="s">
        <v>432</v>
      </c>
      <c r="L108" s="710" t="s">
        <v>432</v>
      </c>
      <c r="M108" s="655" t="s">
        <v>432</v>
      </c>
      <c r="O108" s="662" t="s">
        <v>432</v>
      </c>
    </row>
    <row r="109" spans="1:15" ht="15.75" x14ac:dyDescent="0.2">
      <c r="A109" s="21" t="s">
        <v>346</v>
      </c>
      <c r="B109" s="402" t="s">
        <v>432</v>
      </c>
      <c r="C109" s="719" t="s">
        <v>432</v>
      </c>
      <c r="D109" s="656" t="s">
        <v>432</v>
      </c>
      <c r="E109" s="655" t="s">
        <v>432</v>
      </c>
      <c r="F109" s="305">
        <v>26845</v>
      </c>
      <c r="G109" s="305">
        <v>24281</v>
      </c>
      <c r="H109" s="167">
        <v>-9.6</v>
      </c>
      <c r="I109" s="179">
        <v>6.6821697444657211</v>
      </c>
      <c r="J109" s="300">
        <v>26845</v>
      </c>
      <c r="K109" s="45">
        <v>24281</v>
      </c>
      <c r="L109" s="267">
        <v>-9.6</v>
      </c>
      <c r="M109" s="179">
        <v>4.6269919501907069</v>
      </c>
      <c r="O109" s="662" t="s">
        <v>432</v>
      </c>
    </row>
    <row r="110" spans="1:15" x14ac:dyDescent="0.2">
      <c r="A110" s="21" t="s">
        <v>9</v>
      </c>
      <c r="B110" s="402" t="s">
        <v>432</v>
      </c>
      <c r="C110" s="719" t="s">
        <v>432</v>
      </c>
      <c r="D110" s="656" t="s">
        <v>432</v>
      </c>
      <c r="E110" s="655" t="s">
        <v>432</v>
      </c>
      <c r="F110" s="716" t="s">
        <v>432</v>
      </c>
      <c r="G110" s="718" t="s">
        <v>432</v>
      </c>
      <c r="H110" s="656" t="s">
        <v>432</v>
      </c>
      <c r="I110" s="655" t="s">
        <v>432</v>
      </c>
      <c r="J110" s="399" t="s">
        <v>432</v>
      </c>
      <c r="K110" s="649" t="s">
        <v>432</v>
      </c>
      <c r="L110" s="710" t="s">
        <v>432</v>
      </c>
      <c r="M110" s="655" t="s">
        <v>432</v>
      </c>
      <c r="O110" s="662" t="s">
        <v>432</v>
      </c>
    </row>
    <row r="111" spans="1:15" x14ac:dyDescent="0.2">
      <c r="A111" s="21" t="s">
        <v>10</v>
      </c>
      <c r="B111" s="716" t="s">
        <v>432</v>
      </c>
      <c r="C111" s="718" t="s">
        <v>432</v>
      </c>
      <c r="D111" s="656" t="s">
        <v>432</v>
      </c>
      <c r="E111" s="655" t="s">
        <v>432</v>
      </c>
      <c r="F111" s="305">
        <v>26845</v>
      </c>
      <c r="G111" s="306">
        <v>24281</v>
      </c>
      <c r="H111" s="167">
        <v>-9.6</v>
      </c>
      <c r="I111" s="179">
        <v>6.6821697444657211</v>
      </c>
      <c r="J111" s="300">
        <v>26845</v>
      </c>
      <c r="K111" s="45">
        <v>24281</v>
      </c>
      <c r="L111" s="267">
        <v>-9.6</v>
      </c>
      <c r="M111" s="179">
        <v>6.6045768262173778</v>
      </c>
      <c r="O111" s="662" t="s">
        <v>432</v>
      </c>
    </row>
    <row r="112" spans="1:15" ht="15.75" x14ac:dyDescent="0.2">
      <c r="A112" s="308" t="s">
        <v>344</v>
      </c>
      <c r="B112" s="298" t="s">
        <v>432</v>
      </c>
      <c r="C112" s="298" t="s">
        <v>432</v>
      </c>
      <c r="D112" s="167" t="s">
        <v>432</v>
      </c>
      <c r="E112" s="245" t="s">
        <v>432</v>
      </c>
      <c r="F112" s="298" t="s">
        <v>432</v>
      </c>
      <c r="G112" s="298" t="s">
        <v>432</v>
      </c>
      <c r="H112" s="167" t="s">
        <v>432</v>
      </c>
      <c r="I112" s="704" t="s">
        <v>432</v>
      </c>
      <c r="J112" s="302" t="s">
        <v>432</v>
      </c>
      <c r="K112" s="302" t="s">
        <v>432</v>
      </c>
      <c r="L112" s="167" t="s">
        <v>432</v>
      </c>
      <c r="M112" s="656" t="s">
        <v>432</v>
      </c>
      <c r="O112" s="662" t="s">
        <v>432</v>
      </c>
    </row>
    <row r="113" spans="1:15" x14ac:dyDescent="0.2">
      <c r="A113" s="308" t="s">
        <v>12</v>
      </c>
      <c r="B113" s="400"/>
      <c r="C113" s="405"/>
      <c r="D113" s="167"/>
      <c r="E113" s="245" t="s">
        <v>432</v>
      </c>
      <c r="F113" s="298" t="s">
        <v>432</v>
      </c>
      <c r="G113" s="298" t="s">
        <v>432</v>
      </c>
      <c r="H113" s="167" t="s">
        <v>432</v>
      </c>
      <c r="I113" s="704" t="s">
        <v>432</v>
      </c>
      <c r="J113" s="302" t="s">
        <v>432</v>
      </c>
      <c r="K113" s="302" t="s">
        <v>432</v>
      </c>
      <c r="L113" s="167" t="s">
        <v>432</v>
      </c>
      <c r="M113" s="656" t="s">
        <v>432</v>
      </c>
      <c r="O113" s="662" t="s">
        <v>432</v>
      </c>
    </row>
    <row r="114" spans="1:15" x14ac:dyDescent="0.2">
      <c r="A114" s="308" t="s">
        <v>13</v>
      </c>
      <c r="B114" s="400"/>
      <c r="C114" s="405"/>
      <c r="D114" s="167"/>
      <c r="E114" s="245" t="s">
        <v>432</v>
      </c>
      <c r="F114" s="298" t="s">
        <v>432</v>
      </c>
      <c r="G114" s="298" t="s">
        <v>432</v>
      </c>
      <c r="H114" s="167" t="s">
        <v>432</v>
      </c>
      <c r="I114" s="704" t="s">
        <v>432</v>
      </c>
      <c r="J114" s="302" t="s">
        <v>432</v>
      </c>
      <c r="K114" s="302" t="s">
        <v>432</v>
      </c>
      <c r="L114" s="167" t="s">
        <v>432</v>
      </c>
      <c r="M114" s="656" t="s">
        <v>432</v>
      </c>
      <c r="O114" s="662" t="s">
        <v>432</v>
      </c>
    </row>
    <row r="115" spans="1:15" ht="15.75" x14ac:dyDescent="0.2">
      <c r="A115" s="308" t="s">
        <v>345</v>
      </c>
      <c r="B115" s="298" t="s">
        <v>432</v>
      </c>
      <c r="C115" s="298" t="s">
        <v>432</v>
      </c>
      <c r="D115" s="167" t="s">
        <v>432</v>
      </c>
      <c r="E115" s="245" t="s">
        <v>432</v>
      </c>
      <c r="F115" s="298" t="s">
        <v>432</v>
      </c>
      <c r="G115" s="298" t="s">
        <v>432</v>
      </c>
      <c r="H115" s="167" t="s">
        <v>432</v>
      </c>
      <c r="I115" s="704" t="s">
        <v>432</v>
      </c>
      <c r="J115" s="302" t="s">
        <v>432</v>
      </c>
      <c r="K115" s="302" t="s">
        <v>432</v>
      </c>
      <c r="L115" s="167" t="s">
        <v>432</v>
      </c>
      <c r="M115" s="656" t="s">
        <v>432</v>
      </c>
      <c r="O115" s="662" t="s">
        <v>432</v>
      </c>
    </row>
    <row r="116" spans="1:15" x14ac:dyDescent="0.2">
      <c r="A116" s="308" t="s">
        <v>12</v>
      </c>
      <c r="B116" s="400"/>
      <c r="C116" s="405"/>
      <c r="D116" s="167"/>
      <c r="E116" s="245" t="s">
        <v>432</v>
      </c>
      <c r="F116" s="298" t="s">
        <v>432</v>
      </c>
      <c r="G116" s="298" t="s">
        <v>432</v>
      </c>
      <c r="H116" s="167" t="s">
        <v>432</v>
      </c>
      <c r="I116" s="704" t="s">
        <v>432</v>
      </c>
      <c r="J116" s="302" t="s">
        <v>432</v>
      </c>
      <c r="K116" s="302" t="s">
        <v>432</v>
      </c>
      <c r="L116" s="167" t="s">
        <v>432</v>
      </c>
      <c r="M116" s="656" t="s">
        <v>432</v>
      </c>
      <c r="O116" s="662" t="s">
        <v>432</v>
      </c>
    </row>
    <row r="117" spans="1:15" x14ac:dyDescent="0.2">
      <c r="A117" s="308" t="s">
        <v>13</v>
      </c>
      <c r="B117" s="401"/>
      <c r="C117" s="408"/>
      <c r="D117" s="167"/>
      <c r="E117" s="245" t="s">
        <v>432</v>
      </c>
      <c r="F117" s="298" t="s">
        <v>432</v>
      </c>
      <c r="G117" s="298" t="s">
        <v>432</v>
      </c>
      <c r="H117" s="167" t="s">
        <v>432</v>
      </c>
      <c r="I117" s="704" t="s">
        <v>432</v>
      </c>
      <c r="J117" s="302" t="s">
        <v>432</v>
      </c>
      <c r="K117" s="302" t="s">
        <v>432</v>
      </c>
      <c r="L117" s="167" t="s">
        <v>432</v>
      </c>
      <c r="M117" s="656" t="s">
        <v>432</v>
      </c>
      <c r="O117" s="662" t="s">
        <v>432</v>
      </c>
    </row>
    <row r="118" spans="1:15" ht="15.75" x14ac:dyDescent="0.2">
      <c r="A118" s="21" t="s">
        <v>356</v>
      </c>
      <c r="B118" s="402" t="s">
        <v>432</v>
      </c>
      <c r="C118" s="719" t="s">
        <v>432</v>
      </c>
      <c r="D118" s="656" t="s">
        <v>432</v>
      </c>
      <c r="E118" s="655" t="s">
        <v>432</v>
      </c>
      <c r="F118" s="402" t="s">
        <v>432</v>
      </c>
      <c r="G118" s="719" t="s">
        <v>432</v>
      </c>
      <c r="H118" s="656" t="s">
        <v>432</v>
      </c>
      <c r="I118" s="655" t="s">
        <v>432</v>
      </c>
      <c r="J118" s="399" t="s">
        <v>432</v>
      </c>
      <c r="K118" s="649" t="s">
        <v>432</v>
      </c>
      <c r="L118" s="710" t="s">
        <v>432</v>
      </c>
      <c r="M118" s="655" t="s">
        <v>432</v>
      </c>
      <c r="O118" s="662" t="s">
        <v>432</v>
      </c>
    </row>
    <row r="119" spans="1:15" ht="15.75" x14ac:dyDescent="0.2">
      <c r="A119" s="13" t="s">
        <v>28</v>
      </c>
      <c r="B119" s="363">
        <v>1331683</v>
      </c>
      <c r="C119" s="363">
        <v>1444299</v>
      </c>
      <c r="D119" s="167">
        <v>8.5</v>
      </c>
      <c r="E119" s="179">
        <v>0.38536560477413084</v>
      </c>
      <c r="F119" s="362">
        <v>1015795</v>
      </c>
      <c r="G119" s="362">
        <v>1361843</v>
      </c>
      <c r="H119" s="167">
        <v>34.1</v>
      </c>
      <c r="I119" s="179">
        <v>0.869950705160485</v>
      </c>
      <c r="J119" s="320">
        <v>2347478</v>
      </c>
      <c r="K119" s="241">
        <v>2806142</v>
      </c>
      <c r="L119" s="267">
        <v>19.5</v>
      </c>
      <c r="M119" s="179">
        <v>0.52813618975513632</v>
      </c>
      <c r="O119" s="662" t="s">
        <v>432</v>
      </c>
    </row>
    <row r="120" spans="1:15" x14ac:dyDescent="0.2">
      <c r="A120" s="21" t="s">
        <v>9</v>
      </c>
      <c r="B120" s="239">
        <v>1331683</v>
      </c>
      <c r="C120" s="146">
        <v>1444299</v>
      </c>
      <c r="D120" s="167">
        <v>8.5</v>
      </c>
      <c r="E120" s="179">
        <v>0.38776840045030347</v>
      </c>
      <c r="F120" s="402" t="s">
        <v>432</v>
      </c>
      <c r="G120" s="719" t="s">
        <v>432</v>
      </c>
      <c r="H120" s="656" t="s">
        <v>432</v>
      </c>
      <c r="I120" s="655" t="s">
        <v>432</v>
      </c>
      <c r="J120" s="300">
        <v>1331683</v>
      </c>
      <c r="K120" s="45">
        <v>1444299</v>
      </c>
      <c r="L120" s="267">
        <v>8.5</v>
      </c>
      <c r="M120" s="179">
        <v>0.38776840045030347</v>
      </c>
      <c r="O120" s="662" t="s">
        <v>432</v>
      </c>
    </row>
    <row r="121" spans="1:15" x14ac:dyDescent="0.2">
      <c r="A121" s="21" t="s">
        <v>10</v>
      </c>
      <c r="B121" s="402" t="s">
        <v>432</v>
      </c>
      <c r="C121" s="719" t="s">
        <v>432</v>
      </c>
      <c r="D121" s="656" t="s">
        <v>432</v>
      </c>
      <c r="E121" s="655" t="s">
        <v>432</v>
      </c>
      <c r="F121" s="239">
        <v>1015795</v>
      </c>
      <c r="G121" s="146">
        <v>1361843</v>
      </c>
      <c r="H121" s="167">
        <v>34.1</v>
      </c>
      <c r="I121" s="179">
        <v>0.87030140748172446</v>
      </c>
      <c r="J121" s="300">
        <v>1015795</v>
      </c>
      <c r="K121" s="45">
        <v>1361843</v>
      </c>
      <c r="L121" s="267">
        <v>34.1</v>
      </c>
      <c r="M121" s="179">
        <v>0.85809338172383776</v>
      </c>
      <c r="O121" s="662" t="s">
        <v>432</v>
      </c>
    </row>
    <row r="122" spans="1:15" ht="15.75" x14ac:dyDescent="0.2">
      <c r="A122" s="308" t="s">
        <v>344</v>
      </c>
      <c r="B122" s="298" t="s">
        <v>432</v>
      </c>
      <c r="C122" s="298" t="s">
        <v>432</v>
      </c>
      <c r="D122" s="167" t="s">
        <v>432</v>
      </c>
      <c r="E122" s="245" t="s">
        <v>432</v>
      </c>
      <c r="F122" s="298" t="s">
        <v>432</v>
      </c>
      <c r="G122" s="298" t="s">
        <v>432</v>
      </c>
      <c r="H122" s="167" t="s">
        <v>432</v>
      </c>
      <c r="I122" s="704" t="s">
        <v>432</v>
      </c>
      <c r="J122" s="302" t="s">
        <v>432</v>
      </c>
      <c r="K122" s="302" t="s">
        <v>432</v>
      </c>
      <c r="L122" s="167" t="s">
        <v>432</v>
      </c>
      <c r="M122" s="656" t="s">
        <v>432</v>
      </c>
      <c r="O122" s="662" t="s">
        <v>432</v>
      </c>
    </row>
    <row r="123" spans="1:15" x14ac:dyDescent="0.2">
      <c r="A123" s="308" t="s">
        <v>12</v>
      </c>
      <c r="B123" s="400"/>
      <c r="C123" s="405"/>
      <c r="D123" s="167"/>
      <c r="E123" s="245" t="s">
        <v>432</v>
      </c>
      <c r="F123" s="298" t="s">
        <v>432</v>
      </c>
      <c r="G123" s="298" t="s">
        <v>432</v>
      </c>
      <c r="H123" s="167" t="s">
        <v>432</v>
      </c>
      <c r="I123" s="704" t="s">
        <v>432</v>
      </c>
      <c r="J123" s="302" t="s">
        <v>432</v>
      </c>
      <c r="K123" s="302" t="s">
        <v>432</v>
      </c>
      <c r="L123" s="167" t="s">
        <v>432</v>
      </c>
      <c r="M123" s="656" t="s">
        <v>432</v>
      </c>
      <c r="O123" s="662" t="s">
        <v>432</v>
      </c>
    </row>
    <row r="124" spans="1:15" x14ac:dyDescent="0.2">
      <c r="A124" s="308" t="s">
        <v>13</v>
      </c>
      <c r="B124" s="400"/>
      <c r="C124" s="405"/>
      <c r="D124" s="167"/>
      <c r="E124" s="245" t="s">
        <v>432</v>
      </c>
      <c r="F124" s="298" t="s">
        <v>432</v>
      </c>
      <c r="G124" s="298" t="s">
        <v>432</v>
      </c>
      <c r="H124" s="167" t="s">
        <v>432</v>
      </c>
      <c r="I124" s="704" t="s">
        <v>432</v>
      </c>
      <c r="J124" s="302" t="s">
        <v>432</v>
      </c>
      <c r="K124" s="302" t="s">
        <v>432</v>
      </c>
      <c r="L124" s="167" t="s">
        <v>432</v>
      </c>
      <c r="M124" s="656" t="s">
        <v>432</v>
      </c>
      <c r="O124" s="662" t="s">
        <v>432</v>
      </c>
    </row>
    <row r="125" spans="1:15" ht="15.75" x14ac:dyDescent="0.2">
      <c r="A125" s="308" t="s">
        <v>345</v>
      </c>
      <c r="B125" s="298" t="s">
        <v>432</v>
      </c>
      <c r="C125" s="298" t="s">
        <v>432</v>
      </c>
      <c r="D125" s="167" t="s">
        <v>432</v>
      </c>
      <c r="E125" s="245" t="s">
        <v>432</v>
      </c>
      <c r="F125" s="298" t="s">
        <v>432</v>
      </c>
      <c r="G125" s="298" t="s">
        <v>432</v>
      </c>
      <c r="H125" s="167" t="s">
        <v>432</v>
      </c>
      <c r="I125" s="704" t="s">
        <v>432</v>
      </c>
      <c r="J125" s="302" t="s">
        <v>432</v>
      </c>
      <c r="K125" s="302" t="s">
        <v>432</v>
      </c>
      <c r="L125" s="167" t="s">
        <v>432</v>
      </c>
      <c r="M125" s="656" t="s">
        <v>432</v>
      </c>
      <c r="O125" s="662" t="s">
        <v>432</v>
      </c>
    </row>
    <row r="126" spans="1:15" x14ac:dyDescent="0.2">
      <c r="A126" s="308" t="s">
        <v>12</v>
      </c>
      <c r="B126" s="400"/>
      <c r="C126" s="405"/>
      <c r="D126" s="167"/>
      <c r="E126" s="245" t="s">
        <v>432</v>
      </c>
      <c r="F126" s="298" t="s">
        <v>432</v>
      </c>
      <c r="G126" s="298" t="s">
        <v>432</v>
      </c>
      <c r="H126" s="167" t="s">
        <v>432</v>
      </c>
      <c r="I126" s="704" t="s">
        <v>432</v>
      </c>
      <c r="J126" s="302" t="s">
        <v>432</v>
      </c>
      <c r="K126" s="302" t="s">
        <v>432</v>
      </c>
      <c r="L126" s="167" t="s">
        <v>432</v>
      </c>
      <c r="M126" s="656" t="s">
        <v>432</v>
      </c>
      <c r="O126" s="662" t="s">
        <v>432</v>
      </c>
    </row>
    <row r="127" spans="1:15" x14ac:dyDescent="0.2">
      <c r="A127" s="308" t="s">
        <v>13</v>
      </c>
      <c r="B127" s="400"/>
      <c r="C127" s="405"/>
      <c r="D127" s="167"/>
      <c r="E127" s="245" t="s">
        <v>432</v>
      </c>
      <c r="F127" s="298" t="s">
        <v>432</v>
      </c>
      <c r="G127" s="298" t="s">
        <v>432</v>
      </c>
      <c r="H127" s="167" t="s">
        <v>432</v>
      </c>
      <c r="I127" s="704" t="s">
        <v>432</v>
      </c>
      <c r="J127" s="302" t="s">
        <v>432</v>
      </c>
      <c r="K127" s="302" t="s">
        <v>432</v>
      </c>
      <c r="L127" s="167" t="s">
        <v>432</v>
      </c>
      <c r="M127" s="656" t="s">
        <v>432</v>
      </c>
      <c r="O127" s="662" t="s">
        <v>432</v>
      </c>
    </row>
    <row r="128" spans="1:15" x14ac:dyDescent="0.2">
      <c r="A128" s="21" t="s">
        <v>34</v>
      </c>
      <c r="B128" s="402" t="s">
        <v>432</v>
      </c>
      <c r="C128" s="719" t="s">
        <v>432</v>
      </c>
      <c r="D128" s="656" t="s">
        <v>432</v>
      </c>
      <c r="E128" s="655" t="s">
        <v>432</v>
      </c>
      <c r="F128" s="402" t="s">
        <v>432</v>
      </c>
      <c r="G128" s="719" t="s">
        <v>432</v>
      </c>
      <c r="H128" s="656" t="s">
        <v>432</v>
      </c>
      <c r="I128" s="655" t="s">
        <v>432</v>
      </c>
      <c r="J128" s="399" t="s">
        <v>432</v>
      </c>
      <c r="K128" s="649" t="s">
        <v>432</v>
      </c>
      <c r="L128" s="710" t="s">
        <v>432</v>
      </c>
      <c r="M128" s="655" t="s">
        <v>432</v>
      </c>
      <c r="O128" s="662" t="s">
        <v>432</v>
      </c>
    </row>
    <row r="129" spans="1:15" ht="15.75" x14ac:dyDescent="0.2">
      <c r="A129" s="21" t="s">
        <v>346</v>
      </c>
      <c r="B129" s="239">
        <v>1331683</v>
      </c>
      <c r="C129" s="239">
        <v>1444299</v>
      </c>
      <c r="D129" s="167">
        <v>8.5</v>
      </c>
      <c r="E129" s="179">
        <v>0.39061971678254709</v>
      </c>
      <c r="F129" s="305">
        <v>1015795</v>
      </c>
      <c r="G129" s="305">
        <v>1361843</v>
      </c>
      <c r="H129" s="167">
        <v>34.1</v>
      </c>
      <c r="I129" s="179">
        <v>0.872714919859225</v>
      </c>
      <c r="J129" s="300">
        <v>2347478</v>
      </c>
      <c r="K129" s="45">
        <v>2806142</v>
      </c>
      <c r="L129" s="267">
        <v>19.5</v>
      </c>
      <c r="M129" s="179">
        <v>0.53369784842109202</v>
      </c>
      <c r="O129" s="662" t="s">
        <v>432</v>
      </c>
    </row>
    <row r="130" spans="1:15" x14ac:dyDescent="0.2">
      <c r="A130" s="21" t="s">
        <v>9</v>
      </c>
      <c r="B130" s="305">
        <v>1331683</v>
      </c>
      <c r="C130" s="306">
        <v>1444299</v>
      </c>
      <c r="D130" s="167">
        <v>8.5</v>
      </c>
      <c r="E130" s="179">
        <v>0.3929858665124622</v>
      </c>
      <c r="F130" s="402" t="s">
        <v>432</v>
      </c>
      <c r="G130" s="719" t="s">
        <v>432</v>
      </c>
      <c r="H130" s="656" t="s">
        <v>432</v>
      </c>
      <c r="I130" s="655" t="s">
        <v>432</v>
      </c>
      <c r="J130" s="300">
        <v>1331683</v>
      </c>
      <c r="K130" s="45">
        <v>1444299</v>
      </c>
      <c r="L130" s="267">
        <v>8.5</v>
      </c>
      <c r="M130" s="179">
        <v>0.3929858665124622</v>
      </c>
      <c r="O130" s="662" t="s">
        <v>432</v>
      </c>
    </row>
    <row r="131" spans="1:15" x14ac:dyDescent="0.2">
      <c r="A131" s="21" t="s">
        <v>10</v>
      </c>
      <c r="B131" s="716" t="s">
        <v>432</v>
      </c>
      <c r="C131" s="718" t="s">
        <v>432</v>
      </c>
      <c r="D131" s="656" t="s">
        <v>432</v>
      </c>
      <c r="E131" s="655" t="s">
        <v>432</v>
      </c>
      <c r="F131" s="239">
        <v>1015795</v>
      </c>
      <c r="G131" s="239">
        <v>1361843</v>
      </c>
      <c r="H131" s="167">
        <v>34.1</v>
      </c>
      <c r="I131" s="179">
        <v>0.872714919859225</v>
      </c>
      <c r="J131" s="300">
        <v>1015795</v>
      </c>
      <c r="K131" s="45">
        <v>1361843</v>
      </c>
      <c r="L131" s="267">
        <v>34.1</v>
      </c>
      <c r="M131" s="179">
        <v>0.86043956734816074</v>
      </c>
      <c r="O131" s="662" t="s">
        <v>432</v>
      </c>
    </row>
    <row r="132" spans="1:15" ht="15.75" x14ac:dyDescent="0.2">
      <c r="A132" s="308" t="s">
        <v>344</v>
      </c>
      <c r="B132" s="298" t="s">
        <v>432</v>
      </c>
      <c r="C132" s="298" t="s">
        <v>432</v>
      </c>
      <c r="D132" s="167" t="s">
        <v>432</v>
      </c>
      <c r="E132" s="245" t="s">
        <v>432</v>
      </c>
      <c r="F132" s="298" t="s">
        <v>432</v>
      </c>
      <c r="G132" s="298" t="s">
        <v>432</v>
      </c>
      <c r="H132" s="167" t="s">
        <v>432</v>
      </c>
      <c r="I132" s="704" t="s">
        <v>432</v>
      </c>
      <c r="J132" s="302" t="s">
        <v>432</v>
      </c>
      <c r="K132" s="302" t="s">
        <v>432</v>
      </c>
      <c r="L132" s="167" t="s">
        <v>432</v>
      </c>
      <c r="M132" s="656" t="s">
        <v>432</v>
      </c>
      <c r="O132" s="662" t="s">
        <v>432</v>
      </c>
    </row>
    <row r="133" spans="1:15" x14ac:dyDescent="0.2">
      <c r="A133" s="308" t="s">
        <v>12</v>
      </c>
      <c r="B133" s="400"/>
      <c r="C133" s="405"/>
      <c r="D133" s="167"/>
      <c r="E133" s="245" t="s">
        <v>432</v>
      </c>
      <c r="F133" s="298" t="s">
        <v>432</v>
      </c>
      <c r="G133" s="298" t="s">
        <v>432</v>
      </c>
      <c r="H133" s="167" t="s">
        <v>432</v>
      </c>
      <c r="I133" s="704" t="s">
        <v>432</v>
      </c>
      <c r="J133" s="302" t="s">
        <v>432</v>
      </c>
      <c r="K133" s="302" t="s">
        <v>432</v>
      </c>
      <c r="L133" s="167" t="s">
        <v>432</v>
      </c>
      <c r="M133" s="656" t="s">
        <v>432</v>
      </c>
      <c r="O133" s="662" t="s">
        <v>432</v>
      </c>
    </row>
    <row r="134" spans="1:15" x14ac:dyDescent="0.2">
      <c r="A134" s="308" t="s">
        <v>13</v>
      </c>
      <c r="B134" s="400"/>
      <c r="C134" s="405"/>
      <c r="D134" s="167"/>
      <c r="E134" s="245" t="s">
        <v>432</v>
      </c>
      <c r="F134" s="298" t="s">
        <v>432</v>
      </c>
      <c r="G134" s="298" t="s">
        <v>432</v>
      </c>
      <c r="H134" s="167" t="s">
        <v>432</v>
      </c>
      <c r="I134" s="704" t="s">
        <v>432</v>
      </c>
      <c r="J134" s="302" t="s">
        <v>432</v>
      </c>
      <c r="K134" s="302" t="s">
        <v>432</v>
      </c>
      <c r="L134" s="167" t="s">
        <v>432</v>
      </c>
      <c r="M134" s="656" t="s">
        <v>432</v>
      </c>
      <c r="O134" s="662" t="s">
        <v>432</v>
      </c>
    </row>
    <row r="135" spans="1:15" ht="15.75" x14ac:dyDescent="0.2">
      <c r="A135" s="308" t="s">
        <v>345</v>
      </c>
      <c r="B135" s="298" t="s">
        <v>432</v>
      </c>
      <c r="C135" s="298" t="s">
        <v>432</v>
      </c>
      <c r="D135" s="167" t="s">
        <v>432</v>
      </c>
      <c r="E135" s="245" t="s">
        <v>432</v>
      </c>
      <c r="F135" s="298" t="s">
        <v>432</v>
      </c>
      <c r="G135" s="298" t="s">
        <v>432</v>
      </c>
      <c r="H135" s="167" t="s">
        <v>432</v>
      </c>
      <c r="I135" s="704" t="s">
        <v>432</v>
      </c>
      <c r="J135" s="302" t="s">
        <v>432</v>
      </c>
      <c r="K135" s="302" t="s">
        <v>432</v>
      </c>
      <c r="L135" s="167" t="s">
        <v>432</v>
      </c>
      <c r="M135" s="656" t="s">
        <v>432</v>
      </c>
      <c r="O135" s="662" t="s">
        <v>432</v>
      </c>
    </row>
    <row r="136" spans="1:15" x14ac:dyDescent="0.2">
      <c r="A136" s="308" t="s">
        <v>12</v>
      </c>
      <c r="B136" s="400"/>
      <c r="C136" s="405"/>
      <c r="D136" s="167"/>
      <c r="E136" s="245" t="s">
        <v>432</v>
      </c>
      <c r="F136" s="298" t="s">
        <v>432</v>
      </c>
      <c r="G136" s="298" t="s">
        <v>432</v>
      </c>
      <c r="H136" s="167" t="s">
        <v>432</v>
      </c>
      <c r="I136" s="704" t="s">
        <v>432</v>
      </c>
      <c r="J136" s="302" t="s">
        <v>432</v>
      </c>
      <c r="K136" s="302" t="s">
        <v>432</v>
      </c>
      <c r="L136" s="167" t="s">
        <v>432</v>
      </c>
      <c r="M136" s="656" t="s">
        <v>432</v>
      </c>
      <c r="O136" s="662" t="s">
        <v>432</v>
      </c>
    </row>
    <row r="137" spans="1:15" x14ac:dyDescent="0.2">
      <c r="A137" s="308" t="s">
        <v>13</v>
      </c>
      <c r="B137" s="400"/>
      <c r="C137" s="405"/>
      <c r="D137" s="167"/>
      <c r="E137" s="245" t="s">
        <v>432</v>
      </c>
      <c r="F137" s="298" t="s">
        <v>432</v>
      </c>
      <c r="G137" s="298" t="s">
        <v>432</v>
      </c>
      <c r="H137" s="167" t="s">
        <v>432</v>
      </c>
      <c r="I137" s="704" t="s">
        <v>432</v>
      </c>
      <c r="J137" s="302" t="s">
        <v>432</v>
      </c>
      <c r="K137" s="302" t="s">
        <v>432</v>
      </c>
      <c r="L137" s="167" t="s">
        <v>432</v>
      </c>
      <c r="M137" s="656" t="s">
        <v>432</v>
      </c>
      <c r="O137" s="662" t="s">
        <v>432</v>
      </c>
    </row>
    <row r="138" spans="1:15" ht="15.75" x14ac:dyDescent="0.2">
      <c r="A138" s="21" t="s">
        <v>356</v>
      </c>
      <c r="B138" s="402" t="s">
        <v>432</v>
      </c>
      <c r="C138" s="719" t="s">
        <v>432</v>
      </c>
      <c r="D138" s="656" t="s">
        <v>432</v>
      </c>
      <c r="E138" s="655" t="s">
        <v>432</v>
      </c>
      <c r="F138" s="402" t="s">
        <v>432</v>
      </c>
      <c r="G138" s="719" t="s">
        <v>432</v>
      </c>
      <c r="H138" s="656" t="s">
        <v>432</v>
      </c>
      <c r="I138" s="655" t="s">
        <v>432</v>
      </c>
      <c r="J138" s="399" t="s">
        <v>432</v>
      </c>
      <c r="K138" s="649" t="s">
        <v>432</v>
      </c>
      <c r="L138" s="710" t="s">
        <v>432</v>
      </c>
      <c r="M138" s="655" t="s">
        <v>432</v>
      </c>
      <c r="O138" s="662" t="s">
        <v>432</v>
      </c>
    </row>
    <row r="139" spans="1:15" ht="15.75" x14ac:dyDescent="0.2">
      <c r="A139" s="21" t="s">
        <v>357</v>
      </c>
      <c r="B139" s="239">
        <v>359000</v>
      </c>
      <c r="C139" s="239">
        <v>540647</v>
      </c>
      <c r="D139" s="167">
        <v>50.6</v>
      </c>
      <c r="E139" s="179">
        <v>0.20496896542338236</v>
      </c>
      <c r="F139" s="402" t="s">
        <v>432</v>
      </c>
      <c r="G139" s="402" t="s">
        <v>432</v>
      </c>
      <c r="H139" s="656" t="s">
        <v>432</v>
      </c>
      <c r="I139" s="655" t="s">
        <v>432</v>
      </c>
      <c r="J139" s="300">
        <v>359000</v>
      </c>
      <c r="K139" s="45">
        <v>540647</v>
      </c>
      <c r="L139" s="267">
        <v>50.6</v>
      </c>
      <c r="M139" s="179">
        <v>0.20100937591505944</v>
      </c>
      <c r="O139" s="662" t="s">
        <v>432</v>
      </c>
    </row>
    <row r="140" spans="1:15" ht="15.75" x14ac:dyDescent="0.2">
      <c r="A140" s="21" t="s">
        <v>348</v>
      </c>
      <c r="B140" s="402" t="s">
        <v>432</v>
      </c>
      <c r="C140" s="402" t="s">
        <v>432</v>
      </c>
      <c r="D140" s="656" t="s">
        <v>432</v>
      </c>
      <c r="E140" s="655" t="s">
        <v>432</v>
      </c>
      <c r="F140" s="239">
        <v>228721</v>
      </c>
      <c r="G140" s="239">
        <v>350994</v>
      </c>
      <c r="H140" s="167">
        <v>53.5</v>
      </c>
      <c r="I140" s="179">
        <v>0.726099697898973</v>
      </c>
      <c r="J140" s="300">
        <v>228721</v>
      </c>
      <c r="K140" s="45">
        <v>350994</v>
      </c>
      <c r="L140" s="267">
        <v>53.5</v>
      </c>
      <c r="M140" s="179">
        <v>0.71538734307462359</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319">
        <v>2240</v>
      </c>
      <c r="C142" s="160">
        <v>1845</v>
      </c>
      <c r="D142" s="167">
        <v>-17.600000000000001</v>
      </c>
      <c r="E142" s="179">
        <v>0.33933929145830211</v>
      </c>
      <c r="F142" s="319">
        <v>70503</v>
      </c>
      <c r="G142" s="160">
        <v>63477</v>
      </c>
      <c r="H142" s="167">
        <v>-10</v>
      </c>
      <c r="I142" s="179">
        <v>2.0932941184677731</v>
      </c>
      <c r="J142" s="320">
        <v>72743</v>
      </c>
      <c r="K142" s="241">
        <v>65322</v>
      </c>
      <c r="L142" s="267">
        <v>-10.199999999999999</v>
      </c>
      <c r="M142" s="179">
        <v>1.8266261656579212</v>
      </c>
      <c r="O142" s="662" t="s">
        <v>432</v>
      </c>
    </row>
    <row r="143" spans="1:15" x14ac:dyDescent="0.2">
      <c r="A143" s="21" t="s">
        <v>9</v>
      </c>
      <c r="B143" s="239">
        <v>2240</v>
      </c>
      <c r="C143" s="146">
        <v>1845</v>
      </c>
      <c r="D143" s="167">
        <v>-17.600000000000001</v>
      </c>
      <c r="E143" s="179">
        <v>0.34153868010612914</v>
      </c>
      <c r="F143" s="402" t="s">
        <v>432</v>
      </c>
      <c r="G143" s="719" t="s">
        <v>432</v>
      </c>
      <c r="H143" s="656" t="s">
        <v>432</v>
      </c>
      <c r="I143" s="655" t="s">
        <v>432</v>
      </c>
      <c r="J143" s="300">
        <v>2240</v>
      </c>
      <c r="K143" s="45">
        <v>1845</v>
      </c>
      <c r="L143" s="267">
        <v>-17.600000000000001</v>
      </c>
      <c r="M143" s="179">
        <v>0.34153868010612914</v>
      </c>
      <c r="O143" s="662" t="s">
        <v>432</v>
      </c>
    </row>
    <row r="144" spans="1:15" x14ac:dyDescent="0.2">
      <c r="A144" s="21" t="s">
        <v>10</v>
      </c>
      <c r="B144" s="402" t="s">
        <v>432</v>
      </c>
      <c r="C144" s="719" t="s">
        <v>432</v>
      </c>
      <c r="D144" s="656" t="s">
        <v>432</v>
      </c>
      <c r="E144" s="655" t="s">
        <v>432</v>
      </c>
      <c r="F144" s="239">
        <v>70503</v>
      </c>
      <c r="G144" s="146">
        <v>63477</v>
      </c>
      <c r="H144" s="167">
        <v>-10</v>
      </c>
      <c r="I144" s="179">
        <v>2.0932941184677731</v>
      </c>
      <c r="J144" s="300">
        <v>70503</v>
      </c>
      <c r="K144" s="45">
        <v>63477</v>
      </c>
      <c r="L144" s="267">
        <v>-10</v>
      </c>
      <c r="M144" s="179">
        <v>2.0908799517212246</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298" t="s">
        <v>432</v>
      </c>
      <c r="C146" s="298" t="s">
        <v>432</v>
      </c>
      <c r="D146" s="167" t="s">
        <v>432</v>
      </c>
      <c r="E146" s="245" t="s">
        <v>432</v>
      </c>
      <c r="F146" s="298" t="s">
        <v>432</v>
      </c>
      <c r="G146" s="298" t="s">
        <v>432</v>
      </c>
      <c r="H146" s="167" t="s">
        <v>432</v>
      </c>
      <c r="I146" s="704" t="s">
        <v>432</v>
      </c>
      <c r="J146" s="302" t="s">
        <v>432</v>
      </c>
      <c r="K146" s="302" t="s">
        <v>432</v>
      </c>
      <c r="L146" s="167" t="s">
        <v>432</v>
      </c>
      <c r="M146" s="656" t="s">
        <v>432</v>
      </c>
      <c r="O146" s="662" t="s">
        <v>432</v>
      </c>
    </row>
    <row r="147" spans="1:15" ht="15.75" x14ac:dyDescent="0.2">
      <c r="A147" s="21" t="s">
        <v>358</v>
      </c>
      <c r="B147" s="402" t="s">
        <v>432</v>
      </c>
      <c r="C147" s="402" t="s">
        <v>432</v>
      </c>
      <c r="D147" s="656" t="s">
        <v>432</v>
      </c>
      <c r="E147" s="655" t="s">
        <v>432</v>
      </c>
      <c r="F147" s="402" t="s">
        <v>432</v>
      </c>
      <c r="G147" s="402" t="s">
        <v>432</v>
      </c>
      <c r="H147" s="656" t="s">
        <v>432</v>
      </c>
      <c r="I147" s="655" t="s">
        <v>432</v>
      </c>
      <c r="J147" s="399" t="s">
        <v>432</v>
      </c>
      <c r="K147" s="649" t="s">
        <v>432</v>
      </c>
      <c r="L147" s="710" t="s">
        <v>432</v>
      </c>
      <c r="M147" s="655" t="s">
        <v>432</v>
      </c>
      <c r="O147" s="662" t="s">
        <v>432</v>
      </c>
    </row>
    <row r="148" spans="1:15" ht="15.75" x14ac:dyDescent="0.2">
      <c r="A148" s="21" t="s">
        <v>350</v>
      </c>
      <c r="B148" s="402" t="s">
        <v>432</v>
      </c>
      <c r="C148" s="402" t="s">
        <v>432</v>
      </c>
      <c r="D148" s="656" t="s">
        <v>432</v>
      </c>
      <c r="E148" s="655" t="s">
        <v>432</v>
      </c>
      <c r="F148" s="239">
        <v>27926</v>
      </c>
      <c r="G148" s="239">
        <v>24641</v>
      </c>
      <c r="H148" s="167">
        <v>-11.8</v>
      </c>
      <c r="I148" s="179">
        <v>4.7773870213234169</v>
      </c>
      <c r="J148" s="300">
        <v>27926</v>
      </c>
      <c r="K148" s="45">
        <v>24641</v>
      </c>
      <c r="L148" s="267">
        <v>-11.8</v>
      </c>
      <c r="M148" s="179">
        <v>4.7772583055180728</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319">
        <v>1072</v>
      </c>
      <c r="C150" s="160">
        <v>2665</v>
      </c>
      <c r="D150" s="167">
        <v>148.6</v>
      </c>
      <c r="E150" s="179">
        <v>0.46396994877038927</v>
      </c>
      <c r="F150" s="319">
        <v>11934</v>
      </c>
      <c r="G150" s="160">
        <v>31195</v>
      </c>
      <c r="H150" s="167">
        <v>161.4</v>
      </c>
      <c r="I150" s="179">
        <v>1.0671265595361479</v>
      </c>
      <c r="J150" s="320">
        <v>13006</v>
      </c>
      <c r="K150" s="241">
        <v>33860</v>
      </c>
      <c r="L150" s="267">
        <v>160.30000000000001</v>
      </c>
      <c r="M150" s="179">
        <v>0.96807537521089004</v>
      </c>
      <c r="O150" s="662" t="s">
        <v>432</v>
      </c>
    </row>
    <row r="151" spans="1:15" x14ac:dyDescent="0.2">
      <c r="A151" s="21" t="s">
        <v>9</v>
      </c>
      <c r="B151" s="239">
        <v>1072</v>
      </c>
      <c r="C151" s="146">
        <v>2665</v>
      </c>
      <c r="D151" s="167">
        <v>148.6</v>
      </c>
      <c r="E151" s="179">
        <v>0.4788902448508538</v>
      </c>
      <c r="F151" s="402" t="s">
        <v>432</v>
      </c>
      <c r="G151" s="719" t="s">
        <v>432</v>
      </c>
      <c r="H151" s="656" t="s">
        <v>432</v>
      </c>
      <c r="I151" s="655" t="s">
        <v>432</v>
      </c>
      <c r="J151" s="300">
        <v>1072</v>
      </c>
      <c r="K151" s="45">
        <v>2665</v>
      </c>
      <c r="L151" s="267">
        <v>148.6</v>
      </c>
      <c r="M151" s="179">
        <v>0.4788902448508538</v>
      </c>
      <c r="O151" s="662" t="s">
        <v>432</v>
      </c>
    </row>
    <row r="152" spans="1:15" x14ac:dyDescent="0.2">
      <c r="A152" s="21" t="s">
        <v>10</v>
      </c>
      <c r="B152" s="402" t="s">
        <v>432</v>
      </c>
      <c r="C152" s="719" t="s">
        <v>432</v>
      </c>
      <c r="D152" s="656" t="s">
        <v>432</v>
      </c>
      <c r="E152" s="655" t="s">
        <v>432</v>
      </c>
      <c r="F152" s="239">
        <v>11934</v>
      </c>
      <c r="G152" s="146">
        <v>31195</v>
      </c>
      <c r="H152" s="167">
        <v>161.4</v>
      </c>
      <c r="I152" s="179">
        <v>1.0671265595361479</v>
      </c>
      <c r="J152" s="300">
        <v>11934</v>
      </c>
      <c r="K152" s="45">
        <v>31195</v>
      </c>
      <c r="L152" s="267">
        <v>161.4</v>
      </c>
      <c r="M152" s="179">
        <v>1.0606335638028066</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298" t="s">
        <v>432</v>
      </c>
      <c r="C154" s="298" t="s">
        <v>432</v>
      </c>
      <c r="D154" s="167" t="s">
        <v>432</v>
      </c>
      <c r="E154" s="245" t="s">
        <v>432</v>
      </c>
      <c r="F154" s="298" t="s">
        <v>432</v>
      </c>
      <c r="G154" s="298" t="s">
        <v>432</v>
      </c>
      <c r="H154" s="167" t="s">
        <v>432</v>
      </c>
      <c r="I154" s="704" t="s">
        <v>432</v>
      </c>
      <c r="J154" s="302" t="s">
        <v>432</v>
      </c>
      <c r="K154" s="302" t="s">
        <v>432</v>
      </c>
      <c r="L154" s="167" t="s">
        <v>432</v>
      </c>
      <c r="M154" s="656" t="s">
        <v>432</v>
      </c>
      <c r="O154" s="662" t="s">
        <v>432</v>
      </c>
    </row>
    <row r="155" spans="1:15" ht="15.75" x14ac:dyDescent="0.2">
      <c r="A155" s="21" t="s">
        <v>347</v>
      </c>
      <c r="B155" s="402" t="s">
        <v>432</v>
      </c>
      <c r="C155" s="402" t="s">
        <v>432</v>
      </c>
      <c r="D155" s="656" t="s">
        <v>432</v>
      </c>
      <c r="E155" s="655" t="s">
        <v>432</v>
      </c>
      <c r="F155" s="402" t="s">
        <v>432</v>
      </c>
      <c r="G155" s="402" t="s">
        <v>432</v>
      </c>
      <c r="H155" s="656" t="s">
        <v>432</v>
      </c>
      <c r="I155" s="655" t="s">
        <v>432</v>
      </c>
      <c r="J155" s="399" t="s">
        <v>432</v>
      </c>
      <c r="K155" s="649" t="s">
        <v>432</v>
      </c>
      <c r="L155" s="710" t="s">
        <v>432</v>
      </c>
      <c r="M155" s="655" t="s">
        <v>432</v>
      </c>
      <c r="O155" s="662" t="s">
        <v>432</v>
      </c>
    </row>
    <row r="156" spans="1:15" ht="15.75" x14ac:dyDescent="0.2">
      <c r="A156" s="21" t="s">
        <v>348</v>
      </c>
      <c r="B156" s="402" t="s">
        <v>432</v>
      </c>
      <c r="C156" s="402" t="s">
        <v>432</v>
      </c>
      <c r="D156" s="656" t="s">
        <v>432</v>
      </c>
      <c r="E156" s="655" t="s">
        <v>432</v>
      </c>
      <c r="F156" s="239">
        <v>1580</v>
      </c>
      <c r="G156" s="239">
        <v>5501</v>
      </c>
      <c r="H156" s="167">
        <v>248.2</v>
      </c>
      <c r="I156" s="179">
        <v>1.2750155264656478</v>
      </c>
      <c r="J156" s="300">
        <v>1580</v>
      </c>
      <c r="K156" s="45">
        <v>5501</v>
      </c>
      <c r="L156" s="267">
        <v>248.2</v>
      </c>
      <c r="M156" s="179">
        <v>1.270227152507964</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403" priority="132">
      <formula>kvartal &lt; 4</formula>
    </cfRule>
  </conditionalFormatting>
  <conditionalFormatting sqref="B63:C65">
    <cfRule type="expression" dxfId="1402" priority="131">
      <formula>kvartal &lt; 4</formula>
    </cfRule>
  </conditionalFormatting>
  <conditionalFormatting sqref="B37">
    <cfRule type="expression" dxfId="1401" priority="130">
      <formula>kvartal &lt; 4</formula>
    </cfRule>
  </conditionalFormatting>
  <conditionalFormatting sqref="B38">
    <cfRule type="expression" dxfId="1400" priority="129">
      <formula>kvartal &lt; 4</formula>
    </cfRule>
  </conditionalFormatting>
  <conditionalFormatting sqref="B39">
    <cfRule type="expression" dxfId="1399" priority="128">
      <formula>kvartal &lt; 4</formula>
    </cfRule>
  </conditionalFormatting>
  <conditionalFormatting sqref="A34">
    <cfRule type="expression" dxfId="1398" priority="1">
      <formula>kvartal &lt; 4</formula>
    </cfRule>
  </conditionalFormatting>
  <conditionalFormatting sqref="C37">
    <cfRule type="expression" dxfId="1397" priority="127">
      <formula>kvartal &lt; 4</formula>
    </cfRule>
  </conditionalFormatting>
  <conditionalFormatting sqref="C38">
    <cfRule type="expression" dxfId="1396" priority="126">
      <formula>kvartal &lt; 4</formula>
    </cfRule>
  </conditionalFormatting>
  <conditionalFormatting sqref="C39">
    <cfRule type="expression" dxfId="1395" priority="125">
      <formula>kvartal &lt; 4</formula>
    </cfRule>
  </conditionalFormatting>
  <conditionalFormatting sqref="B26:C28">
    <cfRule type="expression" dxfId="1394" priority="124">
      <formula>kvartal &lt; 4</formula>
    </cfRule>
  </conditionalFormatting>
  <conditionalFormatting sqref="B32:C33">
    <cfRule type="expression" dxfId="1393" priority="123">
      <formula>kvartal &lt; 4</formula>
    </cfRule>
  </conditionalFormatting>
  <conditionalFormatting sqref="B34">
    <cfRule type="expression" dxfId="1392" priority="122">
      <formula>kvartal &lt; 4</formula>
    </cfRule>
  </conditionalFormatting>
  <conditionalFormatting sqref="C34">
    <cfRule type="expression" dxfId="1391" priority="121">
      <formula>kvartal &lt; 4</formula>
    </cfRule>
  </conditionalFormatting>
  <conditionalFormatting sqref="F26:G28">
    <cfRule type="expression" dxfId="1390" priority="120">
      <formula>kvartal &lt; 4</formula>
    </cfRule>
  </conditionalFormatting>
  <conditionalFormatting sqref="F32">
    <cfRule type="expression" dxfId="1389" priority="119">
      <formula>kvartal &lt; 4</formula>
    </cfRule>
  </conditionalFormatting>
  <conditionalFormatting sqref="G32">
    <cfRule type="expression" dxfId="1388" priority="118">
      <formula>kvartal &lt; 4</formula>
    </cfRule>
  </conditionalFormatting>
  <conditionalFormatting sqref="F33">
    <cfRule type="expression" dxfId="1387" priority="117">
      <formula>kvartal &lt; 4</formula>
    </cfRule>
  </conditionalFormatting>
  <conditionalFormatting sqref="G33">
    <cfRule type="expression" dxfId="1386" priority="116">
      <formula>kvartal &lt; 4</formula>
    </cfRule>
  </conditionalFormatting>
  <conditionalFormatting sqref="F34">
    <cfRule type="expression" dxfId="1385" priority="115">
      <formula>kvartal &lt; 4</formula>
    </cfRule>
  </conditionalFormatting>
  <conditionalFormatting sqref="G34">
    <cfRule type="expression" dxfId="1384" priority="114">
      <formula>kvartal &lt; 4</formula>
    </cfRule>
  </conditionalFormatting>
  <conditionalFormatting sqref="F37">
    <cfRule type="expression" dxfId="1383" priority="113">
      <formula>kvartal &lt; 4</formula>
    </cfRule>
  </conditionalFormatting>
  <conditionalFormatting sqref="F38">
    <cfRule type="expression" dxfId="1382" priority="112">
      <formula>kvartal &lt; 4</formula>
    </cfRule>
  </conditionalFormatting>
  <conditionalFormatting sqref="F39">
    <cfRule type="expression" dxfId="1381" priority="111">
      <formula>kvartal &lt; 4</formula>
    </cfRule>
  </conditionalFormatting>
  <conditionalFormatting sqref="G37">
    <cfRule type="expression" dxfId="1380" priority="110">
      <formula>kvartal &lt; 4</formula>
    </cfRule>
  </conditionalFormatting>
  <conditionalFormatting sqref="G38">
    <cfRule type="expression" dxfId="1379" priority="109">
      <formula>kvartal &lt; 4</formula>
    </cfRule>
  </conditionalFormatting>
  <conditionalFormatting sqref="G39">
    <cfRule type="expression" dxfId="1378" priority="108">
      <formula>kvartal &lt; 4</formula>
    </cfRule>
  </conditionalFormatting>
  <conditionalFormatting sqref="B29">
    <cfRule type="expression" dxfId="1377" priority="107">
      <formula>kvartal &lt; 4</formula>
    </cfRule>
  </conditionalFormatting>
  <conditionalFormatting sqref="C29">
    <cfRule type="expression" dxfId="1376" priority="106">
      <formula>kvartal &lt; 4</formula>
    </cfRule>
  </conditionalFormatting>
  <conditionalFormatting sqref="F29">
    <cfRule type="expression" dxfId="1375" priority="105">
      <formula>kvartal &lt; 4</formula>
    </cfRule>
  </conditionalFormatting>
  <conditionalFormatting sqref="G29">
    <cfRule type="expression" dxfId="1374" priority="104">
      <formula>kvartal &lt; 4</formula>
    </cfRule>
  </conditionalFormatting>
  <conditionalFormatting sqref="J26:K29">
    <cfRule type="expression" dxfId="1373" priority="103">
      <formula>kvartal &lt; 4</formula>
    </cfRule>
  </conditionalFormatting>
  <conditionalFormatting sqref="J32:K34">
    <cfRule type="expression" dxfId="1372" priority="102">
      <formula>kvartal &lt; 4</formula>
    </cfRule>
  </conditionalFormatting>
  <conditionalFormatting sqref="J37:K39">
    <cfRule type="expression" dxfId="1371" priority="101">
      <formula>kvartal &lt; 4</formula>
    </cfRule>
  </conditionalFormatting>
  <conditionalFormatting sqref="B82">
    <cfRule type="expression" dxfId="1370" priority="100">
      <formula>kvartal &lt; 4</formula>
    </cfRule>
  </conditionalFormatting>
  <conditionalFormatting sqref="C82">
    <cfRule type="expression" dxfId="1369" priority="99">
      <formula>kvartal &lt; 4</formula>
    </cfRule>
  </conditionalFormatting>
  <conditionalFormatting sqref="B85">
    <cfRule type="expression" dxfId="1368" priority="98">
      <formula>kvartal &lt; 4</formula>
    </cfRule>
  </conditionalFormatting>
  <conditionalFormatting sqref="C85">
    <cfRule type="expression" dxfId="1367" priority="97">
      <formula>kvartal &lt; 4</formula>
    </cfRule>
  </conditionalFormatting>
  <conditionalFormatting sqref="B92">
    <cfRule type="expression" dxfId="1366" priority="96">
      <formula>kvartal &lt; 4</formula>
    </cfRule>
  </conditionalFormatting>
  <conditionalFormatting sqref="C92">
    <cfRule type="expression" dxfId="1365" priority="95">
      <formula>kvartal &lt; 4</formula>
    </cfRule>
  </conditionalFormatting>
  <conditionalFormatting sqref="B95">
    <cfRule type="expression" dxfId="1364" priority="94">
      <formula>kvartal &lt; 4</formula>
    </cfRule>
  </conditionalFormatting>
  <conditionalFormatting sqref="C95">
    <cfRule type="expression" dxfId="1363" priority="93">
      <formula>kvartal &lt; 4</formula>
    </cfRule>
  </conditionalFormatting>
  <conditionalFormatting sqref="B102">
    <cfRule type="expression" dxfId="1362" priority="92">
      <formula>kvartal &lt; 4</formula>
    </cfRule>
  </conditionalFormatting>
  <conditionalFormatting sqref="C102">
    <cfRule type="expression" dxfId="1361" priority="91">
      <formula>kvartal &lt; 4</formula>
    </cfRule>
  </conditionalFormatting>
  <conditionalFormatting sqref="B105">
    <cfRule type="expression" dxfId="1360" priority="90">
      <formula>kvartal &lt; 4</formula>
    </cfRule>
  </conditionalFormatting>
  <conditionalFormatting sqref="C105">
    <cfRule type="expression" dxfId="1359" priority="89">
      <formula>kvartal &lt; 4</formula>
    </cfRule>
  </conditionalFormatting>
  <conditionalFormatting sqref="B112">
    <cfRule type="expression" dxfId="1358" priority="88">
      <formula>kvartal &lt; 4</formula>
    </cfRule>
  </conditionalFormatting>
  <conditionalFormatting sqref="C112">
    <cfRule type="expression" dxfId="1357" priority="87">
      <formula>kvartal &lt; 4</formula>
    </cfRule>
  </conditionalFormatting>
  <conditionalFormatting sqref="B115">
    <cfRule type="expression" dxfId="1356" priority="86">
      <formula>kvartal &lt; 4</formula>
    </cfRule>
  </conditionalFormatting>
  <conditionalFormatting sqref="C115">
    <cfRule type="expression" dxfId="1355" priority="85">
      <formula>kvartal &lt; 4</formula>
    </cfRule>
  </conditionalFormatting>
  <conditionalFormatting sqref="B122">
    <cfRule type="expression" dxfId="1354" priority="84">
      <formula>kvartal &lt; 4</formula>
    </cfRule>
  </conditionalFormatting>
  <conditionalFormatting sqref="C122">
    <cfRule type="expression" dxfId="1353" priority="83">
      <formula>kvartal &lt; 4</formula>
    </cfRule>
  </conditionalFormatting>
  <conditionalFormatting sqref="B125">
    <cfRule type="expression" dxfId="1352" priority="82">
      <formula>kvartal &lt; 4</formula>
    </cfRule>
  </conditionalFormatting>
  <conditionalFormatting sqref="C125">
    <cfRule type="expression" dxfId="1351" priority="81">
      <formula>kvartal &lt; 4</formula>
    </cfRule>
  </conditionalFormatting>
  <conditionalFormatting sqref="B132">
    <cfRule type="expression" dxfId="1350" priority="80">
      <formula>kvartal &lt; 4</formula>
    </cfRule>
  </conditionalFormatting>
  <conditionalFormatting sqref="C132">
    <cfRule type="expression" dxfId="1349" priority="79">
      <formula>kvartal &lt; 4</formula>
    </cfRule>
  </conditionalFormatting>
  <conditionalFormatting sqref="B135">
    <cfRule type="expression" dxfId="1348" priority="78">
      <formula>kvartal &lt; 4</formula>
    </cfRule>
  </conditionalFormatting>
  <conditionalFormatting sqref="C135">
    <cfRule type="expression" dxfId="1347" priority="77">
      <formula>kvartal &lt; 4</formula>
    </cfRule>
  </conditionalFormatting>
  <conditionalFormatting sqref="B146">
    <cfRule type="expression" dxfId="1346" priority="76">
      <formula>kvartal &lt; 4</formula>
    </cfRule>
  </conditionalFormatting>
  <conditionalFormatting sqref="C146">
    <cfRule type="expression" dxfId="1345" priority="75">
      <formula>kvartal &lt; 4</formula>
    </cfRule>
  </conditionalFormatting>
  <conditionalFormatting sqref="B154">
    <cfRule type="expression" dxfId="1344" priority="74">
      <formula>kvartal &lt; 4</formula>
    </cfRule>
  </conditionalFormatting>
  <conditionalFormatting sqref="C154">
    <cfRule type="expression" dxfId="1343" priority="73">
      <formula>kvartal &lt; 4</formula>
    </cfRule>
  </conditionalFormatting>
  <conditionalFormatting sqref="F83">
    <cfRule type="expression" dxfId="1342" priority="72">
      <formula>kvartal &lt; 4</formula>
    </cfRule>
  </conditionalFormatting>
  <conditionalFormatting sqref="G83">
    <cfRule type="expression" dxfId="1341" priority="71">
      <formula>kvartal &lt; 4</formula>
    </cfRule>
  </conditionalFormatting>
  <conditionalFormatting sqref="F84:G84">
    <cfRule type="expression" dxfId="1340" priority="70">
      <formula>kvartal &lt; 4</formula>
    </cfRule>
  </conditionalFormatting>
  <conditionalFormatting sqref="F86:G87">
    <cfRule type="expression" dxfId="1339" priority="69">
      <formula>kvartal &lt; 4</formula>
    </cfRule>
  </conditionalFormatting>
  <conditionalFormatting sqref="F93:G94">
    <cfRule type="expression" dxfId="1338" priority="68">
      <formula>kvartal &lt; 4</formula>
    </cfRule>
  </conditionalFormatting>
  <conditionalFormatting sqref="F96:G97">
    <cfRule type="expression" dxfId="1337" priority="67">
      <formula>kvartal &lt; 4</formula>
    </cfRule>
  </conditionalFormatting>
  <conditionalFormatting sqref="F103:G104">
    <cfRule type="expression" dxfId="1336" priority="66">
      <formula>kvartal &lt; 4</formula>
    </cfRule>
  </conditionalFormatting>
  <conditionalFormatting sqref="F106:G107">
    <cfRule type="expression" dxfId="1335" priority="65">
      <formula>kvartal &lt; 4</formula>
    </cfRule>
  </conditionalFormatting>
  <conditionalFormatting sqref="F113:G114">
    <cfRule type="expression" dxfId="1334" priority="64">
      <formula>kvartal &lt; 4</formula>
    </cfRule>
  </conditionalFormatting>
  <conditionalFormatting sqref="F116:G117">
    <cfRule type="expression" dxfId="1333" priority="63">
      <formula>kvartal &lt; 4</formula>
    </cfRule>
  </conditionalFormatting>
  <conditionalFormatting sqref="F123:G124">
    <cfRule type="expression" dxfId="1332" priority="62">
      <formula>kvartal &lt; 4</formula>
    </cfRule>
  </conditionalFormatting>
  <conditionalFormatting sqref="F126:G127">
    <cfRule type="expression" dxfId="1331" priority="61">
      <formula>kvartal &lt; 4</formula>
    </cfRule>
  </conditionalFormatting>
  <conditionalFormatting sqref="F133:G134">
    <cfRule type="expression" dxfId="1330" priority="60">
      <formula>kvartal &lt; 4</formula>
    </cfRule>
  </conditionalFormatting>
  <conditionalFormatting sqref="F136:G137">
    <cfRule type="expression" dxfId="1329" priority="59">
      <formula>kvartal &lt; 4</formula>
    </cfRule>
  </conditionalFormatting>
  <conditionalFormatting sqref="F146">
    <cfRule type="expression" dxfId="1328" priority="58">
      <formula>kvartal &lt; 4</formula>
    </cfRule>
  </conditionalFormatting>
  <conditionalFormatting sqref="G146">
    <cfRule type="expression" dxfId="1327" priority="57">
      <formula>kvartal &lt; 4</formula>
    </cfRule>
  </conditionalFormatting>
  <conditionalFormatting sqref="F154:G154">
    <cfRule type="expression" dxfId="1326" priority="56">
      <formula>kvartal &lt; 4</formula>
    </cfRule>
  </conditionalFormatting>
  <conditionalFormatting sqref="F82:G82">
    <cfRule type="expression" dxfId="1325" priority="55">
      <formula>kvartal &lt; 4</formula>
    </cfRule>
  </conditionalFormatting>
  <conditionalFormatting sqref="F85:G85">
    <cfRule type="expression" dxfId="1324" priority="54">
      <formula>kvartal &lt; 4</formula>
    </cfRule>
  </conditionalFormatting>
  <conditionalFormatting sqref="F92:G92">
    <cfRule type="expression" dxfId="1323" priority="53">
      <formula>kvartal &lt; 4</formula>
    </cfRule>
  </conditionalFormatting>
  <conditionalFormatting sqref="F95:G95">
    <cfRule type="expression" dxfId="1322" priority="52">
      <formula>kvartal &lt; 4</formula>
    </cfRule>
  </conditionalFormatting>
  <conditionalFormatting sqref="F102:G102">
    <cfRule type="expression" dxfId="1321" priority="51">
      <formula>kvartal &lt; 4</formula>
    </cfRule>
  </conditionalFormatting>
  <conditionalFormatting sqref="F105:G105">
    <cfRule type="expression" dxfId="1320" priority="50">
      <formula>kvartal &lt; 4</formula>
    </cfRule>
  </conditionalFormatting>
  <conditionalFormatting sqref="F112:G112">
    <cfRule type="expression" dxfId="1319" priority="49">
      <formula>kvartal &lt; 4</formula>
    </cfRule>
  </conditionalFormatting>
  <conditionalFormatting sqref="F115">
    <cfRule type="expression" dxfId="1318" priority="48">
      <formula>kvartal &lt; 4</formula>
    </cfRule>
  </conditionalFormatting>
  <conditionalFormatting sqref="G115">
    <cfRule type="expression" dxfId="1317" priority="47">
      <formula>kvartal &lt; 4</formula>
    </cfRule>
  </conditionalFormatting>
  <conditionalFormatting sqref="F122:G122">
    <cfRule type="expression" dxfId="1316" priority="46">
      <formula>kvartal &lt; 4</formula>
    </cfRule>
  </conditionalFormatting>
  <conditionalFormatting sqref="F125">
    <cfRule type="expression" dxfId="1315" priority="45">
      <formula>kvartal &lt; 4</formula>
    </cfRule>
  </conditionalFormatting>
  <conditionalFormatting sqref="G125">
    <cfRule type="expression" dxfId="1314" priority="44">
      <formula>kvartal &lt; 4</formula>
    </cfRule>
  </conditionalFormatting>
  <conditionalFormatting sqref="F132">
    <cfRule type="expression" dxfId="1313" priority="43">
      <formula>kvartal &lt; 4</formula>
    </cfRule>
  </conditionalFormatting>
  <conditionalFormatting sqref="G132">
    <cfRule type="expression" dxfId="1312" priority="42">
      <formula>kvartal &lt; 4</formula>
    </cfRule>
  </conditionalFormatting>
  <conditionalFormatting sqref="G135">
    <cfRule type="expression" dxfId="1311" priority="41">
      <formula>kvartal &lt; 4</formula>
    </cfRule>
  </conditionalFormatting>
  <conditionalFormatting sqref="F135">
    <cfRule type="expression" dxfId="1310" priority="40">
      <formula>kvartal &lt; 4</formula>
    </cfRule>
  </conditionalFormatting>
  <conditionalFormatting sqref="J82:K86">
    <cfRule type="expression" dxfId="1309" priority="39">
      <formula>kvartal &lt; 4</formula>
    </cfRule>
  </conditionalFormatting>
  <conditionalFormatting sqref="J87:K87">
    <cfRule type="expression" dxfId="1308" priority="38">
      <formula>kvartal &lt; 4</formula>
    </cfRule>
  </conditionalFormatting>
  <conditionalFormatting sqref="J92:K97">
    <cfRule type="expression" dxfId="1307" priority="37">
      <formula>kvartal &lt; 4</formula>
    </cfRule>
  </conditionalFormatting>
  <conditionalFormatting sqref="J102:K107">
    <cfRule type="expression" dxfId="1306" priority="36">
      <formula>kvartal &lt; 4</formula>
    </cfRule>
  </conditionalFormatting>
  <conditionalFormatting sqref="J112:K117">
    <cfRule type="expression" dxfId="1305" priority="35">
      <formula>kvartal &lt; 4</formula>
    </cfRule>
  </conditionalFormatting>
  <conditionalFormatting sqref="J122:K127">
    <cfRule type="expression" dxfId="1304" priority="34">
      <formula>kvartal &lt; 4</formula>
    </cfRule>
  </conditionalFormatting>
  <conditionalFormatting sqref="J132:K137">
    <cfRule type="expression" dxfId="1303" priority="33">
      <formula>kvartal &lt; 4</formula>
    </cfRule>
  </conditionalFormatting>
  <conditionalFormatting sqref="J146:K146">
    <cfRule type="expression" dxfId="1302" priority="32">
      <formula>kvartal &lt; 4</formula>
    </cfRule>
  </conditionalFormatting>
  <conditionalFormatting sqref="J154:K154">
    <cfRule type="expression" dxfId="1301" priority="31">
      <formula>kvartal &lt; 4</formula>
    </cfRule>
  </conditionalFormatting>
  <conditionalFormatting sqref="A26:A28">
    <cfRule type="expression" dxfId="1300" priority="15">
      <formula>kvartal &lt; 4</formula>
    </cfRule>
  </conditionalFormatting>
  <conditionalFormatting sqref="A32:A33">
    <cfRule type="expression" dxfId="1299" priority="14">
      <formula>kvartal &lt; 4</formula>
    </cfRule>
  </conditionalFormatting>
  <conditionalFormatting sqref="A37:A39">
    <cfRule type="expression" dxfId="1298" priority="13">
      <formula>kvartal &lt; 4</formula>
    </cfRule>
  </conditionalFormatting>
  <conditionalFormatting sqref="A57:A59">
    <cfRule type="expression" dxfId="1297" priority="12">
      <formula>kvartal &lt; 4</formula>
    </cfRule>
  </conditionalFormatting>
  <conditionalFormatting sqref="A63:A65">
    <cfRule type="expression" dxfId="1296" priority="11">
      <formula>kvartal &lt; 4</formula>
    </cfRule>
  </conditionalFormatting>
  <conditionalFormatting sqref="A82:A87">
    <cfRule type="expression" dxfId="1295" priority="10">
      <formula>kvartal &lt; 4</formula>
    </cfRule>
  </conditionalFormatting>
  <conditionalFormatting sqref="A92:A97">
    <cfRule type="expression" dxfId="1294" priority="9">
      <formula>kvartal &lt; 4</formula>
    </cfRule>
  </conditionalFormatting>
  <conditionalFormatting sqref="A102:A107">
    <cfRule type="expression" dxfId="1293" priority="8">
      <formula>kvartal &lt; 4</formula>
    </cfRule>
  </conditionalFormatting>
  <conditionalFormatting sqref="A112:A117">
    <cfRule type="expression" dxfId="1292" priority="7">
      <formula>kvartal &lt; 4</formula>
    </cfRule>
  </conditionalFormatting>
  <conditionalFormatting sqref="A122:A127">
    <cfRule type="expression" dxfId="1291" priority="6">
      <formula>kvartal &lt; 4</formula>
    </cfRule>
  </conditionalFormatting>
  <conditionalFormatting sqref="A132:A137">
    <cfRule type="expression" dxfId="1290" priority="5">
      <formula>kvartal &lt; 4</formula>
    </cfRule>
  </conditionalFormatting>
  <conditionalFormatting sqref="A146">
    <cfRule type="expression" dxfId="1289" priority="4">
      <formula>kvartal &lt; 4</formula>
    </cfRule>
  </conditionalFormatting>
  <conditionalFormatting sqref="A154">
    <cfRule type="expression" dxfId="1288" priority="3">
      <formula>kvartal &lt; 4</formula>
    </cfRule>
  </conditionalFormatting>
  <conditionalFormatting sqref="A29">
    <cfRule type="expression" dxfId="1287" priority="2">
      <formula>kvartal &lt; 4</formula>
    </cfRule>
  </conditionalFormatting>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114</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105293.125</v>
      </c>
      <c r="C54" s="322">
        <v>118032.765</v>
      </c>
      <c r="D54" s="266">
        <v>12.1</v>
      </c>
      <c r="E54" s="179">
        <v>4.4004788177182004</v>
      </c>
      <c r="F54" s="146"/>
      <c r="G54" s="34"/>
      <c r="H54" s="160"/>
      <c r="I54" s="160"/>
      <c r="J54" s="38"/>
      <c r="K54" s="38"/>
      <c r="L54" s="160"/>
      <c r="M54" s="160"/>
      <c r="N54" s="149"/>
      <c r="O54" s="662" t="s">
        <v>432</v>
      </c>
    </row>
    <row r="55" spans="1:15" s="3" customFormat="1" ht="15.75" x14ac:dyDescent="0.2">
      <c r="A55" s="39" t="s">
        <v>340</v>
      </c>
      <c r="B55" s="294">
        <v>105293.125</v>
      </c>
      <c r="C55" s="295">
        <v>118032.765</v>
      </c>
      <c r="D55" s="267">
        <v>12.1</v>
      </c>
      <c r="E55" s="179">
        <v>7.8311927427098942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4728.8249999999998</v>
      </c>
      <c r="C60" s="322">
        <v>5791.6850000000004</v>
      </c>
      <c r="D60" s="267">
        <v>22.5</v>
      </c>
      <c r="E60" s="179">
        <v>9.5014821855155382</v>
      </c>
      <c r="F60" s="146"/>
      <c r="G60" s="34"/>
      <c r="H60" s="146"/>
      <c r="I60" s="146"/>
      <c r="J60" s="34"/>
      <c r="K60" s="34"/>
      <c r="L60" s="160"/>
      <c r="M60" s="160"/>
      <c r="N60" s="149"/>
      <c r="O60" s="662" t="s">
        <v>432</v>
      </c>
    </row>
    <row r="61" spans="1:15" s="3" customFormat="1" ht="15.75" x14ac:dyDescent="0.2">
      <c r="A61" s="39" t="s">
        <v>340</v>
      </c>
      <c r="B61" s="294">
        <v>4728.8249999999998</v>
      </c>
      <c r="C61" s="295">
        <v>5791.6850000000004</v>
      </c>
      <c r="D61" s="267">
        <v>22.5</v>
      </c>
      <c r="E61" s="179">
        <v>16.386042779800036</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729"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720" t="s">
        <v>432</v>
      </c>
      <c r="C82" s="720" t="s">
        <v>432</v>
      </c>
      <c r="D82" s="681" t="s">
        <v>432</v>
      </c>
      <c r="E82" s="392" t="s">
        <v>432</v>
      </c>
      <c r="F82" s="720" t="s">
        <v>432</v>
      </c>
      <c r="G82" s="720" t="s">
        <v>432</v>
      </c>
      <c r="H82" s="167" t="s">
        <v>432</v>
      </c>
      <c r="I82" s="704" t="s">
        <v>432</v>
      </c>
      <c r="J82" s="302" t="s">
        <v>432</v>
      </c>
      <c r="K82" s="302" t="s">
        <v>432</v>
      </c>
      <c r="L82" s="167" t="s">
        <v>432</v>
      </c>
      <c r="M82" s="656" t="s">
        <v>432</v>
      </c>
      <c r="O82" s="662" t="s">
        <v>432</v>
      </c>
    </row>
    <row r="83" spans="1:15" x14ac:dyDescent="0.2">
      <c r="A83" s="308" t="s">
        <v>12</v>
      </c>
      <c r="B83" s="725"/>
      <c r="C83" s="726"/>
      <c r="D83" s="681" t="s">
        <v>432</v>
      </c>
      <c r="E83" s="392" t="s">
        <v>432</v>
      </c>
      <c r="F83" s="720" t="s">
        <v>432</v>
      </c>
      <c r="G83" s="720" t="s">
        <v>432</v>
      </c>
      <c r="H83" s="167" t="s">
        <v>432</v>
      </c>
      <c r="I83" s="704" t="s">
        <v>432</v>
      </c>
      <c r="J83" s="302" t="s">
        <v>432</v>
      </c>
      <c r="K83" s="302" t="s">
        <v>432</v>
      </c>
      <c r="L83" s="167" t="s">
        <v>432</v>
      </c>
      <c r="M83" s="656" t="s">
        <v>432</v>
      </c>
      <c r="O83" s="662" t="s">
        <v>432</v>
      </c>
    </row>
    <row r="84" spans="1:15" x14ac:dyDescent="0.2">
      <c r="A84" s="308" t="s">
        <v>13</v>
      </c>
      <c r="B84" s="721"/>
      <c r="C84" s="722"/>
      <c r="D84" s="681" t="s">
        <v>432</v>
      </c>
      <c r="E84" s="392" t="s">
        <v>432</v>
      </c>
      <c r="F84" s="720" t="s">
        <v>432</v>
      </c>
      <c r="G84" s="720" t="s">
        <v>432</v>
      </c>
      <c r="H84" s="167" t="s">
        <v>432</v>
      </c>
      <c r="I84" s="704" t="s">
        <v>432</v>
      </c>
      <c r="J84" s="302" t="s">
        <v>432</v>
      </c>
      <c r="K84" s="302" t="s">
        <v>432</v>
      </c>
      <c r="L84" s="167" t="s">
        <v>432</v>
      </c>
      <c r="M84" s="656" t="s">
        <v>432</v>
      </c>
      <c r="O84" s="662" t="s">
        <v>432</v>
      </c>
    </row>
    <row r="85" spans="1:15" ht="15.75" x14ac:dyDescent="0.2">
      <c r="A85" s="308" t="s">
        <v>345</v>
      </c>
      <c r="B85" s="720" t="s">
        <v>432</v>
      </c>
      <c r="C85" s="720" t="s">
        <v>432</v>
      </c>
      <c r="D85" s="681" t="s">
        <v>432</v>
      </c>
      <c r="E85" s="392" t="s">
        <v>432</v>
      </c>
      <c r="F85" s="720" t="s">
        <v>432</v>
      </c>
      <c r="G85" s="720" t="s">
        <v>432</v>
      </c>
      <c r="H85" s="167" t="s">
        <v>432</v>
      </c>
      <c r="I85" s="704" t="s">
        <v>432</v>
      </c>
      <c r="J85" s="302" t="s">
        <v>432</v>
      </c>
      <c r="K85" s="302" t="s">
        <v>432</v>
      </c>
      <c r="L85" s="167" t="s">
        <v>432</v>
      </c>
      <c r="M85" s="656" t="s">
        <v>432</v>
      </c>
      <c r="O85" s="662" t="s">
        <v>432</v>
      </c>
    </row>
    <row r="86" spans="1:15" x14ac:dyDescent="0.2">
      <c r="A86" s="308" t="s">
        <v>12</v>
      </c>
      <c r="B86" s="721"/>
      <c r="C86" s="722"/>
      <c r="D86" s="681" t="s">
        <v>432</v>
      </c>
      <c r="E86" s="392" t="s">
        <v>432</v>
      </c>
      <c r="F86" s="720" t="s">
        <v>432</v>
      </c>
      <c r="G86" s="720" t="s">
        <v>432</v>
      </c>
      <c r="H86" s="167" t="s">
        <v>432</v>
      </c>
      <c r="I86" s="704" t="s">
        <v>432</v>
      </c>
      <c r="J86" s="302" t="s">
        <v>432</v>
      </c>
      <c r="K86" s="302" t="s">
        <v>432</v>
      </c>
      <c r="L86" s="167" t="s">
        <v>432</v>
      </c>
      <c r="M86" s="656" t="s">
        <v>432</v>
      </c>
      <c r="O86" s="662" t="s">
        <v>432</v>
      </c>
    </row>
    <row r="87" spans="1:15" s="3" customFormat="1" x14ac:dyDescent="0.2">
      <c r="A87" s="308" t="s">
        <v>13</v>
      </c>
      <c r="B87" s="721"/>
      <c r="C87" s="722"/>
      <c r="D87" s="681" t="s">
        <v>432</v>
      </c>
      <c r="E87" s="392" t="s">
        <v>432</v>
      </c>
      <c r="F87" s="720" t="s">
        <v>432</v>
      </c>
      <c r="G87" s="720"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720" t="s">
        <v>432</v>
      </c>
      <c r="C92" s="720" t="s">
        <v>432</v>
      </c>
      <c r="D92" s="681" t="s">
        <v>432</v>
      </c>
      <c r="E92" s="392" t="s">
        <v>432</v>
      </c>
      <c r="F92" s="720" t="s">
        <v>432</v>
      </c>
      <c r="G92" s="720" t="s">
        <v>432</v>
      </c>
      <c r="H92" s="167" t="s">
        <v>432</v>
      </c>
      <c r="I92" s="704" t="s">
        <v>432</v>
      </c>
      <c r="J92" s="302" t="s">
        <v>432</v>
      </c>
      <c r="K92" s="302" t="s">
        <v>432</v>
      </c>
      <c r="L92" s="167" t="s">
        <v>432</v>
      </c>
      <c r="M92" s="656" t="s">
        <v>432</v>
      </c>
      <c r="O92" s="662" t="s">
        <v>432</v>
      </c>
    </row>
    <row r="93" spans="1:15" x14ac:dyDescent="0.2">
      <c r="A93" s="308" t="s">
        <v>12</v>
      </c>
      <c r="B93" s="721"/>
      <c r="C93" s="722"/>
      <c r="D93" s="681" t="s">
        <v>432</v>
      </c>
      <c r="E93" s="392" t="s">
        <v>432</v>
      </c>
      <c r="F93" s="720" t="s">
        <v>432</v>
      </c>
      <c r="G93" s="720" t="s">
        <v>432</v>
      </c>
      <c r="H93" s="167" t="s">
        <v>432</v>
      </c>
      <c r="I93" s="704" t="s">
        <v>432</v>
      </c>
      <c r="J93" s="302" t="s">
        <v>432</v>
      </c>
      <c r="K93" s="302" t="s">
        <v>432</v>
      </c>
      <c r="L93" s="167" t="s">
        <v>432</v>
      </c>
      <c r="M93" s="656" t="s">
        <v>432</v>
      </c>
      <c r="O93" s="662" t="s">
        <v>432</v>
      </c>
    </row>
    <row r="94" spans="1:15" x14ac:dyDescent="0.2">
      <c r="A94" s="308" t="s">
        <v>13</v>
      </c>
      <c r="B94" s="721"/>
      <c r="C94" s="722"/>
      <c r="D94" s="681" t="s">
        <v>432</v>
      </c>
      <c r="E94" s="392" t="s">
        <v>432</v>
      </c>
      <c r="F94" s="720" t="s">
        <v>432</v>
      </c>
      <c r="G94" s="720" t="s">
        <v>432</v>
      </c>
      <c r="H94" s="167" t="s">
        <v>432</v>
      </c>
      <c r="I94" s="704" t="s">
        <v>432</v>
      </c>
      <c r="J94" s="302" t="s">
        <v>432</v>
      </c>
      <c r="K94" s="302" t="s">
        <v>432</v>
      </c>
      <c r="L94" s="167" t="s">
        <v>432</v>
      </c>
      <c r="M94" s="656" t="s">
        <v>432</v>
      </c>
      <c r="O94" s="662" t="s">
        <v>432</v>
      </c>
    </row>
    <row r="95" spans="1:15" ht="15.75" x14ac:dyDescent="0.2">
      <c r="A95" s="308" t="s">
        <v>345</v>
      </c>
      <c r="B95" s="720" t="s">
        <v>432</v>
      </c>
      <c r="C95" s="720" t="s">
        <v>432</v>
      </c>
      <c r="D95" s="681" t="s">
        <v>432</v>
      </c>
      <c r="E95" s="392" t="s">
        <v>432</v>
      </c>
      <c r="F95" s="720" t="s">
        <v>432</v>
      </c>
      <c r="G95" s="720" t="s">
        <v>432</v>
      </c>
      <c r="H95" s="167" t="s">
        <v>432</v>
      </c>
      <c r="I95" s="704" t="s">
        <v>432</v>
      </c>
      <c r="J95" s="302" t="s">
        <v>432</v>
      </c>
      <c r="K95" s="302" t="s">
        <v>432</v>
      </c>
      <c r="L95" s="167" t="s">
        <v>432</v>
      </c>
      <c r="M95" s="656" t="s">
        <v>432</v>
      </c>
      <c r="O95" s="662" t="s">
        <v>432</v>
      </c>
    </row>
    <row r="96" spans="1:15" x14ac:dyDescent="0.2">
      <c r="A96" s="308" t="s">
        <v>12</v>
      </c>
      <c r="B96" s="721"/>
      <c r="C96" s="722"/>
      <c r="D96" s="681" t="s">
        <v>432</v>
      </c>
      <c r="E96" s="392" t="s">
        <v>432</v>
      </c>
      <c r="F96" s="720" t="s">
        <v>432</v>
      </c>
      <c r="G96" s="720" t="s">
        <v>432</v>
      </c>
      <c r="H96" s="167" t="s">
        <v>432</v>
      </c>
      <c r="I96" s="704" t="s">
        <v>432</v>
      </c>
      <c r="J96" s="302" t="s">
        <v>432</v>
      </c>
      <c r="K96" s="302" t="s">
        <v>432</v>
      </c>
      <c r="L96" s="167" t="s">
        <v>432</v>
      </c>
      <c r="M96" s="656" t="s">
        <v>432</v>
      </c>
      <c r="O96" s="662" t="s">
        <v>432</v>
      </c>
    </row>
    <row r="97" spans="1:15" x14ac:dyDescent="0.2">
      <c r="A97" s="308" t="s">
        <v>13</v>
      </c>
      <c r="B97" s="721"/>
      <c r="C97" s="722"/>
      <c r="D97" s="681" t="s">
        <v>432</v>
      </c>
      <c r="E97" s="392" t="s">
        <v>432</v>
      </c>
      <c r="F97" s="720" t="s">
        <v>432</v>
      </c>
      <c r="G97" s="720"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720" t="s">
        <v>432</v>
      </c>
      <c r="C102" s="720" t="s">
        <v>432</v>
      </c>
      <c r="D102" s="681" t="s">
        <v>432</v>
      </c>
      <c r="E102" s="392" t="s">
        <v>432</v>
      </c>
      <c r="F102" s="720" t="s">
        <v>432</v>
      </c>
      <c r="G102" s="720" t="s">
        <v>432</v>
      </c>
      <c r="H102" s="167" t="s">
        <v>432</v>
      </c>
      <c r="I102" s="704" t="s">
        <v>432</v>
      </c>
      <c r="J102" s="302" t="s">
        <v>432</v>
      </c>
      <c r="K102" s="302" t="s">
        <v>432</v>
      </c>
      <c r="L102" s="167" t="s">
        <v>432</v>
      </c>
      <c r="M102" s="656" t="s">
        <v>432</v>
      </c>
      <c r="O102" s="662" t="s">
        <v>432</v>
      </c>
    </row>
    <row r="103" spans="1:15" x14ac:dyDescent="0.2">
      <c r="A103" s="308" t="s">
        <v>12</v>
      </c>
      <c r="B103" s="721"/>
      <c r="C103" s="722"/>
      <c r="D103" s="681" t="s">
        <v>432</v>
      </c>
      <c r="E103" s="392" t="s">
        <v>432</v>
      </c>
      <c r="F103" s="720" t="s">
        <v>432</v>
      </c>
      <c r="G103" s="720" t="s">
        <v>432</v>
      </c>
      <c r="H103" s="167" t="s">
        <v>432</v>
      </c>
      <c r="I103" s="704" t="s">
        <v>432</v>
      </c>
      <c r="J103" s="302" t="s">
        <v>432</v>
      </c>
      <c r="K103" s="302" t="s">
        <v>432</v>
      </c>
      <c r="L103" s="167" t="s">
        <v>432</v>
      </c>
      <c r="M103" s="656" t="s">
        <v>432</v>
      </c>
      <c r="O103" s="662" t="s">
        <v>432</v>
      </c>
    </row>
    <row r="104" spans="1:15" x14ac:dyDescent="0.2">
      <c r="A104" s="308" t="s">
        <v>13</v>
      </c>
      <c r="B104" s="721"/>
      <c r="C104" s="722"/>
      <c r="D104" s="681" t="s">
        <v>432</v>
      </c>
      <c r="E104" s="392" t="s">
        <v>432</v>
      </c>
      <c r="F104" s="720" t="s">
        <v>432</v>
      </c>
      <c r="G104" s="720" t="s">
        <v>432</v>
      </c>
      <c r="H104" s="167" t="s">
        <v>432</v>
      </c>
      <c r="I104" s="704" t="s">
        <v>432</v>
      </c>
      <c r="J104" s="302" t="s">
        <v>432</v>
      </c>
      <c r="K104" s="302" t="s">
        <v>432</v>
      </c>
      <c r="L104" s="167" t="s">
        <v>432</v>
      </c>
      <c r="M104" s="656" t="s">
        <v>432</v>
      </c>
      <c r="O104" s="662" t="s">
        <v>432</v>
      </c>
    </row>
    <row r="105" spans="1:15" ht="15.75" x14ac:dyDescent="0.2">
      <c r="A105" s="308" t="s">
        <v>345</v>
      </c>
      <c r="B105" s="720" t="s">
        <v>432</v>
      </c>
      <c r="C105" s="720" t="s">
        <v>432</v>
      </c>
      <c r="D105" s="681" t="s">
        <v>432</v>
      </c>
      <c r="E105" s="392" t="s">
        <v>432</v>
      </c>
      <c r="F105" s="720" t="s">
        <v>432</v>
      </c>
      <c r="G105" s="720" t="s">
        <v>432</v>
      </c>
      <c r="H105" s="167" t="s">
        <v>432</v>
      </c>
      <c r="I105" s="704" t="s">
        <v>432</v>
      </c>
      <c r="J105" s="302" t="s">
        <v>432</v>
      </c>
      <c r="K105" s="302" t="s">
        <v>432</v>
      </c>
      <c r="L105" s="167" t="s">
        <v>432</v>
      </c>
      <c r="M105" s="656" t="s">
        <v>432</v>
      </c>
      <c r="O105" s="662" t="s">
        <v>432</v>
      </c>
    </row>
    <row r="106" spans="1:15" x14ac:dyDescent="0.2">
      <c r="A106" s="308" t="s">
        <v>12</v>
      </c>
      <c r="B106" s="721"/>
      <c r="C106" s="722"/>
      <c r="D106" s="681" t="s">
        <v>432</v>
      </c>
      <c r="E106" s="392" t="s">
        <v>432</v>
      </c>
      <c r="F106" s="720" t="s">
        <v>432</v>
      </c>
      <c r="G106" s="720" t="s">
        <v>432</v>
      </c>
      <c r="H106" s="167" t="s">
        <v>432</v>
      </c>
      <c r="I106" s="704" t="s">
        <v>432</v>
      </c>
      <c r="J106" s="302" t="s">
        <v>432</v>
      </c>
      <c r="K106" s="302" t="s">
        <v>432</v>
      </c>
      <c r="L106" s="167" t="s">
        <v>432</v>
      </c>
      <c r="M106" s="656" t="s">
        <v>432</v>
      </c>
      <c r="O106" s="662" t="s">
        <v>432</v>
      </c>
    </row>
    <row r="107" spans="1:15" x14ac:dyDescent="0.2">
      <c r="A107" s="308" t="s">
        <v>13</v>
      </c>
      <c r="B107" s="721"/>
      <c r="C107" s="722"/>
      <c r="D107" s="681" t="s">
        <v>432</v>
      </c>
      <c r="E107" s="392" t="s">
        <v>432</v>
      </c>
      <c r="F107" s="720" t="s">
        <v>432</v>
      </c>
      <c r="G107" s="720"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720" t="s">
        <v>432</v>
      </c>
      <c r="C112" s="720" t="s">
        <v>432</v>
      </c>
      <c r="D112" s="681" t="s">
        <v>432</v>
      </c>
      <c r="E112" s="392" t="s">
        <v>432</v>
      </c>
      <c r="F112" s="720" t="s">
        <v>432</v>
      </c>
      <c r="G112" s="720" t="s">
        <v>432</v>
      </c>
      <c r="H112" s="167" t="s">
        <v>432</v>
      </c>
      <c r="I112" s="704" t="s">
        <v>432</v>
      </c>
      <c r="J112" s="302" t="s">
        <v>432</v>
      </c>
      <c r="K112" s="302" t="s">
        <v>432</v>
      </c>
      <c r="L112" s="167" t="s">
        <v>432</v>
      </c>
      <c r="M112" s="656" t="s">
        <v>432</v>
      </c>
      <c r="O112" s="662" t="s">
        <v>432</v>
      </c>
    </row>
    <row r="113" spans="1:15" x14ac:dyDescent="0.2">
      <c r="A113" s="308" t="s">
        <v>12</v>
      </c>
      <c r="B113" s="721"/>
      <c r="C113" s="722"/>
      <c r="D113" s="681" t="s">
        <v>432</v>
      </c>
      <c r="E113" s="392" t="s">
        <v>432</v>
      </c>
      <c r="F113" s="720" t="s">
        <v>432</v>
      </c>
      <c r="G113" s="720" t="s">
        <v>432</v>
      </c>
      <c r="H113" s="167" t="s">
        <v>432</v>
      </c>
      <c r="I113" s="704" t="s">
        <v>432</v>
      </c>
      <c r="J113" s="302" t="s">
        <v>432</v>
      </c>
      <c r="K113" s="302" t="s">
        <v>432</v>
      </c>
      <c r="L113" s="167" t="s">
        <v>432</v>
      </c>
      <c r="M113" s="656" t="s">
        <v>432</v>
      </c>
      <c r="O113" s="662" t="s">
        <v>432</v>
      </c>
    </row>
    <row r="114" spans="1:15" x14ac:dyDescent="0.2">
      <c r="A114" s="308" t="s">
        <v>13</v>
      </c>
      <c r="B114" s="721"/>
      <c r="C114" s="722"/>
      <c r="D114" s="681" t="s">
        <v>432</v>
      </c>
      <c r="E114" s="392" t="s">
        <v>432</v>
      </c>
      <c r="F114" s="720" t="s">
        <v>432</v>
      </c>
      <c r="G114" s="720" t="s">
        <v>432</v>
      </c>
      <c r="H114" s="167" t="s">
        <v>432</v>
      </c>
      <c r="I114" s="704" t="s">
        <v>432</v>
      </c>
      <c r="J114" s="302" t="s">
        <v>432</v>
      </c>
      <c r="K114" s="302" t="s">
        <v>432</v>
      </c>
      <c r="L114" s="167" t="s">
        <v>432</v>
      </c>
      <c r="M114" s="656" t="s">
        <v>432</v>
      </c>
      <c r="O114" s="662" t="s">
        <v>432</v>
      </c>
    </row>
    <row r="115" spans="1:15" ht="15.75" x14ac:dyDescent="0.2">
      <c r="A115" s="308" t="s">
        <v>345</v>
      </c>
      <c r="B115" s="720" t="s">
        <v>432</v>
      </c>
      <c r="C115" s="720" t="s">
        <v>432</v>
      </c>
      <c r="D115" s="681" t="s">
        <v>432</v>
      </c>
      <c r="E115" s="392" t="s">
        <v>432</v>
      </c>
      <c r="F115" s="720" t="s">
        <v>432</v>
      </c>
      <c r="G115" s="720" t="s">
        <v>432</v>
      </c>
      <c r="H115" s="167" t="s">
        <v>432</v>
      </c>
      <c r="I115" s="704" t="s">
        <v>432</v>
      </c>
      <c r="J115" s="302" t="s">
        <v>432</v>
      </c>
      <c r="K115" s="302" t="s">
        <v>432</v>
      </c>
      <c r="L115" s="167" t="s">
        <v>432</v>
      </c>
      <c r="M115" s="656" t="s">
        <v>432</v>
      </c>
      <c r="O115" s="662" t="s">
        <v>432</v>
      </c>
    </row>
    <row r="116" spans="1:15" x14ac:dyDescent="0.2">
      <c r="A116" s="308" t="s">
        <v>12</v>
      </c>
      <c r="B116" s="721"/>
      <c r="C116" s="722"/>
      <c r="D116" s="681" t="s">
        <v>432</v>
      </c>
      <c r="E116" s="392" t="s">
        <v>432</v>
      </c>
      <c r="F116" s="720" t="s">
        <v>432</v>
      </c>
      <c r="G116" s="720" t="s">
        <v>432</v>
      </c>
      <c r="H116" s="167" t="s">
        <v>432</v>
      </c>
      <c r="I116" s="704" t="s">
        <v>432</v>
      </c>
      <c r="J116" s="302" t="s">
        <v>432</v>
      </c>
      <c r="K116" s="302" t="s">
        <v>432</v>
      </c>
      <c r="L116" s="167" t="s">
        <v>432</v>
      </c>
      <c r="M116" s="656" t="s">
        <v>432</v>
      </c>
      <c r="O116" s="662" t="s">
        <v>432</v>
      </c>
    </row>
    <row r="117" spans="1:15" x14ac:dyDescent="0.2">
      <c r="A117" s="308" t="s">
        <v>13</v>
      </c>
      <c r="B117" s="723"/>
      <c r="C117" s="724"/>
      <c r="D117" s="681" t="s">
        <v>432</v>
      </c>
      <c r="E117" s="392" t="s">
        <v>432</v>
      </c>
      <c r="F117" s="720" t="s">
        <v>432</v>
      </c>
      <c r="G117" s="720"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720" t="s">
        <v>432</v>
      </c>
      <c r="C122" s="720" t="s">
        <v>432</v>
      </c>
      <c r="D122" s="681" t="s">
        <v>432</v>
      </c>
      <c r="E122" s="392" t="s">
        <v>432</v>
      </c>
      <c r="F122" s="720" t="s">
        <v>432</v>
      </c>
      <c r="G122" s="720" t="s">
        <v>432</v>
      </c>
      <c r="H122" s="167" t="s">
        <v>432</v>
      </c>
      <c r="I122" s="704" t="s">
        <v>432</v>
      </c>
      <c r="J122" s="302" t="s">
        <v>432</v>
      </c>
      <c r="K122" s="302" t="s">
        <v>432</v>
      </c>
      <c r="L122" s="167" t="s">
        <v>432</v>
      </c>
      <c r="M122" s="656" t="s">
        <v>432</v>
      </c>
      <c r="O122" s="662" t="s">
        <v>432</v>
      </c>
    </row>
    <row r="123" spans="1:15" x14ac:dyDescent="0.2">
      <c r="A123" s="308" t="s">
        <v>12</v>
      </c>
      <c r="B123" s="721"/>
      <c r="C123" s="722"/>
      <c r="D123" s="681" t="s">
        <v>432</v>
      </c>
      <c r="E123" s="392" t="s">
        <v>432</v>
      </c>
      <c r="F123" s="720" t="s">
        <v>432</v>
      </c>
      <c r="G123" s="720" t="s">
        <v>432</v>
      </c>
      <c r="H123" s="167" t="s">
        <v>432</v>
      </c>
      <c r="I123" s="704" t="s">
        <v>432</v>
      </c>
      <c r="J123" s="302" t="s">
        <v>432</v>
      </c>
      <c r="K123" s="302" t="s">
        <v>432</v>
      </c>
      <c r="L123" s="167" t="s">
        <v>432</v>
      </c>
      <c r="M123" s="656" t="s">
        <v>432</v>
      </c>
      <c r="O123" s="662" t="s">
        <v>432</v>
      </c>
    </row>
    <row r="124" spans="1:15" x14ac:dyDescent="0.2">
      <c r="A124" s="308" t="s">
        <v>13</v>
      </c>
      <c r="B124" s="721"/>
      <c r="C124" s="722"/>
      <c r="D124" s="681" t="s">
        <v>432</v>
      </c>
      <c r="E124" s="392" t="s">
        <v>432</v>
      </c>
      <c r="F124" s="720" t="s">
        <v>432</v>
      </c>
      <c r="G124" s="720" t="s">
        <v>432</v>
      </c>
      <c r="H124" s="167" t="s">
        <v>432</v>
      </c>
      <c r="I124" s="704" t="s">
        <v>432</v>
      </c>
      <c r="J124" s="302" t="s">
        <v>432</v>
      </c>
      <c r="K124" s="302" t="s">
        <v>432</v>
      </c>
      <c r="L124" s="167" t="s">
        <v>432</v>
      </c>
      <c r="M124" s="656" t="s">
        <v>432</v>
      </c>
      <c r="O124" s="662" t="s">
        <v>432</v>
      </c>
    </row>
    <row r="125" spans="1:15" ht="15.75" x14ac:dyDescent="0.2">
      <c r="A125" s="308" t="s">
        <v>345</v>
      </c>
      <c r="B125" s="720" t="s">
        <v>432</v>
      </c>
      <c r="C125" s="720" t="s">
        <v>432</v>
      </c>
      <c r="D125" s="681" t="s">
        <v>432</v>
      </c>
      <c r="E125" s="392" t="s">
        <v>432</v>
      </c>
      <c r="F125" s="720" t="s">
        <v>432</v>
      </c>
      <c r="G125" s="720" t="s">
        <v>432</v>
      </c>
      <c r="H125" s="167" t="s">
        <v>432</v>
      </c>
      <c r="I125" s="704" t="s">
        <v>432</v>
      </c>
      <c r="J125" s="302" t="s">
        <v>432</v>
      </c>
      <c r="K125" s="302" t="s">
        <v>432</v>
      </c>
      <c r="L125" s="167" t="s">
        <v>432</v>
      </c>
      <c r="M125" s="656" t="s">
        <v>432</v>
      </c>
      <c r="O125" s="662" t="s">
        <v>432</v>
      </c>
    </row>
    <row r="126" spans="1:15" x14ac:dyDescent="0.2">
      <c r="A126" s="308" t="s">
        <v>12</v>
      </c>
      <c r="B126" s="721"/>
      <c r="C126" s="722"/>
      <c r="D126" s="681" t="s">
        <v>432</v>
      </c>
      <c r="E126" s="392" t="s">
        <v>432</v>
      </c>
      <c r="F126" s="720" t="s">
        <v>432</v>
      </c>
      <c r="G126" s="720" t="s">
        <v>432</v>
      </c>
      <c r="H126" s="167" t="s">
        <v>432</v>
      </c>
      <c r="I126" s="704" t="s">
        <v>432</v>
      </c>
      <c r="J126" s="302" t="s">
        <v>432</v>
      </c>
      <c r="K126" s="302" t="s">
        <v>432</v>
      </c>
      <c r="L126" s="167" t="s">
        <v>432</v>
      </c>
      <c r="M126" s="656" t="s">
        <v>432</v>
      </c>
      <c r="O126" s="662" t="s">
        <v>432</v>
      </c>
    </row>
    <row r="127" spans="1:15" x14ac:dyDescent="0.2">
      <c r="A127" s="308" t="s">
        <v>13</v>
      </c>
      <c r="B127" s="721"/>
      <c r="C127" s="722"/>
      <c r="D127" s="681" t="s">
        <v>432</v>
      </c>
      <c r="E127" s="392" t="s">
        <v>432</v>
      </c>
      <c r="F127" s="720" t="s">
        <v>432</v>
      </c>
      <c r="G127" s="720"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720" t="s">
        <v>432</v>
      </c>
      <c r="C132" s="720" t="s">
        <v>432</v>
      </c>
      <c r="D132" s="681" t="s">
        <v>432</v>
      </c>
      <c r="E132" s="392" t="s">
        <v>432</v>
      </c>
      <c r="F132" s="720" t="s">
        <v>432</v>
      </c>
      <c r="G132" s="720" t="s">
        <v>432</v>
      </c>
      <c r="H132" s="167" t="s">
        <v>432</v>
      </c>
      <c r="I132" s="704" t="s">
        <v>432</v>
      </c>
      <c r="J132" s="302" t="s">
        <v>432</v>
      </c>
      <c r="K132" s="302" t="s">
        <v>432</v>
      </c>
      <c r="L132" s="167" t="s">
        <v>432</v>
      </c>
      <c r="M132" s="656" t="s">
        <v>432</v>
      </c>
      <c r="O132" s="662" t="s">
        <v>432</v>
      </c>
    </row>
    <row r="133" spans="1:15" x14ac:dyDescent="0.2">
      <c r="A133" s="308" t="s">
        <v>12</v>
      </c>
      <c r="B133" s="721"/>
      <c r="C133" s="722"/>
      <c r="D133" s="681" t="s">
        <v>432</v>
      </c>
      <c r="E133" s="392" t="s">
        <v>432</v>
      </c>
      <c r="F133" s="720" t="s">
        <v>432</v>
      </c>
      <c r="G133" s="720" t="s">
        <v>432</v>
      </c>
      <c r="H133" s="167" t="s">
        <v>432</v>
      </c>
      <c r="I133" s="704" t="s">
        <v>432</v>
      </c>
      <c r="J133" s="302" t="s">
        <v>432</v>
      </c>
      <c r="K133" s="302" t="s">
        <v>432</v>
      </c>
      <c r="L133" s="167" t="s">
        <v>432</v>
      </c>
      <c r="M133" s="656" t="s">
        <v>432</v>
      </c>
      <c r="O133" s="662" t="s">
        <v>432</v>
      </c>
    </row>
    <row r="134" spans="1:15" x14ac:dyDescent="0.2">
      <c r="A134" s="308" t="s">
        <v>13</v>
      </c>
      <c r="B134" s="721"/>
      <c r="C134" s="722"/>
      <c r="D134" s="681" t="s">
        <v>432</v>
      </c>
      <c r="E134" s="392" t="s">
        <v>432</v>
      </c>
      <c r="F134" s="720" t="s">
        <v>432</v>
      </c>
      <c r="G134" s="720" t="s">
        <v>432</v>
      </c>
      <c r="H134" s="167" t="s">
        <v>432</v>
      </c>
      <c r="I134" s="704" t="s">
        <v>432</v>
      </c>
      <c r="J134" s="302" t="s">
        <v>432</v>
      </c>
      <c r="K134" s="302" t="s">
        <v>432</v>
      </c>
      <c r="L134" s="167" t="s">
        <v>432</v>
      </c>
      <c r="M134" s="656" t="s">
        <v>432</v>
      </c>
      <c r="O134" s="662" t="s">
        <v>432</v>
      </c>
    </row>
    <row r="135" spans="1:15" ht="15.75" x14ac:dyDescent="0.2">
      <c r="A135" s="308" t="s">
        <v>345</v>
      </c>
      <c r="B135" s="720" t="s">
        <v>432</v>
      </c>
      <c r="C135" s="720" t="s">
        <v>432</v>
      </c>
      <c r="D135" s="681" t="s">
        <v>432</v>
      </c>
      <c r="E135" s="392" t="s">
        <v>432</v>
      </c>
      <c r="F135" s="720" t="s">
        <v>432</v>
      </c>
      <c r="G135" s="720" t="s">
        <v>432</v>
      </c>
      <c r="H135" s="167" t="s">
        <v>432</v>
      </c>
      <c r="I135" s="704" t="s">
        <v>432</v>
      </c>
      <c r="J135" s="302" t="s">
        <v>432</v>
      </c>
      <c r="K135" s="302" t="s">
        <v>432</v>
      </c>
      <c r="L135" s="167" t="s">
        <v>432</v>
      </c>
      <c r="M135" s="656" t="s">
        <v>432</v>
      </c>
      <c r="O135" s="662" t="s">
        <v>432</v>
      </c>
    </row>
    <row r="136" spans="1:15" x14ac:dyDescent="0.2">
      <c r="A136" s="308" t="s">
        <v>12</v>
      </c>
      <c r="B136" s="721"/>
      <c r="C136" s="722"/>
      <c r="D136" s="681" t="s">
        <v>432</v>
      </c>
      <c r="E136" s="392" t="s">
        <v>432</v>
      </c>
      <c r="F136" s="720" t="s">
        <v>432</v>
      </c>
      <c r="G136" s="720" t="s">
        <v>432</v>
      </c>
      <c r="H136" s="167" t="s">
        <v>432</v>
      </c>
      <c r="I136" s="704" t="s">
        <v>432</v>
      </c>
      <c r="J136" s="302" t="s">
        <v>432</v>
      </c>
      <c r="K136" s="302" t="s">
        <v>432</v>
      </c>
      <c r="L136" s="167" t="s">
        <v>432</v>
      </c>
      <c r="M136" s="656" t="s">
        <v>432</v>
      </c>
      <c r="O136" s="662" t="s">
        <v>432</v>
      </c>
    </row>
    <row r="137" spans="1:15" x14ac:dyDescent="0.2">
      <c r="A137" s="308" t="s">
        <v>13</v>
      </c>
      <c r="B137" s="721"/>
      <c r="C137" s="722"/>
      <c r="D137" s="681" t="s">
        <v>432</v>
      </c>
      <c r="E137" s="392" t="s">
        <v>432</v>
      </c>
      <c r="F137" s="720" t="s">
        <v>432</v>
      </c>
      <c r="G137" s="720"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720" t="s">
        <v>432</v>
      </c>
      <c r="C146" s="720" t="s">
        <v>432</v>
      </c>
      <c r="D146" s="681" t="s">
        <v>432</v>
      </c>
      <c r="E146" s="392" t="s">
        <v>432</v>
      </c>
      <c r="F146" s="720" t="s">
        <v>432</v>
      </c>
      <c r="G146" s="720"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720" t="s">
        <v>432</v>
      </c>
      <c r="C154" s="720" t="s">
        <v>432</v>
      </c>
      <c r="D154" s="681" t="s">
        <v>432</v>
      </c>
      <c r="E154" s="392" t="s">
        <v>432</v>
      </c>
      <c r="F154" s="720" t="s">
        <v>432</v>
      </c>
      <c r="G154" s="720"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286" priority="193">
      <formula>kvartal &lt; 4</formula>
    </cfRule>
  </conditionalFormatting>
  <conditionalFormatting sqref="B63:C65">
    <cfRule type="expression" dxfId="1285" priority="192">
      <formula>kvartal &lt; 4</formula>
    </cfRule>
  </conditionalFormatting>
  <conditionalFormatting sqref="B37">
    <cfRule type="expression" dxfId="1284" priority="191">
      <formula>kvartal &lt; 4</formula>
    </cfRule>
  </conditionalFormatting>
  <conditionalFormatting sqref="B38">
    <cfRule type="expression" dxfId="1283" priority="190">
      <formula>kvartal &lt; 4</formula>
    </cfRule>
  </conditionalFormatting>
  <conditionalFormatting sqref="B39">
    <cfRule type="expression" dxfId="1282" priority="189">
      <formula>kvartal &lt; 4</formula>
    </cfRule>
  </conditionalFormatting>
  <conditionalFormatting sqref="A34">
    <cfRule type="expression" dxfId="1281" priority="62">
      <formula>kvartal &lt; 4</formula>
    </cfRule>
  </conditionalFormatting>
  <conditionalFormatting sqref="C37">
    <cfRule type="expression" dxfId="1280" priority="188">
      <formula>kvartal &lt; 4</formula>
    </cfRule>
  </conditionalFormatting>
  <conditionalFormatting sqref="C38">
    <cfRule type="expression" dxfId="1279" priority="187">
      <formula>kvartal &lt; 4</formula>
    </cfRule>
  </conditionalFormatting>
  <conditionalFormatting sqref="C39">
    <cfRule type="expression" dxfId="1278" priority="186">
      <formula>kvartal &lt; 4</formula>
    </cfRule>
  </conditionalFormatting>
  <conditionalFormatting sqref="B26:C28">
    <cfRule type="expression" dxfId="1277" priority="185">
      <formula>kvartal &lt; 4</formula>
    </cfRule>
  </conditionalFormatting>
  <conditionalFormatting sqref="B32:C33">
    <cfRule type="expression" dxfId="1276" priority="184">
      <formula>kvartal &lt; 4</formula>
    </cfRule>
  </conditionalFormatting>
  <conditionalFormatting sqref="B34">
    <cfRule type="expression" dxfId="1275" priority="183">
      <formula>kvartal &lt; 4</formula>
    </cfRule>
  </conditionalFormatting>
  <conditionalFormatting sqref="C34">
    <cfRule type="expression" dxfId="1274" priority="182">
      <formula>kvartal &lt; 4</formula>
    </cfRule>
  </conditionalFormatting>
  <conditionalFormatting sqref="F26:G28">
    <cfRule type="expression" dxfId="1273" priority="181">
      <formula>kvartal &lt; 4</formula>
    </cfRule>
  </conditionalFormatting>
  <conditionalFormatting sqref="F32">
    <cfRule type="expression" dxfId="1272" priority="180">
      <formula>kvartal &lt; 4</formula>
    </cfRule>
  </conditionalFormatting>
  <conditionalFormatting sqref="G32">
    <cfRule type="expression" dxfId="1271" priority="179">
      <formula>kvartal &lt; 4</formula>
    </cfRule>
  </conditionalFormatting>
  <conditionalFormatting sqref="F33">
    <cfRule type="expression" dxfId="1270" priority="178">
      <formula>kvartal &lt; 4</formula>
    </cfRule>
  </conditionalFormatting>
  <conditionalFormatting sqref="G33">
    <cfRule type="expression" dxfId="1269" priority="177">
      <formula>kvartal &lt; 4</formula>
    </cfRule>
  </conditionalFormatting>
  <conditionalFormatting sqref="F34">
    <cfRule type="expression" dxfId="1268" priority="176">
      <formula>kvartal &lt; 4</formula>
    </cfRule>
  </conditionalFormatting>
  <conditionalFormatting sqref="G34">
    <cfRule type="expression" dxfId="1267" priority="175">
      <formula>kvartal &lt; 4</formula>
    </cfRule>
  </conditionalFormatting>
  <conditionalFormatting sqref="F37">
    <cfRule type="expression" dxfId="1266" priority="174">
      <formula>kvartal &lt; 4</formula>
    </cfRule>
  </conditionalFormatting>
  <conditionalFormatting sqref="F38">
    <cfRule type="expression" dxfId="1265" priority="173">
      <formula>kvartal &lt; 4</formula>
    </cfRule>
  </conditionalFormatting>
  <conditionalFormatting sqref="F39">
    <cfRule type="expression" dxfId="1264" priority="172">
      <formula>kvartal &lt; 4</formula>
    </cfRule>
  </conditionalFormatting>
  <conditionalFormatting sqref="G37">
    <cfRule type="expression" dxfId="1263" priority="171">
      <formula>kvartal &lt; 4</formula>
    </cfRule>
  </conditionalFormatting>
  <conditionalFormatting sqref="G38">
    <cfRule type="expression" dxfId="1262" priority="170">
      <formula>kvartal &lt; 4</formula>
    </cfRule>
  </conditionalFormatting>
  <conditionalFormatting sqref="G39">
    <cfRule type="expression" dxfId="1261" priority="169">
      <formula>kvartal &lt; 4</formula>
    </cfRule>
  </conditionalFormatting>
  <conditionalFormatting sqref="B29">
    <cfRule type="expression" dxfId="1260" priority="168">
      <formula>kvartal &lt; 4</formula>
    </cfRule>
  </conditionalFormatting>
  <conditionalFormatting sqref="C29">
    <cfRule type="expression" dxfId="1259" priority="167">
      <formula>kvartal &lt; 4</formula>
    </cfRule>
  </conditionalFormatting>
  <conditionalFormatting sqref="F29">
    <cfRule type="expression" dxfId="1258" priority="166">
      <formula>kvartal &lt; 4</formula>
    </cfRule>
  </conditionalFormatting>
  <conditionalFormatting sqref="G29">
    <cfRule type="expression" dxfId="1257" priority="165">
      <formula>kvartal &lt; 4</formula>
    </cfRule>
  </conditionalFormatting>
  <conditionalFormatting sqref="J26:K29">
    <cfRule type="expression" dxfId="1256" priority="164">
      <formula>kvartal &lt; 4</formula>
    </cfRule>
  </conditionalFormatting>
  <conditionalFormatting sqref="J32:K34">
    <cfRule type="expression" dxfId="1255" priority="163">
      <formula>kvartal &lt; 4</formula>
    </cfRule>
  </conditionalFormatting>
  <conditionalFormatting sqref="J37:K39">
    <cfRule type="expression" dxfId="1254" priority="162">
      <formula>kvartal &lt; 4</formula>
    </cfRule>
  </conditionalFormatting>
  <conditionalFormatting sqref="J82:K86">
    <cfRule type="expression" dxfId="1253" priority="100">
      <formula>kvartal &lt; 4</formula>
    </cfRule>
  </conditionalFormatting>
  <conditionalFormatting sqref="J87:K87">
    <cfRule type="expression" dxfId="1252" priority="99">
      <formula>kvartal &lt; 4</formula>
    </cfRule>
  </conditionalFormatting>
  <conditionalFormatting sqref="J92:K97">
    <cfRule type="expression" dxfId="1251" priority="98">
      <formula>kvartal &lt; 4</formula>
    </cfRule>
  </conditionalFormatting>
  <conditionalFormatting sqref="J102:K107">
    <cfRule type="expression" dxfId="1250" priority="97">
      <formula>kvartal &lt; 4</formula>
    </cfRule>
  </conditionalFormatting>
  <conditionalFormatting sqref="J112:K117">
    <cfRule type="expression" dxfId="1249" priority="96">
      <formula>kvartal &lt; 4</formula>
    </cfRule>
  </conditionalFormatting>
  <conditionalFormatting sqref="J122:K127">
    <cfRule type="expression" dxfId="1248" priority="95">
      <formula>kvartal &lt; 4</formula>
    </cfRule>
  </conditionalFormatting>
  <conditionalFormatting sqref="J132:K137">
    <cfRule type="expression" dxfId="1247" priority="94">
      <formula>kvartal &lt; 4</formula>
    </cfRule>
  </conditionalFormatting>
  <conditionalFormatting sqref="J146:K146">
    <cfRule type="expression" dxfId="1246" priority="93">
      <formula>kvartal &lt; 4</formula>
    </cfRule>
  </conditionalFormatting>
  <conditionalFormatting sqref="J154:K154">
    <cfRule type="expression" dxfId="1245" priority="92">
      <formula>kvartal &lt; 4</formula>
    </cfRule>
  </conditionalFormatting>
  <conditionalFormatting sqref="A26:A28">
    <cfRule type="expression" dxfId="1244" priority="76">
      <formula>kvartal &lt; 4</formula>
    </cfRule>
  </conditionalFormatting>
  <conditionalFormatting sqref="A32:A33">
    <cfRule type="expression" dxfId="1243" priority="75">
      <formula>kvartal &lt; 4</formula>
    </cfRule>
  </conditionalFormatting>
  <conditionalFormatting sqref="A37:A39">
    <cfRule type="expression" dxfId="1242" priority="74">
      <formula>kvartal &lt; 4</formula>
    </cfRule>
  </conditionalFormatting>
  <conditionalFormatting sqref="A57:A59">
    <cfRule type="expression" dxfId="1241" priority="73">
      <formula>kvartal &lt; 4</formula>
    </cfRule>
  </conditionalFormatting>
  <conditionalFormatting sqref="A63:A65">
    <cfRule type="expression" dxfId="1240" priority="72">
      <formula>kvartal &lt; 4</formula>
    </cfRule>
  </conditionalFormatting>
  <conditionalFormatting sqref="A82:A87">
    <cfRule type="expression" dxfId="1239" priority="71">
      <formula>kvartal &lt; 4</formula>
    </cfRule>
  </conditionalFormatting>
  <conditionalFormatting sqref="A92:A97">
    <cfRule type="expression" dxfId="1238" priority="70">
      <formula>kvartal &lt; 4</formula>
    </cfRule>
  </conditionalFormatting>
  <conditionalFormatting sqref="A102:A107">
    <cfRule type="expression" dxfId="1237" priority="69">
      <formula>kvartal &lt; 4</formula>
    </cfRule>
  </conditionalFormatting>
  <conditionalFormatting sqref="A112:A117">
    <cfRule type="expression" dxfId="1236" priority="68">
      <formula>kvartal &lt; 4</formula>
    </cfRule>
  </conditionalFormatting>
  <conditionalFormatting sqref="A122:A127">
    <cfRule type="expression" dxfId="1235" priority="67">
      <formula>kvartal &lt; 4</formula>
    </cfRule>
  </conditionalFormatting>
  <conditionalFormatting sqref="A132:A137">
    <cfRule type="expression" dxfId="1234" priority="66">
      <formula>kvartal &lt; 4</formula>
    </cfRule>
  </conditionalFormatting>
  <conditionalFormatting sqref="A146">
    <cfRule type="expression" dxfId="1233" priority="65">
      <formula>kvartal &lt; 4</formula>
    </cfRule>
  </conditionalFormatting>
  <conditionalFormatting sqref="A154">
    <cfRule type="expression" dxfId="1232" priority="64">
      <formula>kvartal &lt; 4</formula>
    </cfRule>
  </conditionalFormatting>
  <conditionalFormatting sqref="A29">
    <cfRule type="expression" dxfId="1231" priority="63">
      <formula>kvartal &lt; 4</formula>
    </cfRule>
  </conditionalFormatting>
  <conditionalFormatting sqref="B82">
    <cfRule type="expression" dxfId="1230" priority="61">
      <formula>kvartal &lt; 4</formula>
    </cfRule>
  </conditionalFormatting>
  <conditionalFormatting sqref="C82">
    <cfRule type="expression" dxfId="1229" priority="60">
      <formula>kvartal &lt; 4</formula>
    </cfRule>
  </conditionalFormatting>
  <conditionalFormatting sqref="B85">
    <cfRule type="expression" dxfId="1228" priority="59">
      <formula>kvartal &lt; 4</formula>
    </cfRule>
  </conditionalFormatting>
  <conditionalFormatting sqref="C85">
    <cfRule type="expression" dxfId="1227" priority="58">
      <formula>kvartal &lt; 4</formula>
    </cfRule>
  </conditionalFormatting>
  <conditionalFormatting sqref="B92">
    <cfRule type="expression" dxfId="1226" priority="57">
      <formula>kvartal &lt; 4</formula>
    </cfRule>
  </conditionalFormatting>
  <conditionalFormatting sqref="C92">
    <cfRule type="expression" dxfId="1225" priority="56">
      <formula>kvartal &lt; 4</formula>
    </cfRule>
  </conditionalFormatting>
  <conditionalFormatting sqref="B95">
    <cfRule type="expression" dxfId="1224" priority="55">
      <formula>kvartal &lt; 4</formula>
    </cfRule>
  </conditionalFormatting>
  <conditionalFormatting sqref="C95">
    <cfRule type="expression" dxfId="1223" priority="54">
      <formula>kvartal &lt; 4</formula>
    </cfRule>
  </conditionalFormatting>
  <conditionalFormatting sqref="B102">
    <cfRule type="expression" dxfId="1222" priority="53">
      <formula>kvartal &lt; 4</formula>
    </cfRule>
  </conditionalFormatting>
  <conditionalFormatting sqref="C102">
    <cfRule type="expression" dxfId="1221" priority="52">
      <formula>kvartal &lt; 4</formula>
    </cfRule>
  </conditionalFormatting>
  <conditionalFormatting sqref="B105">
    <cfRule type="expression" dxfId="1220" priority="51">
      <formula>kvartal &lt; 4</formula>
    </cfRule>
  </conditionalFormatting>
  <conditionalFormatting sqref="C105">
    <cfRule type="expression" dxfId="1219" priority="50">
      <formula>kvartal &lt; 4</formula>
    </cfRule>
  </conditionalFormatting>
  <conditionalFormatting sqref="B112">
    <cfRule type="expression" dxfId="1218" priority="49">
      <formula>kvartal &lt; 4</formula>
    </cfRule>
  </conditionalFormatting>
  <conditionalFormatting sqref="C112">
    <cfRule type="expression" dxfId="1217" priority="48">
      <formula>kvartal &lt; 4</formula>
    </cfRule>
  </conditionalFormatting>
  <conditionalFormatting sqref="B115">
    <cfRule type="expression" dxfId="1216" priority="47">
      <formula>kvartal &lt; 4</formula>
    </cfRule>
  </conditionalFormatting>
  <conditionalFormatting sqref="C115">
    <cfRule type="expression" dxfId="1215" priority="46">
      <formula>kvartal &lt; 4</formula>
    </cfRule>
  </conditionalFormatting>
  <conditionalFormatting sqref="B122">
    <cfRule type="expression" dxfId="1214" priority="45">
      <formula>kvartal &lt; 4</formula>
    </cfRule>
  </conditionalFormatting>
  <conditionalFormatting sqref="C122">
    <cfRule type="expression" dxfId="1213" priority="44">
      <formula>kvartal &lt; 4</formula>
    </cfRule>
  </conditionalFormatting>
  <conditionalFormatting sqref="B125">
    <cfRule type="expression" dxfId="1212" priority="43">
      <formula>kvartal &lt; 4</formula>
    </cfRule>
  </conditionalFormatting>
  <conditionalFormatting sqref="C125">
    <cfRule type="expression" dxfId="1211" priority="42">
      <formula>kvartal &lt; 4</formula>
    </cfRule>
  </conditionalFormatting>
  <conditionalFormatting sqref="B132">
    <cfRule type="expression" dxfId="1210" priority="41">
      <formula>kvartal &lt; 4</formula>
    </cfRule>
  </conditionalFormatting>
  <conditionalFormatting sqref="C132">
    <cfRule type="expression" dxfId="1209" priority="40">
      <formula>kvartal &lt; 4</formula>
    </cfRule>
  </conditionalFormatting>
  <conditionalFormatting sqref="B135">
    <cfRule type="expression" dxfId="1208" priority="39">
      <formula>kvartal &lt; 4</formula>
    </cfRule>
  </conditionalFormatting>
  <conditionalFormatting sqref="C135">
    <cfRule type="expression" dxfId="1207" priority="38">
      <formula>kvartal &lt; 4</formula>
    </cfRule>
  </conditionalFormatting>
  <conditionalFormatting sqref="B146">
    <cfRule type="expression" dxfId="1206" priority="37">
      <formula>kvartal &lt; 4</formula>
    </cfRule>
  </conditionalFormatting>
  <conditionalFormatting sqref="C146">
    <cfRule type="expression" dxfId="1205" priority="36">
      <formula>kvartal &lt; 4</formula>
    </cfRule>
  </conditionalFormatting>
  <conditionalFormatting sqref="B154">
    <cfRule type="expression" dxfId="1204" priority="35">
      <formula>kvartal &lt; 4</formula>
    </cfRule>
  </conditionalFormatting>
  <conditionalFormatting sqref="C154">
    <cfRule type="expression" dxfId="1203" priority="34">
      <formula>kvartal &lt; 4</formula>
    </cfRule>
  </conditionalFormatting>
  <conditionalFormatting sqref="F83">
    <cfRule type="expression" dxfId="1202" priority="33">
      <formula>kvartal &lt; 4</formula>
    </cfRule>
  </conditionalFormatting>
  <conditionalFormatting sqref="G83">
    <cfRule type="expression" dxfId="1201" priority="32">
      <formula>kvartal &lt; 4</formula>
    </cfRule>
  </conditionalFormatting>
  <conditionalFormatting sqref="F84:G84">
    <cfRule type="expression" dxfId="1200" priority="31">
      <formula>kvartal &lt; 4</formula>
    </cfRule>
  </conditionalFormatting>
  <conditionalFormatting sqref="F86:G87">
    <cfRule type="expression" dxfId="1199" priority="30">
      <formula>kvartal &lt; 4</formula>
    </cfRule>
  </conditionalFormatting>
  <conditionalFormatting sqref="F93:G94">
    <cfRule type="expression" dxfId="1198" priority="29">
      <formula>kvartal &lt; 4</formula>
    </cfRule>
  </conditionalFormatting>
  <conditionalFormatting sqref="F96:G97">
    <cfRule type="expression" dxfId="1197" priority="28">
      <formula>kvartal &lt; 4</formula>
    </cfRule>
  </conditionalFormatting>
  <conditionalFormatting sqref="F103:G104">
    <cfRule type="expression" dxfId="1196" priority="27">
      <formula>kvartal &lt; 4</formula>
    </cfRule>
  </conditionalFormatting>
  <conditionalFormatting sqref="F106:G107">
    <cfRule type="expression" dxfId="1195" priority="26">
      <formula>kvartal &lt; 4</formula>
    </cfRule>
  </conditionalFormatting>
  <conditionalFormatting sqref="F113:G114">
    <cfRule type="expression" dxfId="1194" priority="25">
      <formula>kvartal &lt; 4</formula>
    </cfRule>
  </conditionalFormatting>
  <conditionalFormatting sqref="F116:G117">
    <cfRule type="expression" dxfId="1193" priority="24">
      <formula>kvartal &lt; 4</formula>
    </cfRule>
  </conditionalFormatting>
  <conditionalFormatting sqref="F123:G124">
    <cfRule type="expression" dxfId="1192" priority="23">
      <formula>kvartal &lt; 4</formula>
    </cfRule>
  </conditionalFormatting>
  <conditionalFormatting sqref="F126:G127">
    <cfRule type="expression" dxfId="1191" priority="22">
      <formula>kvartal &lt; 4</formula>
    </cfRule>
  </conditionalFormatting>
  <conditionalFormatting sqref="F133:G134">
    <cfRule type="expression" dxfId="1190" priority="21">
      <formula>kvartal &lt; 4</formula>
    </cfRule>
  </conditionalFormatting>
  <conditionalFormatting sqref="F136:G137">
    <cfRule type="expression" dxfId="1189" priority="20">
      <formula>kvartal &lt; 4</formula>
    </cfRule>
  </conditionalFormatting>
  <conditionalFormatting sqref="F146">
    <cfRule type="expression" dxfId="1188" priority="19">
      <formula>kvartal &lt; 4</formula>
    </cfRule>
  </conditionalFormatting>
  <conditionalFormatting sqref="G146">
    <cfRule type="expression" dxfId="1187" priority="18">
      <formula>kvartal &lt; 4</formula>
    </cfRule>
  </conditionalFormatting>
  <conditionalFormatting sqref="F154:G154">
    <cfRule type="expression" dxfId="1186" priority="17">
      <formula>kvartal &lt; 4</formula>
    </cfRule>
  </conditionalFormatting>
  <conditionalFormatting sqref="F82:G82">
    <cfRule type="expression" dxfId="1185" priority="16">
      <formula>kvartal &lt; 4</formula>
    </cfRule>
  </conditionalFormatting>
  <conditionalFormatting sqref="F85:G85">
    <cfRule type="expression" dxfId="1184" priority="15">
      <formula>kvartal &lt; 4</formula>
    </cfRule>
  </conditionalFormatting>
  <conditionalFormatting sqref="F92:G92">
    <cfRule type="expression" dxfId="1183" priority="14">
      <formula>kvartal &lt; 4</formula>
    </cfRule>
  </conditionalFormatting>
  <conditionalFormatting sqref="F95:G95">
    <cfRule type="expression" dxfId="1182" priority="13">
      <formula>kvartal &lt; 4</formula>
    </cfRule>
  </conditionalFormatting>
  <conditionalFormatting sqref="F102:G102">
    <cfRule type="expression" dxfId="1181" priority="12">
      <formula>kvartal &lt; 4</formula>
    </cfRule>
  </conditionalFormatting>
  <conditionalFormatting sqref="F105:G105">
    <cfRule type="expression" dxfId="1180" priority="11">
      <formula>kvartal &lt; 4</formula>
    </cfRule>
  </conditionalFormatting>
  <conditionalFormatting sqref="F112:G112">
    <cfRule type="expression" dxfId="1179" priority="10">
      <formula>kvartal &lt; 4</formula>
    </cfRule>
  </conditionalFormatting>
  <conditionalFormatting sqref="F115">
    <cfRule type="expression" dxfId="1178" priority="9">
      <formula>kvartal &lt; 4</formula>
    </cfRule>
  </conditionalFormatting>
  <conditionalFormatting sqref="G115">
    <cfRule type="expression" dxfId="1177" priority="8">
      <formula>kvartal &lt; 4</formula>
    </cfRule>
  </conditionalFormatting>
  <conditionalFormatting sqref="F122:G122">
    <cfRule type="expression" dxfId="1176" priority="7">
      <formula>kvartal &lt; 4</formula>
    </cfRule>
  </conditionalFormatting>
  <conditionalFormatting sqref="F125">
    <cfRule type="expression" dxfId="1175" priority="6">
      <formula>kvartal &lt; 4</formula>
    </cfRule>
  </conditionalFormatting>
  <conditionalFormatting sqref="G125">
    <cfRule type="expression" dxfId="1174" priority="5">
      <formula>kvartal &lt; 4</formula>
    </cfRule>
  </conditionalFormatting>
  <conditionalFormatting sqref="F132">
    <cfRule type="expression" dxfId="1173" priority="4">
      <formula>kvartal &lt; 4</formula>
    </cfRule>
  </conditionalFormatting>
  <conditionalFormatting sqref="G132">
    <cfRule type="expression" dxfId="1172" priority="3">
      <formula>kvartal &lt; 4</formula>
    </cfRule>
  </conditionalFormatting>
  <conditionalFormatting sqref="G135">
    <cfRule type="expression" dxfId="1171" priority="2">
      <formula>kvartal &lt; 4</formula>
    </cfRule>
  </conditionalFormatting>
  <conditionalFormatting sqref="F135">
    <cfRule type="expression" dxfId="1170" priority="1">
      <formula>kvartal &lt; 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167</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40550</v>
      </c>
      <c r="C54" s="322">
        <v>17232</v>
      </c>
      <c r="D54" s="266">
        <v>-57.5</v>
      </c>
      <c r="E54" s="179">
        <v>0.6424406899806171</v>
      </c>
      <c r="F54" s="146"/>
      <c r="G54" s="34"/>
      <c r="H54" s="160"/>
      <c r="I54" s="160"/>
      <c r="J54" s="38"/>
      <c r="K54" s="38"/>
      <c r="L54" s="160"/>
      <c r="M54" s="160"/>
      <c r="N54" s="149"/>
      <c r="O54" s="662" t="s">
        <v>432</v>
      </c>
    </row>
    <row r="55" spans="1:15" s="3" customFormat="1" ht="15.75" x14ac:dyDescent="0.2">
      <c r="A55" s="39" t="s">
        <v>340</v>
      </c>
      <c r="B55" s="294">
        <v>40550</v>
      </c>
      <c r="C55" s="295">
        <v>17232</v>
      </c>
      <c r="D55" s="267">
        <v>-57.5</v>
      </c>
      <c r="E55" s="179">
        <v>1.1433021444712992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1676</v>
      </c>
      <c r="C60" s="322">
        <v>2109</v>
      </c>
      <c r="D60" s="267">
        <v>25.8</v>
      </c>
      <c r="E60" s="179">
        <v>3.459895683078805</v>
      </c>
      <c r="F60" s="146"/>
      <c r="G60" s="34"/>
      <c r="H60" s="146"/>
      <c r="I60" s="146"/>
      <c r="J60" s="34"/>
      <c r="K60" s="34"/>
      <c r="L60" s="160"/>
      <c r="M60" s="160"/>
      <c r="N60" s="149"/>
      <c r="O60" s="662" t="s">
        <v>432</v>
      </c>
    </row>
    <row r="61" spans="1:15" s="3" customFormat="1" ht="15.75" x14ac:dyDescent="0.2">
      <c r="A61" s="39" t="s">
        <v>340</v>
      </c>
      <c r="B61" s="294">
        <v>1676</v>
      </c>
      <c r="C61" s="295">
        <v>2109</v>
      </c>
      <c r="D61" s="267">
        <v>25.8</v>
      </c>
      <c r="E61" s="179">
        <v>5.9668583879472505</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6.5" x14ac:dyDescent="0.25">
      <c r="A66" s="40" t="s">
        <v>342</v>
      </c>
      <c r="B66" s="692" t="s">
        <v>432</v>
      </c>
      <c r="C66" s="698" t="s">
        <v>432</v>
      </c>
      <c r="D66" s="710" t="s">
        <v>432</v>
      </c>
      <c r="E66" s="655" t="s">
        <v>432</v>
      </c>
      <c r="F66" s="146"/>
      <c r="G66" s="34"/>
      <c r="H66" s="146"/>
      <c r="I66" s="146"/>
      <c r="J66" s="746" t="s">
        <v>131</v>
      </c>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321">
        <v>297</v>
      </c>
      <c r="C69" s="322">
        <v>27596</v>
      </c>
      <c r="D69" s="267">
        <v>999</v>
      </c>
      <c r="E69" s="179">
        <v>20.912738899112227</v>
      </c>
      <c r="F69" s="146"/>
      <c r="G69" s="34"/>
      <c r="H69" s="146"/>
      <c r="I69" s="146"/>
      <c r="J69" s="34"/>
      <c r="K69" s="34"/>
      <c r="L69" s="160"/>
      <c r="M69" s="160"/>
      <c r="N69" s="149"/>
      <c r="O69" s="662" t="s">
        <v>432</v>
      </c>
    </row>
    <row r="70" spans="1:15" s="3" customFormat="1" ht="15.75" x14ac:dyDescent="0.2">
      <c r="A70" s="39" t="s">
        <v>340</v>
      </c>
      <c r="B70" s="294">
        <v>297</v>
      </c>
      <c r="C70" s="295">
        <v>27596</v>
      </c>
      <c r="D70" s="267">
        <v>999</v>
      </c>
      <c r="E70" s="179">
        <v>20.925472628028182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729"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720" t="s">
        <v>432</v>
      </c>
      <c r="C82" s="720" t="s">
        <v>432</v>
      </c>
      <c r="D82" s="681" t="s">
        <v>432</v>
      </c>
      <c r="E82" s="392" t="s">
        <v>432</v>
      </c>
      <c r="F82" s="720" t="s">
        <v>432</v>
      </c>
      <c r="G82" s="720" t="s">
        <v>432</v>
      </c>
      <c r="H82" s="167" t="s">
        <v>432</v>
      </c>
      <c r="I82" s="704" t="s">
        <v>432</v>
      </c>
      <c r="J82" s="302" t="s">
        <v>432</v>
      </c>
      <c r="K82" s="302" t="s">
        <v>432</v>
      </c>
      <c r="L82" s="167" t="s">
        <v>432</v>
      </c>
      <c r="M82" s="656" t="s">
        <v>432</v>
      </c>
      <c r="O82" s="662" t="s">
        <v>432</v>
      </c>
    </row>
    <row r="83" spans="1:15" x14ac:dyDescent="0.2">
      <c r="A83" s="308" t="s">
        <v>12</v>
      </c>
      <c r="B83" s="725"/>
      <c r="C83" s="726"/>
      <c r="D83" s="681" t="s">
        <v>432</v>
      </c>
      <c r="E83" s="392" t="s">
        <v>432</v>
      </c>
      <c r="F83" s="720" t="s">
        <v>432</v>
      </c>
      <c r="G83" s="720" t="s">
        <v>432</v>
      </c>
      <c r="H83" s="167" t="s">
        <v>432</v>
      </c>
      <c r="I83" s="704" t="s">
        <v>432</v>
      </c>
      <c r="J83" s="302" t="s">
        <v>432</v>
      </c>
      <c r="K83" s="302" t="s">
        <v>432</v>
      </c>
      <c r="L83" s="167" t="s">
        <v>432</v>
      </c>
      <c r="M83" s="656" t="s">
        <v>432</v>
      </c>
      <c r="O83" s="662" t="s">
        <v>432</v>
      </c>
    </row>
    <row r="84" spans="1:15" x14ac:dyDescent="0.2">
      <c r="A84" s="308" t="s">
        <v>13</v>
      </c>
      <c r="B84" s="721"/>
      <c r="C84" s="722"/>
      <c r="D84" s="681" t="s">
        <v>432</v>
      </c>
      <c r="E84" s="392" t="s">
        <v>432</v>
      </c>
      <c r="F84" s="720" t="s">
        <v>432</v>
      </c>
      <c r="G84" s="720" t="s">
        <v>432</v>
      </c>
      <c r="H84" s="167" t="s">
        <v>432</v>
      </c>
      <c r="I84" s="704" t="s">
        <v>432</v>
      </c>
      <c r="J84" s="302" t="s">
        <v>432</v>
      </c>
      <c r="K84" s="302" t="s">
        <v>432</v>
      </c>
      <c r="L84" s="167" t="s">
        <v>432</v>
      </c>
      <c r="M84" s="656" t="s">
        <v>432</v>
      </c>
      <c r="O84" s="662" t="s">
        <v>432</v>
      </c>
    </row>
    <row r="85" spans="1:15" ht="15.75" x14ac:dyDescent="0.2">
      <c r="A85" s="308" t="s">
        <v>345</v>
      </c>
      <c r="B85" s="720" t="s">
        <v>432</v>
      </c>
      <c r="C85" s="720" t="s">
        <v>432</v>
      </c>
      <c r="D85" s="681" t="s">
        <v>432</v>
      </c>
      <c r="E85" s="392" t="s">
        <v>432</v>
      </c>
      <c r="F85" s="720" t="s">
        <v>432</v>
      </c>
      <c r="G85" s="720" t="s">
        <v>432</v>
      </c>
      <c r="H85" s="167" t="s">
        <v>432</v>
      </c>
      <c r="I85" s="704" t="s">
        <v>432</v>
      </c>
      <c r="J85" s="302" t="s">
        <v>432</v>
      </c>
      <c r="K85" s="302" t="s">
        <v>432</v>
      </c>
      <c r="L85" s="167" t="s">
        <v>432</v>
      </c>
      <c r="M85" s="656" t="s">
        <v>432</v>
      </c>
      <c r="O85" s="662" t="s">
        <v>432</v>
      </c>
    </row>
    <row r="86" spans="1:15" x14ac:dyDescent="0.2">
      <c r="A86" s="308" t="s">
        <v>12</v>
      </c>
      <c r="B86" s="721"/>
      <c r="C86" s="722"/>
      <c r="D86" s="681" t="s">
        <v>432</v>
      </c>
      <c r="E86" s="392" t="s">
        <v>432</v>
      </c>
      <c r="F86" s="720" t="s">
        <v>432</v>
      </c>
      <c r="G86" s="720" t="s">
        <v>432</v>
      </c>
      <c r="H86" s="167" t="s">
        <v>432</v>
      </c>
      <c r="I86" s="704" t="s">
        <v>432</v>
      </c>
      <c r="J86" s="302" t="s">
        <v>432</v>
      </c>
      <c r="K86" s="302" t="s">
        <v>432</v>
      </c>
      <c r="L86" s="167" t="s">
        <v>432</v>
      </c>
      <c r="M86" s="656" t="s">
        <v>432</v>
      </c>
      <c r="O86" s="662" t="s">
        <v>432</v>
      </c>
    </row>
    <row r="87" spans="1:15" s="3" customFormat="1" x14ac:dyDescent="0.2">
      <c r="A87" s="308" t="s">
        <v>13</v>
      </c>
      <c r="B87" s="721"/>
      <c r="C87" s="722"/>
      <c r="D87" s="681" t="s">
        <v>432</v>
      </c>
      <c r="E87" s="392" t="s">
        <v>432</v>
      </c>
      <c r="F87" s="720" t="s">
        <v>432</v>
      </c>
      <c r="G87" s="720"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720" t="s">
        <v>432</v>
      </c>
      <c r="C92" s="720" t="s">
        <v>432</v>
      </c>
      <c r="D92" s="681" t="s">
        <v>432</v>
      </c>
      <c r="E92" s="392" t="s">
        <v>432</v>
      </c>
      <c r="F92" s="720" t="s">
        <v>432</v>
      </c>
      <c r="G92" s="720" t="s">
        <v>432</v>
      </c>
      <c r="H92" s="167" t="s">
        <v>432</v>
      </c>
      <c r="I92" s="704" t="s">
        <v>432</v>
      </c>
      <c r="J92" s="302" t="s">
        <v>432</v>
      </c>
      <c r="K92" s="302" t="s">
        <v>432</v>
      </c>
      <c r="L92" s="167" t="s">
        <v>432</v>
      </c>
      <c r="M92" s="656" t="s">
        <v>432</v>
      </c>
      <c r="O92" s="662" t="s">
        <v>432</v>
      </c>
    </row>
    <row r="93" spans="1:15" x14ac:dyDescent="0.2">
      <c r="A93" s="308" t="s">
        <v>12</v>
      </c>
      <c r="B93" s="721"/>
      <c r="C93" s="722"/>
      <c r="D93" s="681" t="s">
        <v>432</v>
      </c>
      <c r="E93" s="392" t="s">
        <v>432</v>
      </c>
      <c r="F93" s="720" t="s">
        <v>432</v>
      </c>
      <c r="G93" s="720" t="s">
        <v>432</v>
      </c>
      <c r="H93" s="167" t="s">
        <v>432</v>
      </c>
      <c r="I93" s="704" t="s">
        <v>432</v>
      </c>
      <c r="J93" s="302" t="s">
        <v>432</v>
      </c>
      <c r="K93" s="302" t="s">
        <v>432</v>
      </c>
      <c r="L93" s="167" t="s">
        <v>432</v>
      </c>
      <c r="M93" s="656" t="s">
        <v>432</v>
      </c>
      <c r="O93" s="662" t="s">
        <v>432</v>
      </c>
    </row>
    <row r="94" spans="1:15" x14ac:dyDescent="0.2">
      <c r="A94" s="308" t="s">
        <v>13</v>
      </c>
      <c r="B94" s="721"/>
      <c r="C94" s="722"/>
      <c r="D94" s="681" t="s">
        <v>432</v>
      </c>
      <c r="E94" s="392" t="s">
        <v>432</v>
      </c>
      <c r="F94" s="720" t="s">
        <v>432</v>
      </c>
      <c r="G94" s="720" t="s">
        <v>432</v>
      </c>
      <c r="H94" s="167" t="s">
        <v>432</v>
      </c>
      <c r="I94" s="704" t="s">
        <v>432</v>
      </c>
      <c r="J94" s="302" t="s">
        <v>432</v>
      </c>
      <c r="K94" s="302" t="s">
        <v>432</v>
      </c>
      <c r="L94" s="167" t="s">
        <v>432</v>
      </c>
      <c r="M94" s="656" t="s">
        <v>432</v>
      </c>
      <c r="O94" s="662" t="s">
        <v>432</v>
      </c>
    </row>
    <row r="95" spans="1:15" ht="15.75" x14ac:dyDescent="0.2">
      <c r="A95" s="308" t="s">
        <v>345</v>
      </c>
      <c r="B95" s="720" t="s">
        <v>432</v>
      </c>
      <c r="C95" s="720" t="s">
        <v>432</v>
      </c>
      <c r="D95" s="681" t="s">
        <v>432</v>
      </c>
      <c r="E95" s="392" t="s">
        <v>432</v>
      </c>
      <c r="F95" s="720" t="s">
        <v>432</v>
      </c>
      <c r="G95" s="720" t="s">
        <v>432</v>
      </c>
      <c r="H95" s="167" t="s">
        <v>432</v>
      </c>
      <c r="I95" s="704" t="s">
        <v>432</v>
      </c>
      <c r="J95" s="302" t="s">
        <v>432</v>
      </c>
      <c r="K95" s="302" t="s">
        <v>432</v>
      </c>
      <c r="L95" s="167" t="s">
        <v>432</v>
      </c>
      <c r="M95" s="656" t="s">
        <v>432</v>
      </c>
      <c r="O95" s="662" t="s">
        <v>432</v>
      </c>
    </row>
    <row r="96" spans="1:15" x14ac:dyDescent="0.2">
      <c r="A96" s="308" t="s">
        <v>12</v>
      </c>
      <c r="B96" s="721"/>
      <c r="C96" s="722"/>
      <c r="D96" s="681" t="s">
        <v>432</v>
      </c>
      <c r="E96" s="392" t="s">
        <v>432</v>
      </c>
      <c r="F96" s="720" t="s">
        <v>432</v>
      </c>
      <c r="G96" s="720" t="s">
        <v>432</v>
      </c>
      <c r="H96" s="167" t="s">
        <v>432</v>
      </c>
      <c r="I96" s="704" t="s">
        <v>432</v>
      </c>
      <c r="J96" s="302" t="s">
        <v>432</v>
      </c>
      <c r="K96" s="302" t="s">
        <v>432</v>
      </c>
      <c r="L96" s="167" t="s">
        <v>432</v>
      </c>
      <c r="M96" s="656" t="s">
        <v>432</v>
      </c>
      <c r="O96" s="662" t="s">
        <v>432</v>
      </c>
    </row>
    <row r="97" spans="1:15" x14ac:dyDescent="0.2">
      <c r="A97" s="308" t="s">
        <v>13</v>
      </c>
      <c r="B97" s="721"/>
      <c r="C97" s="722"/>
      <c r="D97" s="681" t="s">
        <v>432</v>
      </c>
      <c r="E97" s="392" t="s">
        <v>432</v>
      </c>
      <c r="F97" s="720" t="s">
        <v>432</v>
      </c>
      <c r="G97" s="720"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720" t="s">
        <v>432</v>
      </c>
      <c r="C102" s="720" t="s">
        <v>432</v>
      </c>
      <c r="D102" s="681" t="s">
        <v>432</v>
      </c>
      <c r="E102" s="392" t="s">
        <v>432</v>
      </c>
      <c r="F102" s="720" t="s">
        <v>432</v>
      </c>
      <c r="G102" s="720" t="s">
        <v>432</v>
      </c>
      <c r="H102" s="167" t="s">
        <v>432</v>
      </c>
      <c r="I102" s="704" t="s">
        <v>432</v>
      </c>
      <c r="J102" s="302" t="s">
        <v>432</v>
      </c>
      <c r="K102" s="302" t="s">
        <v>432</v>
      </c>
      <c r="L102" s="167" t="s">
        <v>432</v>
      </c>
      <c r="M102" s="656" t="s">
        <v>432</v>
      </c>
      <c r="O102" s="662" t="s">
        <v>432</v>
      </c>
    </row>
    <row r="103" spans="1:15" x14ac:dyDescent="0.2">
      <c r="A103" s="308" t="s">
        <v>12</v>
      </c>
      <c r="B103" s="721"/>
      <c r="C103" s="722"/>
      <c r="D103" s="681" t="s">
        <v>432</v>
      </c>
      <c r="E103" s="392" t="s">
        <v>432</v>
      </c>
      <c r="F103" s="720" t="s">
        <v>432</v>
      </c>
      <c r="G103" s="720" t="s">
        <v>432</v>
      </c>
      <c r="H103" s="167" t="s">
        <v>432</v>
      </c>
      <c r="I103" s="704" t="s">
        <v>432</v>
      </c>
      <c r="J103" s="302" t="s">
        <v>432</v>
      </c>
      <c r="K103" s="302" t="s">
        <v>432</v>
      </c>
      <c r="L103" s="167" t="s">
        <v>432</v>
      </c>
      <c r="M103" s="656" t="s">
        <v>432</v>
      </c>
      <c r="O103" s="662" t="s">
        <v>432</v>
      </c>
    </row>
    <row r="104" spans="1:15" x14ac:dyDescent="0.2">
      <c r="A104" s="308" t="s">
        <v>13</v>
      </c>
      <c r="B104" s="721"/>
      <c r="C104" s="722"/>
      <c r="D104" s="681" t="s">
        <v>432</v>
      </c>
      <c r="E104" s="392" t="s">
        <v>432</v>
      </c>
      <c r="F104" s="720" t="s">
        <v>432</v>
      </c>
      <c r="G104" s="720" t="s">
        <v>432</v>
      </c>
      <c r="H104" s="167" t="s">
        <v>432</v>
      </c>
      <c r="I104" s="704" t="s">
        <v>432</v>
      </c>
      <c r="J104" s="302" t="s">
        <v>432</v>
      </c>
      <c r="K104" s="302" t="s">
        <v>432</v>
      </c>
      <c r="L104" s="167" t="s">
        <v>432</v>
      </c>
      <c r="M104" s="656" t="s">
        <v>432</v>
      </c>
      <c r="O104" s="662" t="s">
        <v>432</v>
      </c>
    </row>
    <row r="105" spans="1:15" ht="15.75" x14ac:dyDescent="0.2">
      <c r="A105" s="308" t="s">
        <v>345</v>
      </c>
      <c r="B105" s="720" t="s">
        <v>432</v>
      </c>
      <c r="C105" s="720" t="s">
        <v>432</v>
      </c>
      <c r="D105" s="681" t="s">
        <v>432</v>
      </c>
      <c r="E105" s="392" t="s">
        <v>432</v>
      </c>
      <c r="F105" s="720" t="s">
        <v>432</v>
      </c>
      <c r="G105" s="720" t="s">
        <v>432</v>
      </c>
      <c r="H105" s="167" t="s">
        <v>432</v>
      </c>
      <c r="I105" s="704" t="s">
        <v>432</v>
      </c>
      <c r="J105" s="302" t="s">
        <v>432</v>
      </c>
      <c r="K105" s="302" t="s">
        <v>432</v>
      </c>
      <c r="L105" s="167" t="s">
        <v>432</v>
      </c>
      <c r="M105" s="656" t="s">
        <v>432</v>
      </c>
      <c r="O105" s="662" t="s">
        <v>432</v>
      </c>
    </row>
    <row r="106" spans="1:15" x14ac:dyDescent="0.2">
      <c r="A106" s="308" t="s">
        <v>12</v>
      </c>
      <c r="B106" s="721"/>
      <c r="C106" s="722"/>
      <c r="D106" s="681" t="s">
        <v>432</v>
      </c>
      <c r="E106" s="392" t="s">
        <v>432</v>
      </c>
      <c r="F106" s="720" t="s">
        <v>432</v>
      </c>
      <c r="G106" s="720" t="s">
        <v>432</v>
      </c>
      <c r="H106" s="167" t="s">
        <v>432</v>
      </c>
      <c r="I106" s="704" t="s">
        <v>432</v>
      </c>
      <c r="J106" s="302" t="s">
        <v>432</v>
      </c>
      <c r="K106" s="302" t="s">
        <v>432</v>
      </c>
      <c r="L106" s="167" t="s">
        <v>432</v>
      </c>
      <c r="M106" s="656" t="s">
        <v>432</v>
      </c>
      <c r="O106" s="662" t="s">
        <v>432</v>
      </c>
    </row>
    <row r="107" spans="1:15" x14ac:dyDescent="0.2">
      <c r="A107" s="308" t="s">
        <v>13</v>
      </c>
      <c r="B107" s="721"/>
      <c r="C107" s="722"/>
      <c r="D107" s="681" t="s">
        <v>432</v>
      </c>
      <c r="E107" s="392" t="s">
        <v>432</v>
      </c>
      <c r="F107" s="720" t="s">
        <v>432</v>
      </c>
      <c r="G107" s="720"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720" t="s">
        <v>432</v>
      </c>
      <c r="C112" s="720" t="s">
        <v>432</v>
      </c>
      <c r="D112" s="681" t="s">
        <v>432</v>
      </c>
      <c r="E112" s="392" t="s">
        <v>432</v>
      </c>
      <c r="F112" s="720" t="s">
        <v>432</v>
      </c>
      <c r="G112" s="720" t="s">
        <v>432</v>
      </c>
      <c r="H112" s="167" t="s">
        <v>432</v>
      </c>
      <c r="I112" s="704" t="s">
        <v>432</v>
      </c>
      <c r="J112" s="302" t="s">
        <v>432</v>
      </c>
      <c r="K112" s="302" t="s">
        <v>432</v>
      </c>
      <c r="L112" s="167" t="s">
        <v>432</v>
      </c>
      <c r="M112" s="656" t="s">
        <v>432</v>
      </c>
      <c r="O112" s="662" t="s">
        <v>432</v>
      </c>
    </row>
    <row r="113" spans="1:15" x14ac:dyDescent="0.2">
      <c r="A113" s="308" t="s">
        <v>12</v>
      </c>
      <c r="B113" s="721"/>
      <c r="C113" s="722"/>
      <c r="D113" s="681" t="s">
        <v>432</v>
      </c>
      <c r="E113" s="392" t="s">
        <v>432</v>
      </c>
      <c r="F113" s="720" t="s">
        <v>432</v>
      </c>
      <c r="G113" s="720" t="s">
        <v>432</v>
      </c>
      <c r="H113" s="167" t="s">
        <v>432</v>
      </c>
      <c r="I113" s="704" t="s">
        <v>432</v>
      </c>
      <c r="J113" s="302" t="s">
        <v>432</v>
      </c>
      <c r="K113" s="302" t="s">
        <v>432</v>
      </c>
      <c r="L113" s="167" t="s">
        <v>432</v>
      </c>
      <c r="M113" s="656" t="s">
        <v>432</v>
      </c>
      <c r="O113" s="662" t="s">
        <v>432</v>
      </c>
    </row>
    <row r="114" spans="1:15" x14ac:dyDescent="0.2">
      <c r="A114" s="308" t="s">
        <v>13</v>
      </c>
      <c r="B114" s="721"/>
      <c r="C114" s="722"/>
      <c r="D114" s="681" t="s">
        <v>432</v>
      </c>
      <c r="E114" s="392" t="s">
        <v>432</v>
      </c>
      <c r="F114" s="720" t="s">
        <v>432</v>
      </c>
      <c r="G114" s="720" t="s">
        <v>432</v>
      </c>
      <c r="H114" s="167" t="s">
        <v>432</v>
      </c>
      <c r="I114" s="704" t="s">
        <v>432</v>
      </c>
      <c r="J114" s="302" t="s">
        <v>432</v>
      </c>
      <c r="K114" s="302" t="s">
        <v>432</v>
      </c>
      <c r="L114" s="167" t="s">
        <v>432</v>
      </c>
      <c r="M114" s="656" t="s">
        <v>432</v>
      </c>
      <c r="O114" s="662" t="s">
        <v>432</v>
      </c>
    </row>
    <row r="115" spans="1:15" ht="15.75" x14ac:dyDescent="0.2">
      <c r="A115" s="308" t="s">
        <v>345</v>
      </c>
      <c r="B115" s="720" t="s">
        <v>432</v>
      </c>
      <c r="C115" s="720" t="s">
        <v>432</v>
      </c>
      <c r="D115" s="681" t="s">
        <v>432</v>
      </c>
      <c r="E115" s="392" t="s">
        <v>432</v>
      </c>
      <c r="F115" s="720" t="s">
        <v>432</v>
      </c>
      <c r="G115" s="720" t="s">
        <v>432</v>
      </c>
      <c r="H115" s="167" t="s">
        <v>432</v>
      </c>
      <c r="I115" s="704" t="s">
        <v>432</v>
      </c>
      <c r="J115" s="302" t="s">
        <v>432</v>
      </c>
      <c r="K115" s="302" t="s">
        <v>432</v>
      </c>
      <c r="L115" s="167" t="s">
        <v>432</v>
      </c>
      <c r="M115" s="656" t="s">
        <v>432</v>
      </c>
      <c r="O115" s="662" t="s">
        <v>432</v>
      </c>
    </row>
    <row r="116" spans="1:15" x14ac:dyDescent="0.2">
      <c r="A116" s="308" t="s">
        <v>12</v>
      </c>
      <c r="B116" s="721"/>
      <c r="C116" s="722"/>
      <c r="D116" s="681" t="s">
        <v>432</v>
      </c>
      <c r="E116" s="392" t="s">
        <v>432</v>
      </c>
      <c r="F116" s="720" t="s">
        <v>432</v>
      </c>
      <c r="G116" s="720" t="s">
        <v>432</v>
      </c>
      <c r="H116" s="167" t="s">
        <v>432</v>
      </c>
      <c r="I116" s="704" t="s">
        <v>432</v>
      </c>
      <c r="J116" s="302" t="s">
        <v>432</v>
      </c>
      <c r="K116" s="302" t="s">
        <v>432</v>
      </c>
      <c r="L116" s="167" t="s">
        <v>432</v>
      </c>
      <c r="M116" s="656" t="s">
        <v>432</v>
      </c>
      <c r="O116" s="662" t="s">
        <v>432</v>
      </c>
    </row>
    <row r="117" spans="1:15" x14ac:dyDescent="0.2">
      <c r="A117" s="308" t="s">
        <v>13</v>
      </c>
      <c r="B117" s="723"/>
      <c r="C117" s="724"/>
      <c r="D117" s="681" t="s">
        <v>432</v>
      </c>
      <c r="E117" s="392" t="s">
        <v>432</v>
      </c>
      <c r="F117" s="720" t="s">
        <v>432</v>
      </c>
      <c r="G117" s="720"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720" t="s">
        <v>432</v>
      </c>
      <c r="C122" s="720" t="s">
        <v>432</v>
      </c>
      <c r="D122" s="681" t="s">
        <v>432</v>
      </c>
      <c r="E122" s="392" t="s">
        <v>432</v>
      </c>
      <c r="F122" s="720" t="s">
        <v>432</v>
      </c>
      <c r="G122" s="720" t="s">
        <v>432</v>
      </c>
      <c r="H122" s="167" t="s">
        <v>432</v>
      </c>
      <c r="I122" s="704" t="s">
        <v>432</v>
      </c>
      <c r="J122" s="302" t="s">
        <v>432</v>
      </c>
      <c r="K122" s="302" t="s">
        <v>432</v>
      </c>
      <c r="L122" s="167" t="s">
        <v>432</v>
      </c>
      <c r="M122" s="656" t="s">
        <v>432</v>
      </c>
      <c r="O122" s="662" t="s">
        <v>432</v>
      </c>
    </row>
    <row r="123" spans="1:15" x14ac:dyDescent="0.2">
      <c r="A123" s="308" t="s">
        <v>12</v>
      </c>
      <c r="B123" s="721"/>
      <c r="C123" s="722"/>
      <c r="D123" s="681" t="s">
        <v>432</v>
      </c>
      <c r="E123" s="392" t="s">
        <v>432</v>
      </c>
      <c r="F123" s="720" t="s">
        <v>432</v>
      </c>
      <c r="G123" s="720" t="s">
        <v>432</v>
      </c>
      <c r="H123" s="167" t="s">
        <v>432</v>
      </c>
      <c r="I123" s="704" t="s">
        <v>432</v>
      </c>
      <c r="J123" s="302" t="s">
        <v>432</v>
      </c>
      <c r="K123" s="302" t="s">
        <v>432</v>
      </c>
      <c r="L123" s="167" t="s">
        <v>432</v>
      </c>
      <c r="M123" s="656" t="s">
        <v>432</v>
      </c>
      <c r="O123" s="662" t="s">
        <v>432</v>
      </c>
    </row>
    <row r="124" spans="1:15" x14ac:dyDescent="0.2">
      <c r="A124" s="308" t="s">
        <v>13</v>
      </c>
      <c r="B124" s="721"/>
      <c r="C124" s="722"/>
      <c r="D124" s="681" t="s">
        <v>432</v>
      </c>
      <c r="E124" s="392" t="s">
        <v>432</v>
      </c>
      <c r="F124" s="720" t="s">
        <v>432</v>
      </c>
      <c r="G124" s="720" t="s">
        <v>432</v>
      </c>
      <c r="H124" s="167" t="s">
        <v>432</v>
      </c>
      <c r="I124" s="704" t="s">
        <v>432</v>
      </c>
      <c r="J124" s="302" t="s">
        <v>432</v>
      </c>
      <c r="K124" s="302" t="s">
        <v>432</v>
      </c>
      <c r="L124" s="167" t="s">
        <v>432</v>
      </c>
      <c r="M124" s="656" t="s">
        <v>432</v>
      </c>
      <c r="O124" s="662" t="s">
        <v>432</v>
      </c>
    </row>
    <row r="125" spans="1:15" ht="15.75" x14ac:dyDescent="0.2">
      <c r="A125" s="308" t="s">
        <v>345</v>
      </c>
      <c r="B125" s="720" t="s">
        <v>432</v>
      </c>
      <c r="C125" s="720" t="s">
        <v>432</v>
      </c>
      <c r="D125" s="681" t="s">
        <v>432</v>
      </c>
      <c r="E125" s="392" t="s">
        <v>432</v>
      </c>
      <c r="F125" s="720" t="s">
        <v>432</v>
      </c>
      <c r="G125" s="720" t="s">
        <v>432</v>
      </c>
      <c r="H125" s="167" t="s">
        <v>432</v>
      </c>
      <c r="I125" s="704" t="s">
        <v>432</v>
      </c>
      <c r="J125" s="302" t="s">
        <v>432</v>
      </c>
      <c r="K125" s="302" t="s">
        <v>432</v>
      </c>
      <c r="L125" s="167" t="s">
        <v>432</v>
      </c>
      <c r="M125" s="656" t="s">
        <v>432</v>
      </c>
      <c r="O125" s="662" t="s">
        <v>432</v>
      </c>
    </row>
    <row r="126" spans="1:15" x14ac:dyDescent="0.2">
      <c r="A126" s="308" t="s">
        <v>12</v>
      </c>
      <c r="B126" s="721"/>
      <c r="C126" s="722"/>
      <c r="D126" s="681" t="s">
        <v>432</v>
      </c>
      <c r="E126" s="392" t="s">
        <v>432</v>
      </c>
      <c r="F126" s="720" t="s">
        <v>432</v>
      </c>
      <c r="G126" s="720" t="s">
        <v>432</v>
      </c>
      <c r="H126" s="167" t="s">
        <v>432</v>
      </c>
      <c r="I126" s="704" t="s">
        <v>432</v>
      </c>
      <c r="J126" s="302" t="s">
        <v>432</v>
      </c>
      <c r="K126" s="302" t="s">
        <v>432</v>
      </c>
      <c r="L126" s="167" t="s">
        <v>432</v>
      </c>
      <c r="M126" s="656" t="s">
        <v>432</v>
      </c>
      <c r="O126" s="662" t="s">
        <v>432</v>
      </c>
    </row>
    <row r="127" spans="1:15" x14ac:dyDescent="0.2">
      <c r="A127" s="308" t="s">
        <v>13</v>
      </c>
      <c r="B127" s="721"/>
      <c r="C127" s="722"/>
      <c r="D127" s="681" t="s">
        <v>432</v>
      </c>
      <c r="E127" s="392" t="s">
        <v>432</v>
      </c>
      <c r="F127" s="720" t="s">
        <v>432</v>
      </c>
      <c r="G127" s="720"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720" t="s">
        <v>432</v>
      </c>
      <c r="C132" s="720" t="s">
        <v>432</v>
      </c>
      <c r="D132" s="681" t="s">
        <v>432</v>
      </c>
      <c r="E132" s="392" t="s">
        <v>432</v>
      </c>
      <c r="F132" s="720" t="s">
        <v>432</v>
      </c>
      <c r="G132" s="720" t="s">
        <v>432</v>
      </c>
      <c r="H132" s="167" t="s">
        <v>432</v>
      </c>
      <c r="I132" s="704" t="s">
        <v>432</v>
      </c>
      <c r="J132" s="302" t="s">
        <v>432</v>
      </c>
      <c r="K132" s="302" t="s">
        <v>432</v>
      </c>
      <c r="L132" s="167" t="s">
        <v>432</v>
      </c>
      <c r="M132" s="656" t="s">
        <v>432</v>
      </c>
      <c r="O132" s="662" t="s">
        <v>432</v>
      </c>
    </row>
    <row r="133" spans="1:15" x14ac:dyDescent="0.2">
      <c r="A133" s="308" t="s">
        <v>12</v>
      </c>
      <c r="B133" s="721"/>
      <c r="C133" s="722"/>
      <c r="D133" s="681" t="s">
        <v>432</v>
      </c>
      <c r="E133" s="392" t="s">
        <v>432</v>
      </c>
      <c r="F133" s="720" t="s">
        <v>432</v>
      </c>
      <c r="G133" s="720" t="s">
        <v>432</v>
      </c>
      <c r="H133" s="167" t="s">
        <v>432</v>
      </c>
      <c r="I133" s="704" t="s">
        <v>432</v>
      </c>
      <c r="J133" s="302" t="s">
        <v>432</v>
      </c>
      <c r="K133" s="302" t="s">
        <v>432</v>
      </c>
      <c r="L133" s="167" t="s">
        <v>432</v>
      </c>
      <c r="M133" s="656" t="s">
        <v>432</v>
      </c>
      <c r="O133" s="662" t="s">
        <v>432</v>
      </c>
    </row>
    <row r="134" spans="1:15" x14ac:dyDescent="0.2">
      <c r="A134" s="308" t="s">
        <v>13</v>
      </c>
      <c r="B134" s="721"/>
      <c r="C134" s="722"/>
      <c r="D134" s="681" t="s">
        <v>432</v>
      </c>
      <c r="E134" s="392" t="s">
        <v>432</v>
      </c>
      <c r="F134" s="720" t="s">
        <v>432</v>
      </c>
      <c r="G134" s="720" t="s">
        <v>432</v>
      </c>
      <c r="H134" s="167" t="s">
        <v>432</v>
      </c>
      <c r="I134" s="704" t="s">
        <v>432</v>
      </c>
      <c r="J134" s="302" t="s">
        <v>432</v>
      </c>
      <c r="K134" s="302" t="s">
        <v>432</v>
      </c>
      <c r="L134" s="167" t="s">
        <v>432</v>
      </c>
      <c r="M134" s="656" t="s">
        <v>432</v>
      </c>
      <c r="O134" s="662" t="s">
        <v>432</v>
      </c>
    </row>
    <row r="135" spans="1:15" ht="15.75" x14ac:dyDescent="0.2">
      <c r="A135" s="308" t="s">
        <v>345</v>
      </c>
      <c r="B135" s="720" t="s">
        <v>432</v>
      </c>
      <c r="C135" s="720" t="s">
        <v>432</v>
      </c>
      <c r="D135" s="681" t="s">
        <v>432</v>
      </c>
      <c r="E135" s="392" t="s">
        <v>432</v>
      </c>
      <c r="F135" s="720" t="s">
        <v>432</v>
      </c>
      <c r="G135" s="720" t="s">
        <v>432</v>
      </c>
      <c r="H135" s="167" t="s">
        <v>432</v>
      </c>
      <c r="I135" s="704" t="s">
        <v>432</v>
      </c>
      <c r="J135" s="302" t="s">
        <v>432</v>
      </c>
      <c r="K135" s="302" t="s">
        <v>432</v>
      </c>
      <c r="L135" s="167" t="s">
        <v>432</v>
      </c>
      <c r="M135" s="656" t="s">
        <v>432</v>
      </c>
      <c r="O135" s="662" t="s">
        <v>432</v>
      </c>
    </row>
    <row r="136" spans="1:15" x14ac:dyDescent="0.2">
      <c r="A136" s="308" t="s">
        <v>12</v>
      </c>
      <c r="B136" s="721"/>
      <c r="C136" s="722"/>
      <c r="D136" s="681" t="s">
        <v>432</v>
      </c>
      <c r="E136" s="392" t="s">
        <v>432</v>
      </c>
      <c r="F136" s="720" t="s">
        <v>432</v>
      </c>
      <c r="G136" s="720" t="s">
        <v>432</v>
      </c>
      <c r="H136" s="167" t="s">
        <v>432</v>
      </c>
      <c r="I136" s="704" t="s">
        <v>432</v>
      </c>
      <c r="J136" s="302" t="s">
        <v>432</v>
      </c>
      <c r="K136" s="302" t="s">
        <v>432</v>
      </c>
      <c r="L136" s="167" t="s">
        <v>432</v>
      </c>
      <c r="M136" s="656" t="s">
        <v>432</v>
      </c>
      <c r="O136" s="662" t="s">
        <v>432</v>
      </c>
    </row>
    <row r="137" spans="1:15" x14ac:dyDescent="0.2">
      <c r="A137" s="308" t="s">
        <v>13</v>
      </c>
      <c r="B137" s="721"/>
      <c r="C137" s="722"/>
      <c r="D137" s="681" t="s">
        <v>432</v>
      </c>
      <c r="E137" s="392" t="s">
        <v>432</v>
      </c>
      <c r="F137" s="720" t="s">
        <v>432</v>
      </c>
      <c r="G137" s="720"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720" t="s">
        <v>432</v>
      </c>
      <c r="C146" s="720" t="s">
        <v>432</v>
      </c>
      <c r="D146" s="681" t="s">
        <v>432</v>
      </c>
      <c r="E146" s="392" t="s">
        <v>432</v>
      </c>
      <c r="F146" s="720" t="s">
        <v>432</v>
      </c>
      <c r="G146" s="720"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720" t="s">
        <v>432</v>
      </c>
      <c r="C154" s="720" t="s">
        <v>432</v>
      </c>
      <c r="D154" s="681" t="s">
        <v>432</v>
      </c>
      <c r="E154" s="392" t="s">
        <v>432</v>
      </c>
      <c r="F154" s="720" t="s">
        <v>432</v>
      </c>
      <c r="G154" s="720"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169" priority="193">
      <formula>kvartal &lt; 4</formula>
    </cfRule>
  </conditionalFormatting>
  <conditionalFormatting sqref="B63:C65">
    <cfRule type="expression" dxfId="1168" priority="192">
      <formula>kvartal &lt; 4</formula>
    </cfRule>
  </conditionalFormatting>
  <conditionalFormatting sqref="B37">
    <cfRule type="expression" dxfId="1167" priority="191">
      <formula>kvartal &lt; 4</formula>
    </cfRule>
  </conditionalFormatting>
  <conditionalFormatting sqref="B38">
    <cfRule type="expression" dxfId="1166" priority="190">
      <formula>kvartal &lt; 4</formula>
    </cfRule>
  </conditionalFormatting>
  <conditionalFormatting sqref="B39">
    <cfRule type="expression" dxfId="1165" priority="189">
      <formula>kvartal &lt; 4</formula>
    </cfRule>
  </conditionalFormatting>
  <conditionalFormatting sqref="A34">
    <cfRule type="expression" dxfId="1164" priority="62">
      <formula>kvartal &lt; 4</formula>
    </cfRule>
  </conditionalFormatting>
  <conditionalFormatting sqref="C37">
    <cfRule type="expression" dxfId="1163" priority="188">
      <formula>kvartal &lt; 4</formula>
    </cfRule>
  </conditionalFormatting>
  <conditionalFormatting sqref="C38">
    <cfRule type="expression" dxfId="1162" priority="187">
      <formula>kvartal &lt; 4</formula>
    </cfRule>
  </conditionalFormatting>
  <conditionalFormatting sqref="C39">
    <cfRule type="expression" dxfId="1161" priority="186">
      <formula>kvartal &lt; 4</formula>
    </cfRule>
  </conditionalFormatting>
  <conditionalFormatting sqref="B26:C28">
    <cfRule type="expression" dxfId="1160" priority="185">
      <formula>kvartal &lt; 4</formula>
    </cfRule>
  </conditionalFormatting>
  <conditionalFormatting sqref="B32:C33">
    <cfRule type="expression" dxfId="1159" priority="184">
      <formula>kvartal &lt; 4</formula>
    </cfRule>
  </conditionalFormatting>
  <conditionalFormatting sqref="B34">
    <cfRule type="expression" dxfId="1158" priority="183">
      <formula>kvartal &lt; 4</formula>
    </cfRule>
  </conditionalFormatting>
  <conditionalFormatting sqref="C34">
    <cfRule type="expression" dxfId="1157" priority="182">
      <formula>kvartal &lt; 4</formula>
    </cfRule>
  </conditionalFormatting>
  <conditionalFormatting sqref="F26:G28">
    <cfRule type="expression" dxfId="1156" priority="181">
      <formula>kvartal &lt; 4</formula>
    </cfRule>
  </conditionalFormatting>
  <conditionalFormatting sqref="F32">
    <cfRule type="expression" dxfId="1155" priority="180">
      <formula>kvartal &lt; 4</formula>
    </cfRule>
  </conditionalFormatting>
  <conditionalFormatting sqref="G32">
    <cfRule type="expression" dxfId="1154" priority="179">
      <formula>kvartal &lt; 4</formula>
    </cfRule>
  </conditionalFormatting>
  <conditionalFormatting sqref="F33">
    <cfRule type="expression" dxfId="1153" priority="178">
      <formula>kvartal &lt; 4</formula>
    </cfRule>
  </conditionalFormatting>
  <conditionalFormatting sqref="G33">
    <cfRule type="expression" dxfId="1152" priority="177">
      <formula>kvartal &lt; 4</formula>
    </cfRule>
  </conditionalFormatting>
  <conditionalFormatting sqref="F34">
    <cfRule type="expression" dxfId="1151" priority="176">
      <formula>kvartal &lt; 4</formula>
    </cfRule>
  </conditionalFormatting>
  <conditionalFormatting sqref="G34">
    <cfRule type="expression" dxfId="1150" priority="175">
      <formula>kvartal &lt; 4</formula>
    </cfRule>
  </conditionalFormatting>
  <conditionalFormatting sqref="F37">
    <cfRule type="expression" dxfId="1149" priority="174">
      <formula>kvartal &lt; 4</formula>
    </cfRule>
  </conditionalFormatting>
  <conditionalFormatting sqref="F38">
    <cfRule type="expression" dxfId="1148" priority="173">
      <formula>kvartal &lt; 4</formula>
    </cfRule>
  </conditionalFormatting>
  <conditionalFormatting sqref="F39">
    <cfRule type="expression" dxfId="1147" priority="172">
      <formula>kvartal &lt; 4</formula>
    </cfRule>
  </conditionalFormatting>
  <conditionalFormatting sqref="G37">
    <cfRule type="expression" dxfId="1146" priority="171">
      <formula>kvartal &lt; 4</formula>
    </cfRule>
  </conditionalFormatting>
  <conditionalFormatting sqref="G38">
    <cfRule type="expression" dxfId="1145" priority="170">
      <formula>kvartal &lt; 4</formula>
    </cfRule>
  </conditionalFormatting>
  <conditionalFormatting sqref="G39">
    <cfRule type="expression" dxfId="1144" priority="169">
      <formula>kvartal &lt; 4</formula>
    </cfRule>
  </conditionalFormatting>
  <conditionalFormatting sqref="B29">
    <cfRule type="expression" dxfId="1143" priority="168">
      <formula>kvartal &lt; 4</formula>
    </cfRule>
  </conditionalFormatting>
  <conditionalFormatting sqref="C29">
    <cfRule type="expression" dxfId="1142" priority="167">
      <formula>kvartal &lt; 4</formula>
    </cfRule>
  </conditionalFormatting>
  <conditionalFormatting sqref="F29">
    <cfRule type="expression" dxfId="1141" priority="166">
      <formula>kvartal &lt; 4</formula>
    </cfRule>
  </conditionalFormatting>
  <conditionalFormatting sqref="G29">
    <cfRule type="expression" dxfId="1140" priority="165">
      <formula>kvartal &lt; 4</formula>
    </cfRule>
  </conditionalFormatting>
  <conditionalFormatting sqref="J26:K29">
    <cfRule type="expression" dxfId="1139" priority="164">
      <formula>kvartal &lt; 4</formula>
    </cfRule>
  </conditionalFormatting>
  <conditionalFormatting sqref="J32:K34">
    <cfRule type="expression" dxfId="1138" priority="163">
      <formula>kvartal &lt; 4</formula>
    </cfRule>
  </conditionalFormatting>
  <conditionalFormatting sqref="J37:K39">
    <cfRule type="expression" dxfId="1137" priority="162">
      <formula>kvartal &lt; 4</formula>
    </cfRule>
  </conditionalFormatting>
  <conditionalFormatting sqref="J82:K86">
    <cfRule type="expression" dxfId="1136" priority="100">
      <formula>kvartal &lt; 4</formula>
    </cfRule>
  </conditionalFormatting>
  <conditionalFormatting sqref="J87:K87">
    <cfRule type="expression" dxfId="1135" priority="99">
      <formula>kvartal &lt; 4</formula>
    </cfRule>
  </conditionalFormatting>
  <conditionalFormatting sqref="J92:K97">
    <cfRule type="expression" dxfId="1134" priority="98">
      <formula>kvartal &lt; 4</formula>
    </cfRule>
  </conditionalFormatting>
  <conditionalFormatting sqref="J102:K107">
    <cfRule type="expression" dxfId="1133" priority="97">
      <formula>kvartal &lt; 4</formula>
    </cfRule>
  </conditionalFormatting>
  <conditionalFormatting sqref="J112:K117">
    <cfRule type="expression" dxfId="1132" priority="96">
      <formula>kvartal &lt; 4</formula>
    </cfRule>
  </conditionalFormatting>
  <conditionalFormatting sqref="J122:K127">
    <cfRule type="expression" dxfId="1131" priority="95">
      <formula>kvartal &lt; 4</formula>
    </cfRule>
  </conditionalFormatting>
  <conditionalFormatting sqref="J132:K137">
    <cfRule type="expression" dxfId="1130" priority="94">
      <formula>kvartal &lt; 4</formula>
    </cfRule>
  </conditionalFormatting>
  <conditionalFormatting sqref="J146:K146">
    <cfRule type="expression" dxfId="1129" priority="93">
      <formula>kvartal &lt; 4</formula>
    </cfRule>
  </conditionalFormatting>
  <conditionalFormatting sqref="J154:K154">
    <cfRule type="expression" dxfId="1128" priority="92">
      <formula>kvartal &lt; 4</formula>
    </cfRule>
  </conditionalFormatting>
  <conditionalFormatting sqref="A26:A28">
    <cfRule type="expression" dxfId="1127" priority="76">
      <formula>kvartal &lt; 4</formula>
    </cfRule>
  </conditionalFormatting>
  <conditionalFormatting sqref="A32:A33">
    <cfRule type="expression" dxfId="1126" priority="75">
      <formula>kvartal &lt; 4</formula>
    </cfRule>
  </conditionalFormatting>
  <conditionalFormatting sqref="A37:A39">
    <cfRule type="expression" dxfId="1125" priority="74">
      <formula>kvartal &lt; 4</formula>
    </cfRule>
  </conditionalFormatting>
  <conditionalFormatting sqref="A57:A59">
    <cfRule type="expression" dxfId="1124" priority="73">
      <formula>kvartal &lt; 4</formula>
    </cfRule>
  </conditionalFormatting>
  <conditionalFormatting sqref="A63:A65">
    <cfRule type="expression" dxfId="1123" priority="72">
      <formula>kvartal &lt; 4</formula>
    </cfRule>
  </conditionalFormatting>
  <conditionalFormatting sqref="A82:A87">
    <cfRule type="expression" dxfId="1122" priority="71">
      <formula>kvartal &lt; 4</formula>
    </cfRule>
  </conditionalFormatting>
  <conditionalFormatting sqref="A92:A97">
    <cfRule type="expression" dxfId="1121" priority="70">
      <formula>kvartal &lt; 4</formula>
    </cfRule>
  </conditionalFormatting>
  <conditionalFormatting sqref="A102:A107">
    <cfRule type="expression" dxfId="1120" priority="69">
      <formula>kvartal &lt; 4</formula>
    </cfRule>
  </conditionalFormatting>
  <conditionalFormatting sqref="A112:A117">
    <cfRule type="expression" dxfId="1119" priority="68">
      <formula>kvartal &lt; 4</formula>
    </cfRule>
  </conditionalFormatting>
  <conditionalFormatting sqref="A122:A127">
    <cfRule type="expression" dxfId="1118" priority="67">
      <formula>kvartal &lt; 4</formula>
    </cfRule>
  </conditionalFormatting>
  <conditionalFormatting sqref="A132:A137">
    <cfRule type="expression" dxfId="1117" priority="66">
      <formula>kvartal &lt; 4</formula>
    </cfRule>
  </conditionalFormatting>
  <conditionalFormatting sqref="A146">
    <cfRule type="expression" dxfId="1116" priority="65">
      <formula>kvartal &lt; 4</formula>
    </cfRule>
  </conditionalFormatting>
  <conditionalFormatting sqref="A154">
    <cfRule type="expression" dxfId="1115" priority="64">
      <formula>kvartal &lt; 4</formula>
    </cfRule>
  </conditionalFormatting>
  <conditionalFormatting sqref="A29">
    <cfRule type="expression" dxfId="1114" priority="63">
      <formula>kvartal &lt; 4</formula>
    </cfRule>
  </conditionalFormatting>
  <conditionalFormatting sqref="B82">
    <cfRule type="expression" dxfId="1113" priority="61">
      <formula>kvartal &lt; 4</formula>
    </cfRule>
  </conditionalFormatting>
  <conditionalFormatting sqref="C82">
    <cfRule type="expression" dxfId="1112" priority="60">
      <formula>kvartal &lt; 4</formula>
    </cfRule>
  </conditionalFormatting>
  <conditionalFormatting sqref="B85">
    <cfRule type="expression" dxfId="1111" priority="59">
      <formula>kvartal &lt; 4</formula>
    </cfRule>
  </conditionalFormatting>
  <conditionalFormatting sqref="C85">
    <cfRule type="expression" dxfId="1110" priority="58">
      <formula>kvartal &lt; 4</formula>
    </cfRule>
  </conditionalFormatting>
  <conditionalFormatting sqref="B92">
    <cfRule type="expression" dxfId="1109" priority="57">
      <formula>kvartal &lt; 4</formula>
    </cfRule>
  </conditionalFormatting>
  <conditionalFormatting sqref="C92">
    <cfRule type="expression" dxfId="1108" priority="56">
      <formula>kvartal &lt; 4</formula>
    </cfRule>
  </conditionalFormatting>
  <conditionalFormatting sqref="B95">
    <cfRule type="expression" dxfId="1107" priority="55">
      <formula>kvartal &lt; 4</formula>
    </cfRule>
  </conditionalFormatting>
  <conditionalFormatting sqref="C95">
    <cfRule type="expression" dxfId="1106" priority="54">
      <formula>kvartal &lt; 4</formula>
    </cfRule>
  </conditionalFormatting>
  <conditionalFormatting sqref="B102">
    <cfRule type="expression" dxfId="1105" priority="53">
      <formula>kvartal &lt; 4</formula>
    </cfRule>
  </conditionalFormatting>
  <conditionalFormatting sqref="C102">
    <cfRule type="expression" dxfId="1104" priority="52">
      <formula>kvartal &lt; 4</formula>
    </cfRule>
  </conditionalFormatting>
  <conditionalFormatting sqref="B105">
    <cfRule type="expression" dxfId="1103" priority="51">
      <formula>kvartal &lt; 4</formula>
    </cfRule>
  </conditionalFormatting>
  <conditionalFormatting sqref="C105">
    <cfRule type="expression" dxfId="1102" priority="50">
      <formula>kvartal &lt; 4</formula>
    </cfRule>
  </conditionalFormatting>
  <conditionalFormatting sqref="B112">
    <cfRule type="expression" dxfId="1101" priority="49">
      <formula>kvartal &lt; 4</formula>
    </cfRule>
  </conditionalFormatting>
  <conditionalFormatting sqref="C112">
    <cfRule type="expression" dxfId="1100" priority="48">
      <formula>kvartal &lt; 4</formula>
    </cfRule>
  </conditionalFormatting>
  <conditionalFormatting sqref="B115">
    <cfRule type="expression" dxfId="1099" priority="47">
      <formula>kvartal &lt; 4</formula>
    </cfRule>
  </conditionalFormatting>
  <conditionalFormatting sqref="C115">
    <cfRule type="expression" dxfId="1098" priority="46">
      <formula>kvartal &lt; 4</formula>
    </cfRule>
  </conditionalFormatting>
  <conditionalFormatting sqref="B122">
    <cfRule type="expression" dxfId="1097" priority="45">
      <formula>kvartal &lt; 4</formula>
    </cfRule>
  </conditionalFormatting>
  <conditionalFormatting sqref="C122">
    <cfRule type="expression" dxfId="1096" priority="44">
      <formula>kvartal &lt; 4</formula>
    </cfRule>
  </conditionalFormatting>
  <conditionalFormatting sqref="B125">
    <cfRule type="expression" dxfId="1095" priority="43">
      <formula>kvartal &lt; 4</formula>
    </cfRule>
  </conditionalFormatting>
  <conditionalFormatting sqref="C125">
    <cfRule type="expression" dxfId="1094" priority="42">
      <formula>kvartal &lt; 4</formula>
    </cfRule>
  </conditionalFormatting>
  <conditionalFormatting sqref="B132">
    <cfRule type="expression" dxfId="1093" priority="41">
      <formula>kvartal &lt; 4</formula>
    </cfRule>
  </conditionalFormatting>
  <conditionalFormatting sqref="C132">
    <cfRule type="expression" dxfId="1092" priority="40">
      <formula>kvartal &lt; 4</formula>
    </cfRule>
  </conditionalFormatting>
  <conditionalFormatting sqref="B135">
    <cfRule type="expression" dxfId="1091" priority="39">
      <formula>kvartal &lt; 4</formula>
    </cfRule>
  </conditionalFormatting>
  <conditionalFormatting sqref="C135">
    <cfRule type="expression" dxfId="1090" priority="38">
      <formula>kvartal &lt; 4</formula>
    </cfRule>
  </conditionalFormatting>
  <conditionalFormatting sqref="B146">
    <cfRule type="expression" dxfId="1089" priority="37">
      <formula>kvartal &lt; 4</formula>
    </cfRule>
  </conditionalFormatting>
  <conditionalFormatting sqref="C146">
    <cfRule type="expression" dxfId="1088" priority="36">
      <formula>kvartal &lt; 4</formula>
    </cfRule>
  </conditionalFormatting>
  <conditionalFormatting sqref="B154">
    <cfRule type="expression" dxfId="1087" priority="35">
      <formula>kvartal &lt; 4</formula>
    </cfRule>
  </conditionalFormatting>
  <conditionalFormatting sqref="C154">
    <cfRule type="expression" dxfId="1086" priority="34">
      <formula>kvartal &lt; 4</formula>
    </cfRule>
  </conditionalFormatting>
  <conditionalFormatting sqref="F83">
    <cfRule type="expression" dxfId="1085" priority="33">
      <formula>kvartal &lt; 4</formula>
    </cfRule>
  </conditionalFormatting>
  <conditionalFormatting sqref="G83">
    <cfRule type="expression" dxfId="1084" priority="32">
      <formula>kvartal &lt; 4</formula>
    </cfRule>
  </conditionalFormatting>
  <conditionalFormatting sqref="F84:G84">
    <cfRule type="expression" dxfId="1083" priority="31">
      <formula>kvartal &lt; 4</formula>
    </cfRule>
  </conditionalFormatting>
  <conditionalFormatting sqref="F86:G87">
    <cfRule type="expression" dxfId="1082" priority="30">
      <formula>kvartal &lt; 4</formula>
    </cfRule>
  </conditionalFormatting>
  <conditionalFormatting sqref="F93:G94">
    <cfRule type="expression" dxfId="1081" priority="29">
      <formula>kvartal &lt; 4</formula>
    </cfRule>
  </conditionalFormatting>
  <conditionalFormatting sqref="F96:G97">
    <cfRule type="expression" dxfId="1080" priority="28">
      <formula>kvartal &lt; 4</formula>
    </cfRule>
  </conditionalFormatting>
  <conditionalFormatting sqref="F103:G104">
    <cfRule type="expression" dxfId="1079" priority="27">
      <formula>kvartal &lt; 4</formula>
    </cfRule>
  </conditionalFormatting>
  <conditionalFormatting sqref="F106:G107">
    <cfRule type="expression" dxfId="1078" priority="26">
      <formula>kvartal &lt; 4</formula>
    </cfRule>
  </conditionalFormatting>
  <conditionalFormatting sqref="F113:G114">
    <cfRule type="expression" dxfId="1077" priority="25">
      <formula>kvartal &lt; 4</formula>
    </cfRule>
  </conditionalFormatting>
  <conditionalFormatting sqref="F116:G117">
    <cfRule type="expression" dxfId="1076" priority="24">
      <formula>kvartal &lt; 4</formula>
    </cfRule>
  </conditionalFormatting>
  <conditionalFormatting sqref="F123:G124">
    <cfRule type="expression" dxfId="1075" priority="23">
      <formula>kvartal &lt; 4</formula>
    </cfRule>
  </conditionalFormatting>
  <conditionalFormatting sqref="F126:G127">
    <cfRule type="expression" dxfId="1074" priority="22">
      <formula>kvartal &lt; 4</formula>
    </cfRule>
  </conditionalFormatting>
  <conditionalFormatting sqref="F133:G134">
    <cfRule type="expression" dxfId="1073" priority="21">
      <formula>kvartal &lt; 4</formula>
    </cfRule>
  </conditionalFormatting>
  <conditionalFormatting sqref="F136:G137">
    <cfRule type="expression" dxfId="1072" priority="20">
      <formula>kvartal &lt; 4</formula>
    </cfRule>
  </conditionalFormatting>
  <conditionalFormatting sqref="F146">
    <cfRule type="expression" dxfId="1071" priority="19">
      <formula>kvartal &lt; 4</formula>
    </cfRule>
  </conditionalFormatting>
  <conditionalFormatting sqref="G146">
    <cfRule type="expression" dxfId="1070" priority="18">
      <formula>kvartal &lt; 4</formula>
    </cfRule>
  </conditionalFormatting>
  <conditionalFormatting sqref="F154:G154">
    <cfRule type="expression" dxfId="1069" priority="17">
      <formula>kvartal &lt; 4</formula>
    </cfRule>
  </conditionalFormatting>
  <conditionalFormatting sqref="F82:G82">
    <cfRule type="expression" dxfId="1068" priority="16">
      <formula>kvartal &lt; 4</formula>
    </cfRule>
  </conditionalFormatting>
  <conditionalFormatting sqref="F85:G85">
    <cfRule type="expression" dxfId="1067" priority="15">
      <formula>kvartal &lt; 4</formula>
    </cfRule>
  </conditionalFormatting>
  <conditionalFormatting sqref="F92:G92">
    <cfRule type="expression" dxfId="1066" priority="14">
      <formula>kvartal &lt; 4</formula>
    </cfRule>
  </conditionalFormatting>
  <conditionalFormatting sqref="F95:G95">
    <cfRule type="expression" dxfId="1065" priority="13">
      <formula>kvartal &lt; 4</formula>
    </cfRule>
  </conditionalFormatting>
  <conditionalFormatting sqref="F102:G102">
    <cfRule type="expression" dxfId="1064" priority="12">
      <formula>kvartal &lt; 4</formula>
    </cfRule>
  </conditionalFormatting>
  <conditionalFormatting sqref="F105:G105">
    <cfRule type="expression" dxfId="1063" priority="11">
      <formula>kvartal &lt; 4</formula>
    </cfRule>
  </conditionalFormatting>
  <conditionalFormatting sqref="F112:G112">
    <cfRule type="expression" dxfId="1062" priority="10">
      <formula>kvartal &lt; 4</formula>
    </cfRule>
  </conditionalFormatting>
  <conditionalFormatting sqref="F115">
    <cfRule type="expression" dxfId="1061" priority="9">
      <formula>kvartal &lt; 4</formula>
    </cfRule>
  </conditionalFormatting>
  <conditionalFormatting sqref="G115">
    <cfRule type="expression" dxfId="1060" priority="8">
      <formula>kvartal &lt; 4</formula>
    </cfRule>
  </conditionalFormatting>
  <conditionalFormatting sqref="F122:G122">
    <cfRule type="expression" dxfId="1059" priority="7">
      <formula>kvartal &lt; 4</formula>
    </cfRule>
  </conditionalFormatting>
  <conditionalFormatting sqref="F125">
    <cfRule type="expression" dxfId="1058" priority="6">
      <formula>kvartal &lt; 4</formula>
    </cfRule>
  </conditionalFormatting>
  <conditionalFormatting sqref="G125">
    <cfRule type="expression" dxfId="1057" priority="5">
      <formula>kvartal &lt; 4</formula>
    </cfRule>
  </conditionalFormatting>
  <conditionalFormatting sqref="F132">
    <cfRule type="expression" dxfId="1056" priority="4">
      <formula>kvartal &lt; 4</formula>
    </cfRule>
  </conditionalFormatting>
  <conditionalFormatting sqref="G132">
    <cfRule type="expression" dxfId="1055" priority="3">
      <formula>kvartal &lt; 4</formula>
    </cfRule>
  </conditionalFormatting>
  <conditionalFormatting sqref="G135">
    <cfRule type="expression" dxfId="1054" priority="2">
      <formula>kvartal &lt; 4</formula>
    </cfRule>
  </conditionalFormatting>
  <conditionalFormatting sqref="F135">
    <cfRule type="expression" dxfId="1053" priority="1">
      <formula>kvartal &lt; 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116</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2609</v>
      </c>
      <c r="C54" s="322">
        <v>1481</v>
      </c>
      <c r="D54" s="266">
        <v>-43.2</v>
      </c>
      <c r="E54" s="179">
        <v>5.5214407025376853E-2</v>
      </c>
      <c r="F54" s="146"/>
      <c r="G54" s="34"/>
      <c r="H54" s="160"/>
      <c r="I54" s="160"/>
      <c r="J54" s="38"/>
      <c r="K54" s="38"/>
      <c r="L54" s="160"/>
      <c r="M54" s="160"/>
      <c r="N54" s="149"/>
      <c r="O54" s="662" t="s">
        <v>432</v>
      </c>
    </row>
    <row r="55" spans="1:15" s="3" customFormat="1" ht="15.75" x14ac:dyDescent="0.2">
      <c r="A55" s="39" t="s">
        <v>340</v>
      </c>
      <c r="B55" s="294">
        <v>2609</v>
      </c>
      <c r="C55" s="295">
        <v>1481</v>
      </c>
      <c r="D55" s="267">
        <v>-43.2</v>
      </c>
      <c r="E55" s="179">
        <v>9.8260821492687681E-2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322">
        <v>2</v>
      </c>
      <c r="D60" s="710" t="s">
        <v>432</v>
      </c>
      <c r="E60" s="179">
        <v>3.281076987272456E-3</v>
      </c>
      <c r="F60" s="146"/>
      <c r="G60" s="34"/>
      <c r="H60" s="146"/>
      <c r="I60" s="146"/>
      <c r="J60" s="34"/>
      <c r="K60" s="34"/>
      <c r="L60" s="160"/>
      <c r="M60" s="160"/>
      <c r="N60" s="149"/>
      <c r="O60" s="662" t="s">
        <v>432</v>
      </c>
    </row>
    <row r="61" spans="1:15" s="3" customFormat="1" ht="15.75" x14ac:dyDescent="0.2">
      <c r="A61" s="39" t="s">
        <v>340</v>
      </c>
      <c r="B61" s="691" t="s">
        <v>432</v>
      </c>
      <c r="C61" s="295">
        <v>2</v>
      </c>
      <c r="D61" s="710" t="s">
        <v>432</v>
      </c>
      <c r="E61" s="179">
        <v>5.6584716813155526E-3</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322">
        <v>2</v>
      </c>
      <c r="D66" s="710" t="s">
        <v>432</v>
      </c>
      <c r="E66" s="179">
        <v>1.4026336958353626E-3</v>
      </c>
      <c r="F66" s="146"/>
      <c r="G66" s="34"/>
      <c r="H66" s="146"/>
      <c r="I66" s="146"/>
      <c r="J66" s="34"/>
      <c r="K66" s="34"/>
      <c r="L66" s="160"/>
      <c r="M66" s="160"/>
      <c r="N66" s="149"/>
      <c r="O66" s="662" t="s">
        <v>432</v>
      </c>
    </row>
    <row r="67" spans="1:15" s="3" customFormat="1" ht="15.75" x14ac:dyDescent="0.2">
      <c r="A67" s="39" t="s">
        <v>340</v>
      </c>
      <c r="B67" s="691" t="s">
        <v>432</v>
      </c>
      <c r="C67" s="295">
        <v>2</v>
      </c>
      <c r="D67" s="710" t="s">
        <v>432</v>
      </c>
      <c r="E67" s="179">
        <v>1.7437930036792637E-3</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322">
        <v>10</v>
      </c>
      <c r="D69" s="710" t="s">
        <v>432</v>
      </c>
      <c r="E69" s="179">
        <v>7.578177597880935E-3</v>
      </c>
      <c r="F69" s="146"/>
      <c r="G69" s="34"/>
      <c r="H69" s="146"/>
      <c r="I69" s="146"/>
      <c r="J69" s="34"/>
      <c r="K69" s="34"/>
      <c r="L69" s="160"/>
      <c r="M69" s="160"/>
      <c r="N69" s="149"/>
      <c r="O69" s="662" t="s">
        <v>432</v>
      </c>
    </row>
    <row r="70" spans="1:15" s="3" customFormat="1" ht="15.75" x14ac:dyDescent="0.2">
      <c r="A70" s="39" t="s">
        <v>340</v>
      </c>
      <c r="B70" s="691" t="s">
        <v>432</v>
      </c>
      <c r="C70" s="295">
        <v>10</v>
      </c>
      <c r="D70" s="710" t="s">
        <v>432</v>
      </c>
      <c r="E70" s="179">
        <v>7.5827919365227502E-3</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729"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720" t="s">
        <v>432</v>
      </c>
      <c r="C82" s="720" t="s">
        <v>432</v>
      </c>
      <c r="D82" s="681" t="s">
        <v>432</v>
      </c>
      <c r="E82" s="392" t="s">
        <v>432</v>
      </c>
      <c r="F82" s="720" t="s">
        <v>432</v>
      </c>
      <c r="G82" s="720" t="s">
        <v>432</v>
      </c>
      <c r="H82" s="167" t="s">
        <v>432</v>
      </c>
      <c r="I82" s="704" t="s">
        <v>432</v>
      </c>
      <c r="J82" s="302" t="s">
        <v>432</v>
      </c>
      <c r="K82" s="302" t="s">
        <v>432</v>
      </c>
      <c r="L82" s="167" t="s">
        <v>432</v>
      </c>
      <c r="M82" s="656" t="s">
        <v>432</v>
      </c>
      <c r="O82" s="662" t="s">
        <v>432</v>
      </c>
    </row>
    <row r="83" spans="1:15" x14ac:dyDescent="0.2">
      <c r="A83" s="308" t="s">
        <v>12</v>
      </c>
      <c r="B83" s="725"/>
      <c r="C83" s="726"/>
      <c r="D83" s="681" t="s">
        <v>432</v>
      </c>
      <c r="E83" s="392" t="s">
        <v>432</v>
      </c>
      <c r="F83" s="720" t="s">
        <v>432</v>
      </c>
      <c r="G83" s="720" t="s">
        <v>432</v>
      </c>
      <c r="H83" s="167" t="s">
        <v>432</v>
      </c>
      <c r="I83" s="704" t="s">
        <v>432</v>
      </c>
      <c r="J83" s="302" t="s">
        <v>432</v>
      </c>
      <c r="K83" s="302" t="s">
        <v>432</v>
      </c>
      <c r="L83" s="167" t="s">
        <v>432</v>
      </c>
      <c r="M83" s="656" t="s">
        <v>432</v>
      </c>
      <c r="O83" s="662" t="s">
        <v>432</v>
      </c>
    </row>
    <row r="84" spans="1:15" x14ac:dyDescent="0.2">
      <c r="A84" s="308" t="s">
        <v>13</v>
      </c>
      <c r="B84" s="721"/>
      <c r="C84" s="722"/>
      <c r="D84" s="681" t="s">
        <v>432</v>
      </c>
      <c r="E84" s="392" t="s">
        <v>432</v>
      </c>
      <c r="F84" s="720" t="s">
        <v>432</v>
      </c>
      <c r="G84" s="720" t="s">
        <v>432</v>
      </c>
      <c r="H84" s="167" t="s">
        <v>432</v>
      </c>
      <c r="I84" s="704" t="s">
        <v>432</v>
      </c>
      <c r="J84" s="302" t="s">
        <v>432</v>
      </c>
      <c r="K84" s="302" t="s">
        <v>432</v>
      </c>
      <c r="L84" s="167" t="s">
        <v>432</v>
      </c>
      <c r="M84" s="656" t="s">
        <v>432</v>
      </c>
      <c r="O84" s="662" t="s">
        <v>432</v>
      </c>
    </row>
    <row r="85" spans="1:15" ht="15.75" x14ac:dyDescent="0.2">
      <c r="A85" s="308" t="s">
        <v>345</v>
      </c>
      <c r="B85" s="720" t="s">
        <v>432</v>
      </c>
      <c r="C85" s="720" t="s">
        <v>432</v>
      </c>
      <c r="D85" s="681" t="s">
        <v>432</v>
      </c>
      <c r="E85" s="392" t="s">
        <v>432</v>
      </c>
      <c r="F85" s="720" t="s">
        <v>432</v>
      </c>
      <c r="G85" s="720" t="s">
        <v>432</v>
      </c>
      <c r="H85" s="167" t="s">
        <v>432</v>
      </c>
      <c r="I85" s="704" t="s">
        <v>432</v>
      </c>
      <c r="J85" s="302" t="s">
        <v>432</v>
      </c>
      <c r="K85" s="302" t="s">
        <v>432</v>
      </c>
      <c r="L85" s="167" t="s">
        <v>432</v>
      </c>
      <c r="M85" s="656" t="s">
        <v>432</v>
      </c>
      <c r="O85" s="662" t="s">
        <v>432</v>
      </c>
    </row>
    <row r="86" spans="1:15" x14ac:dyDescent="0.2">
      <c r="A86" s="308" t="s">
        <v>12</v>
      </c>
      <c r="B86" s="721"/>
      <c r="C86" s="722"/>
      <c r="D86" s="681" t="s">
        <v>432</v>
      </c>
      <c r="E86" s="392" t="s">
        <v>432</v>
      </c>
      <c r="F86" s="720" t="s">
        <v>432</v>
      </c>
      <c r="G86" s="720" t="s">
        <v>432</v>
      </c>
      <c r="H86" s="167" t="s">
        <v>432</v>
      </c>
      <c r="I86" s="704" t="s">
        <v>432</v>
      </c>
      <c r="J86" s="302" t="s">
        <v>432</v>
      </c>
      <c r="K86" s="302" t="s">
        <v>432</v>
      </c>
      <c r="L86" s="167" t="s">
        <v>432</v>
      </c>
      <c r="M86" s="656" t="s">
        <v>432</v>
      </c>
      <c r="O86" s="662" t="s">
        <v>432</v>
      </c>
    </row>
    <row r="87" spans="1:15" s="3" customFormat="1" x14ac:dyDescent="0.2">
      <c r="A87" s="308" t="s">
        <v>13</v>
      </c>
      <c r="B87" s="721"/>
      <c r="C87" s="722"/>
      <c r="D87" s="681" t="s">
        <v>432</v>
      </c>
      <c r="E87" s="392" t="s">
        <v>432</v>
      </c>
      <c r="F87" s="720" t="s">
        <v>432</v>
      </c>
      <c r="G87" s="720"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720" t="s">
        <v>432</v>
      </c>
      <c r="C92" s="720" t="s">
        <v>432</v>
      </c>
      <c r="D92" s="681" t="s">
        <v>432</v>
      </c>
      <c r="E92" s="392" t="s">
        <v>432</v>
      </c>
      <c r="F92" s="720" t="s">
        <v>432</v>
      </c>
      <c r="G92" s="720" t="s">
        <v>432</v>
      </c>
      <c r="H92" s="167" t="s">
        <v>432</v>
      </c>
      <c r="I92" s="704" t="s">
        <v>432</v>
      </c>
      <c r="J92" s="302" t="s">
        <v>432</v>
      </c>
      <c r="K92" s="302" t="s">
        <v>432</v>
      </c>
      <c r="L92" s="167" t="s">
        <v>432</v>
      </c>
      <c r="M92" s="656" t="s">
        <v>432</v>
      </c>
      <c r="O92" s="662" t="s">
        <v>432</v>
      </c>
    </row>
    <row r="93" spans="1:15" x14ac:dyDescent="0.2">
      <c r="A93" s="308" t="s">
        <v>12</v>
      </c>
      <c r="B93" s="721"/>
      <c r="C93" s="722"/>
      <c r="D93" s="681" t="s">
        <v>432</v>
      </c>
      <c r="E93" s="392" t="s">
        <v>432</v>
      </c>
      <c r="F93" s="720" t="s">
        <v>432</v>
      </c>
      <c r="G93" s="720" t="s">
        <v>432</v>
      </c>
      <c r="H93" s="167" t="s">
        <v>432</v>
      </c>
      <c r="I93" s="704" t="s">
        <v>432</v>
      </c>
      <c r="J93" s="302" t="s">
        <v>432</v>
      </c>
      <c r="K93" s="302" t="s">
        <v>432</v>
      </c>
      <c r="L93" s="167" t="s">
        <v>432</v>
      </c>
      <c r="M93" s="656" t="s">
        <v>432</v>
      </c>
      <c r="O93" s="662" t="s">
        <v>432</v>
      </c>
    </row>
    <row r="94" spans="1:15" x14ac:dyDescent="0.2">
      <c r="A94" s="308" t="s">
        <v>13</v>
      </c>
      <c r="B94" s="721"/>
      <c r="C94" s="722"/>
      <c r="D94" s="681" t="s">
        <v>432</v>
      </c>
      <c r="E94" s="392" t="s">
        <v>432</v>
      </c>
      <c r="F94" s="720" t="s">
        <v>432</v>
      </c>
      <c r="G94" s="720" t="s">
        <v>432</v>
      </c>
      <c r="H94" s="167" t="s">
        <v>432</v>
      </c>
      <c r="I94" s="704" t="s">
        <v>432</v>
      </c>
      <c r="J94" s="302" t="s">
        <v>432</v>
      </c>
      <c r="K94" s="302" t="s">
        <v>432</v>
      </c>
      <c r="L94" s="167" t="s">
        <v>432</v>
      </c>
      <c r="M94" s="656" t="s">
        <v>432</v>
      </c>
      <c r="O94" s="662" t="s">
        <v>432</v>
      </c>
    </row>
    <row r="95" spans="1:15" ht="15.75" x14ac:dyDescent="0.2">
      <c r="A95" s="308" t="s">
        <v>345</v>
      </c>
      <c r="B95" s="720" t="s">
        <v>432</v>
      </c>
      <c r="C95" s="720" t="s">
        <v>432</v>
      </c>
      <c r="D95" s="681" t="s">
        <v>432</v>
      </c>
      <c r="E95" s="392" t="s">
        <v>432</v>
      </c>
      <c r="F95" s="720" t="s">
        <v>432</v>
      </c>
      <c r="G95" s="720" t="s">
        <v>432</v>
      </c>
      <c r="H95" s="167" t="s">
        <v>432</v>
      </c>
      <c r="I95" s="704" t="s">
        <v>432</v>
      </c>
      <c r="J95" s="302" t="s">
        <v>432</v>
      </c>
      <c r="K95" s="302" t="s">
        <v>432</v>
      </c>
      <c r="L95" s="167" t="s">
        <v>432</v>
      </c>
      <c r="M95" s="656" t="s">
        <v>432</v>
      </c>
      <c r="O95" s="662" t="s">
        <v>432</v>
      </c>
    </row>
    <row r="96" spans="1:15" x14ac:dyDescent="0.2">
      <c r="A96" s="308" t="s">
        <v>12</v>
      </c>
      <c r="B96" s="721"/>
      <c r="C96" s="722"/>
      <c r="D96" s="681" t="s">
        <v>432</v>
      </c>
      <c r="E96" s="392" t="s">
        <v>432</v>
      </c>
      <c r="F96" s="720" t="s">
        <v>432</v>
      </c>
      <c r="G96" s="720" t="s">
        <v>432</v>
      </c>
      <c r="H96" s="167" t="s">
        <v>432</v>
      </c>
      <c r="I96" s="704" t="s">
        <v>432</v>
      </c>
      <c r="J96" s="302" t="s">
        <v>432</v>
      </c>
      <c r="K96" s="302" t="s">
        <v>432</v>
      </c>
      <c r="L96" s="167" t="s">
        <v>432</v>
      </c>
      <c r="M96" s="656" t="s">
        <v>432</v>
      </c>
      <c r="O96" s="662" t="s">
        <v>432</v>
      </c>
    </row>
    <row r="97" spans="1:15" x14ac:dyDescent="0.2">
      <c r="A97" s="308" t="s">
        <v>13</v>
      </c>
      <c r="B97" s="721"/>
      <c r="C97" s="722"/>
      <c r="D97" s="681" t="s">
        <v>432</v>
      </c>
      <c r="E97" s="392" t="s">
        <v>432</v>
      </c>
      <c r="F97" s="720" t="s">
        <v>432</v>
      </c>
      <c r="G97" s="720"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720" t="s">
        <v>432</v>
      </c>
      <c r="C102" s="720" t="s">
        <v>432</v>
      </c>
      <c r="D102" s="681" t="s">
        <v>432</v>
      </c>
      <c r="E102" s="392" t="s">
        <v>432</v>
      </c>
      <c r="F102" s="720" t="s">
        <v>432</v>
      </c>
      <c r="G102" s="720" t="s">
        <v>432</v>
      </c>
      <c r="H102" s="167" t="s">
        <v>432</v>
      </c>
      <c r="I102" s="704" t="s">
        <v>432</v>
      </c>
      <c r="J102" s="302" t="s">
        <v>432</v>
      </c>
      <c r="K102" s="302" t="s">
        <v>432</v>
      </c>
      <c r="L102" s="167" t="s">
        <v>432</v>
      </c>
      <c r="M102" s="656" t="s">
        <v>432</v>
      </c>
      <c r="O102" s="662" t="s">
        <v>432</v>
      </c>
    </row>
    <row r="103" spans="1:15" x14ac:dyDescent="0.2">
      <c r="A103" s="308" t="s">
        <v>12</v>
      </c>
      <c r="B103" s="721"/>
      <c r="C103" s="722"/>
      <c r="D103" s="681" t="s">
        <v>432</v>
      </c>
      <c r="E103" s="392" t="s">
        <v>432</v>
      </c>
      <c r="F103" s="720" t="s">
        <v>432</v>
      </c>
      <c r="G103" s="720" t="s">
        <v>432</v>
      </c>
      <c r="H103" s="167" t="s">
        <v>432</v>
      </c>
      <c r="I103" s="704" t="s">
        <v>432</v>
      </c>
      <c r="J103" s="302" t="s">
        <v>432</v>
      </c>
      <c r="K103" s="302" t="s">
        <v>432</v>
      </c>
      <c r="L103" s="167" t="s">
        <v>432</v>
      </c>
      <c r="M103" s="656" t="s">
        <v>432</v>
      </c>
      <c r="O103" s="662" t="s">
        <v>432</v>
      </c>
    </row>
    <row r="104" spans="1:15" x14ac:dyDescent="0.2">
      <c r="A104" s="308" t="s">
        <v>13</v>
      </c>
      <c r="B104" s="721"/>
      <c r="C104" s="722"/>
      <c r="D104" s="681" t="s">
        <v>432</v>
      </c>
      <c r="E104" s="392" t="s">
        <v>432</v>
      </c>
      <c r="F104" s="720" t="s">
        <v>432</v>
      </c>
      <c r="G104" s="720" t="s">
        <v>432</v>
      </c>
      <c r="H104" s="167" t="s">
        <v>432</v>
      </c>
      <c r="I104" s="704" t="s">
        <v>432</v>
      </c>
      <c r="J104" s="302" t="s">
        <v>432</v>
      </c>
      <c r="K104" s="302" t="s">
        <v>432</v>
      </c>
      <c r="L104" s="167" t="s">
        <v>432</v>
      </c>
      <c r="M104" s="656" t="s">
        <v>432</v>
      </c>
      <c r="O104" s="662" t="s">
        <v>432</v>
      </c>
    </row>
    <row r="105" spans="1:15" ht="15.75" x14ac:dyDescent="0.2">
      <c r="A105" s="308" t="s">
        <v>345</v>
      </c>
      <c r="B105" s="720" t="s">
        <v>432</v>
      </c>
      <c r="C105" s="720" t="s">
        <v>432</v>
      </c>
      <c r="D105" s="681" t="s">
        <v>432</v>
      </c>
      <c r="E105" s="392" t="s">
        <v>432</v>
      </c>
      <c r="F105" s="720" t="s">
        <v>432</v>
      </c>
      <c r="G105" s="720" t="s">
        <v>432</v>
      </c>
      <c r="H105" s="167" t="s">
        <v>432</v>
      </c>
      <c r="I105" s="704" t="s">
        <v>432</v>
      </c>
      <c r="J105" s="302" t="s">
        <v>432</v>
      </c>
      <c r="K105" s="302" t="s">
        <v>432</v>
      </c>
      <c r="L105" s="167" t="s">
        <v>432</v>
      </c>
      <c r="M105" s="656" t="s">
        <v>432</v>
      </c>
      <c r="O105" s="662" t="s">
        <v>432</v>
      </c>
    </row>
    <row r="106" spans="1:15" x14ac:dyDescent="0.2">
      <c r="A106" s="308" t="s">
        <v>12</v>
      </c>
      <c r="B106" s="721"/>
      <c r="C106" s="722"/>
      <c r="D106" s="681" t="s">
        <v>432</v>
      </c>
      <c r="E106" s="392" t="s">
        <v>432</v>
      </c>
      <c r="F106" s="720" t="s">
        <v>432</v>
      </c>
      <c r="G106" s="720" t="s">
        <v>432</v>
      </c>
      <c r="H106" s="167" t="s">
        <v>432</v>
      </c>
      <c r="I106" s="704" t="s">
        <v>432</v>
      </c>
      <c r="J106" s="302" t="s">
        <v>432</v>
      </c>
      <c r="K106" s="302" t="s">
        <v>432</v>
      </c>
      <c r="L106" s="167" t="s">
        <v>432</v>
      </c>
      <c r="M106" s="656" t="s">
        <v>432</v>
      </c>
      <c r="O106" s="662" t="s">
        <v>432</v>
      </c>
    </row>
    <row r="107" spans="1:15" x14ac:dyDescent="0.2">
      <c r="A107" s="308" t="s">
        <v>13</v>
      </c>
      <c r="B107" s="721"/>
      <c r="C107" s="722"/>
      <c r="D107" s="681" t="s">
        <v>432</v>
      </c>
      <c r="E107" s="392" t="s">
        <v>432</v>
      </c>
      <c r="F107" s="720" t="s">
        <v>432</v>
      </c>
      <c r="G107" s="720"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720" t="s">
        <v>432</v>
      </c>
      <c r="C112" s="720" t="s">
        <v>432</v>
      </c>
      <c r="D112" s="681" t="s">
        <v>432</v>
      </c>
      <c r="E112" s="392" t="s">
        <v>432</v>
      </c>
      <c r="F112" s="720" t="s">
        <v>432</v>
      </c>
      <c r="G112" s="720" t="s">
        <v>432</v>
      </c>
      <c r="H112" s="167" t="s">
        <v>432</v>
      </c>
      <c r="I112" s="704" t="s">
        <v>432</v>
      </c>
      <c r="J112" s="302" t="s">
        <v>432</v>
      </c>
      <c r="K112" s="302" t="s">
        <v>432</v>
      </c>
      <c r="L112" s="167" t="s">
        <v>432</v>
      </c>
      <c r="M112" s="656" t="s">
        <v>432</v>
      </c>
      <c r="O112" s="662" t="s">
        <v>432</v>
      </c>
    </row>
    <row r="113" spans="1:15" x14ac:dyDescent="0.2">
      <c r="A113" s="308" t="s">
        <v>12</v>
      </c>
      <c r="B113" s="721"/>
      <c r="C113" s="722"/>
      <c r="D113" s="681" t="s">
        <v>432</v>
      </c>
      <c r="E113" s="392" t="s">
        <v>432</v>
      </c>
      <c r="F113" s="720" t="s">
        <v>432</v>
      </c>
      <c r="G113" s="720" t="s">
        <v>432</v>
      </c>
      <c r="H113" s="167" t="s">
        <v>432</v>
      </c>
      <c r="I113" s="704" t="s">
        <v>432</v>
      </c>
      <c r="J113" s="302" t="s">
        <v>432</v>
      </c>
      <c r="K113" s="302" t="s">
        <v>432</v>
      </c>
      <c r="L113" s="167" t="s">
        <v>432</v>
      </c>
      <c r="M113" s="656" t="s">
        <v>432</v>
      </c>
      <c r="O113" s="662" t="s">
        <v>432</v>
      </c>
    </row>
    <row r="114" spans="1:15" x14ac:dyDescent="0.2">
      <c r="A114" s="308" t="s">
        <v>13</v>
      </c>
      <c r="B114" s="721"/>
      <c r="C114" s="722"/>
      <c r="D114" s="681" t="s">
        <v>432</v>
      </c>
      <c r="E114" s="392" t="s">
        <v>432</v>
      </c>
      <c r="F114" s="720" t="s">
        <v>432</v>
      </c>
      <c r="G114" s="720" t="s">
        <v>432</v>
      </c>
      <c r="H114" s="167" t="s">
        <v>432</v>
      </c>
      <c r="I114" s="704" t="s">
        <v>432</v>
      </c>
      <c r="J114" s="302" t="s">
        <v>432</v>
      </c>
      <c r="K114" s="302" t="s">
        <v>432</v>
      </c>
      <c r="L114" s="167" t="s">
        <v>432</v>
      </c>
      <c r="M114" s="656" t="s">
        <v>432</v>
      </c>
      <c r="O114" s="662" t="s">
        <v>432</v>
      </c>
    </row>
    <row r="115" spans="1:15" ht="15.75" x14ac:dyDescent="0.2">
      <c r="A115" s="308" t="s">
        <v>345</v>
      </c>
      <c r="B115" s="720" t="s">
        <v>432</v>
      </c>
      <c r="C115" s="720" t="s">
        <v>432</v>
      </c>
      <c r="D115" s="681" t="s">
        <v>432</v>
      </c>
      <c r="E115" s="392" t="s">
        <v>432</v>
      </c>
      <c r="F115" s="720" t="s">
        <v>432</v>
      </c>
      <c r="G115" s="720" t="s">
        <v>432</v>
      </c>
      <c r="H115" s="167" t="s">
        <v>432</v>
      </c>
      <c r="I115" s="704" t="s">
        <v>432</v>
      </c>
      <c r="J115" s="302" t="s">
        <v>432</v>
      </c>
      <c r="K115" s="302" t="s">
        <v>432</v>
      </c>
      <c r="L115" s="167" t="s">
        <v>432</v>
      </c>
      <c r="M115" s="656" t="s">
        <v>432</v>
      </c>
      <c r="O115" s="662" t="s">
        <v>432</v>
      </c>
    </row>
    <row r="116" spans="1:15" x14ac:dyDescent="0.2">
      <c r="A116" s="308" t="s">
        <v>12</v>
      </c>
      <c r="B116" s="721"/>
      <c r="C116" s="722"/>
      <c r="D116" s="681" t="s">
        <v>432</v>
      </c>
      <c r="E116" s="392" t="s">
        <v>432</v>
      </c>
      <c r="F116" s="720" t="s">
        <v>432</v>
      </c>
      <c r="G116" s="720" t="s">
        <v>432</v>
      </c>
      <c r="H116" s="167" t="s">
        <v>432</v>
      </c>
      <c r="I116" s="704" t="s">
        <v>432</v>
      </c>
      <c r="J116" s="302" t="s">
        <v>432</v>
      </c>
      <c r="K116" s="302" t="s">
        <v>432</v>
      </c>
      <c r="L116" s="167" t="s">
        <v>432</v>
      </c>
      <c r="M116" s="656" t="s">
        <v>432</v>
      </c>
      <c r="O116" s="662" t="s">
        <v>432</v>
      </c>
    </row>
    <row r="117" spans="1:15" x14ac:dyDescent="0.2">
      <c r="A117" s="308" t="s">
        <v>13</v>
      </c>
      <c r="B117" s="723"/>
      <c r="C117" s="724"/>
      <c r="D117" s="681" t="s">
        <v>432</v>
      </c>
      <c r="E117" s="392" t="s">
        <v>432</v>
      </c>
      <c r="F117" s="720" t="s">
        <v>432</v>
      </c>
      <c r="G117" s="720"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720" t="s">
        <v>432</v>
      </c>
      <c r="C122" s="720" t="s">
        <v>432</v>
      </c>
      <c r="D122" s="681" t="s">
        <v>432</v>
      </c>
      <c r="E122" s="392" t="s">
        <v>432</v>
      </c>
      <c r="F122" s="720" t="s">
        <v>432</v>
      </c>
      <c r="G122" s="720" t="s">
        <v>432</v>
      </c>
      <c r="H122" s="167" t="s">
        <v>432</v>
      </c>
      <c r="I122" s="704" t="s">
        <v>432</v>
      </c>
      <c r="J122" s="302" t="s">
        <v>432</v>
      </c>
      <c r="K122" s="302" t="s">
        <v>432</v>
      </c>
      <c r="L122" s="167" t="s">
        <v>432</v>
      </c>
      <c r="M122" s="656" t="s">
        <v>432</v>
      </c>
      <c r="O122" s="662" t="s">
        <v>432</v>
      </c>
    </row>
    <row r="123" spans="1:15" x14ac:dyDescent="0.2">
      <c r="A123" s="308" t="s">
        <v>12</v>
      </c>
      <c r="B123" s="721"/>
      <c r="C123" s="722"/>
      <c r="D123" s="681" t="s">
        <v>432</v>
      </c>
      <c r="E123" s="392" t="s">
        <v>432</v>
      </c>
      <c r="F123" s="720" t="s">
        <v>432</v>
      </c>
      <c r="G123" s="720" t="s">
        <v>432</v>
      </c>
      <c r="H123" s="167" t="s">
        <v>432</v>
      </c>
      <c r="I123" s="704" t="s">
        <v>432</v>
      </c>
      <c r="J123" s="302" t="s">
        <v>432</v>
      </c>
      <c r="K123" s="302" t="s">
        <v>432</v>
      </c>
      <c r="L123" s="167" t="s">
        <v>432</v>
      </c>
      <c r="M123" s="656" t="s">
        <v>432</v>
      </c>
      <c r="O123" s="662" t="s">
        <v>432</v>
      </c>
    </row>
    <row r="124" spans="1:15" x14ac:dyDescent="0.2">
      <c r="A124" s="308" t="s">
        <v>13</v>
      </c>
      <c r="B124" s="721"/>
      <c r="C124" s="722"/>
      <c r="D124" s="681" t="s">
        <v>432</v>
      </c>
      <c r="E124" s="392" t="s">
        <v>432</v>
      </c>
      <c r="F124" s="720" t="s">
        <v>432</v>
      </c>
      <c r="G124" s="720" t="s">
        <v>432</v>
      </c>
      <c r="H124" s="167" t="s">
        <v>432</v>
      </c>
      <c r="I124" s="704" t="s">
        <v>432</v>
      </c>
      <c r="J124" s="302" t="s">
        <v>432</v>
      </c>
      <c r="K124" s="302" t="s">
        <v>432</v>
      </c>
      <c r="L124" s="167" t="s">
        <v>432</v>
      </c>
      <c r="M124" s="656" t="s">
        <v>432</v>
      </c>
      <c r="O124" s="662" t="s">
        <v>432</v>
      </c>
    </row>
    <row r="125" spans="1:15" ht="15.75" x14ac:dyDescent="0.2">
      <c r="A125" s="308" t="s">
        <v>345</v>
      </c>
      <c r="B125" s="720" t="s">
        <v>432</v>
      </c>
      <c r="C125" s="720" t="s">
        <v>432</v>
      </c>
      <c r="D125" s="681" t="s">
        <v>432</v>
      </c>
      <c r="E125" s="392" t="s">
        <v>432</v>
      </c>
      <c r="F125" s="720" t="s">
        <v>432</v>
      </c>
      <c r="G125" s="720" t="s">
        <v>432</v>
      </c>
      <c r="H125" s="167" t="s">
        <v>432</v>
      </c>
      <c r="I125" s="704" t="s">
        <v>432</v>
      </c>
      <c r="J125" s="302" t="s">
        <v>432</v>
      </c>
      <c r="K125" s="302" t="s">
        <v>432</v>
      </c>
      <c r="L125" s="167" t="s">
        <v>432</v>
      </c>
      <c r="M125" s="656" t="s">
        <v>432</v>
      </c>
      <c r="O125" s="662" t="s">
        <v>432</v>
      </c>
    </row>
    <row r="126" spans="1:15" x14ac:dyDescent="0.2">
      <c r="A126" s="308" t="s">
        <v>12</v>
      </c>
      <c r="B126" s="721"/>
      <c r="C126" s="722"/>
      <c r="D126" s="681" t="s">
        <v>432</v>
      </c>
      <c r="E126" s="392" t="s">
        <v>432</v>
      </c>
      <c r="F126" s="720" t="s">
        <v>432</v>
      </c>
      <c r="G126" s="720" t="s">
        <v>432</v>
      </c>
      <c r="H126" s="167" t="s">
        <v>432</v>
      </c>
      <c r="I126" s="704" t="s">
        <v>432</v>
      </c>
      <c r="J126" s="302" t="s">
        <v>432</v>
      </c>
      <c r="K126" s="302" t="s">
        <v>432</v>
      </c>
      <c r="L126" s="167" t="s">
        <v>432</v>
      </c>
      <c r="M126" s="656" t="s">
        <v>432</v>
      </c>
      <c r="O126" s="662" t="s">
        <v>432</v>
      </c>
    </row>
    <row r="127" spans="1:15" x14ac:dyDescent="0.2">
      <c r="A127" s="308" t="s">
        <v>13</v>
      </c>
      <c r="B127" s="721"/>
      <c r="C127" s="722"/>
      <c r="D127" s="681" t="s">
        <v>432</v>
      </c>
      <c r="E127" s="392" t="s">
        <v>432</v>
      </c>
      <c r="F127" s="720" t="s">
        <v>432</v>
      </c>
      <c r="G127" s="720"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720" t="s">
        <v>432</v>
      </c>
      <c r="C132" s="720" t="s">
        <v>432</v>
      </c>
      <c r="D132" s="681" t="s">
        <v>432</v>
      </c>
      <c r="E132" s="392" t="s">
        <v>432</v>
      </c>
      <c r="F132" s="720" t="s">
        <v>432</v>
      </c>
      <c r="G132" s="720" t="s">
        <v>432</v>
      </c>
      <c r="H132" s="167" t="s">
        <v>432</v>
      </c>
      <c r="I132" s="704" t="s">
        <v>432</v>
      </c>
      <c r="J132" s="302" t="s">
        <v>432</v>
      </c>
      <c r="K132" s="302" t="s">
        <v>432</v>
      </c>
      <c r="L132" s="167" t="s">
        <v>432</v>
      </c>
      <c r="M132" s="656" t="s">
        <v>432</v>
      </c>
      <c r="O132" s="662" t="s">
        <v>432</v>
      </c>
    </row>
    <row r="133" spans="1:15" x14ac:dyDescent="0.2">
      <c r="A133" s="308" t="s">
        <v>12</v>
      </c>
      <c r="B133" s="721"/>
      <c r="C133" s="722"/>
      <c r="D133" s="681" t="s">
        <v>432</v>
      </c>
      <c r="E133" s="392" t="s">
        <v>432</v>
      </c>
      <c r="F133" s="720" t="s">
        <v>432</v>
      </c>
      <c r="G133" s="720" t="s">
        <v>432</v>
      </c>
      <c r="H133" s="167" t="s">
        <v>432</v>
      </c>
      <c r="I133" s="704" t="s">
        <v>432</v>
      </c>
      <c r="J133" s="302" t="s">
        <v>432</v>
      </c>
      <c r="K133" s="302" t="s">
        <v>432</v>
      </c>
      <c r="L133" s="167" t="s">
        <v>432</v>
      </c>
      <c r="M133" s="656" t="s">
        <v>432</v>
      </c>
      <c r="O133" s="662" t="s">
        <v>432</v>
      </c>
    </row>
    <row r="134" spans="1:15" x14ac:dyDescent="0.2">
      <c r="A134" s="308" t="s">
        <v>13</v>
      </c>
      <c r="B134" s="721"/>
      <c r="C134" s="722"/>
      <c r="D134" s="681" t="s">
        <v>432</v>
      </c>
      <c r="E134" s="392" t="s">
        <v>432</v>
      </c>
      <c r="F134" s="720" t="s">
        <v>432</v>
      </c>
      <c r="G134" s="720" t="s">
        <v>432</v>
      </c>
      <c r="H134" s="167" t="s">
        <v>432</v>
      </c>
      <c r="I134" s="704" t="s">
        <v>432</v>
      </c>
      <c r="J134" s="302" t="s">
        <v>432</v>
      </c>
      <c r="K134" s="302" t="s">
        <v>432</v>
      </c>
      <c r="L134" s="167" t="s">
        <v>432</v>
      </c>
      <c r="M134" s="656" t="s">
        <v>432</v>
      </c>
      <c r="O134" s="662" t="s">
        <v>432</v>
      </c>
    </row>
    <row r="135" spans="1:15" ht="15.75" x14ac:dyDescent="0.2">
      <c r="A135" s="308" t="s">
        <v>345</v>
      </c>
      <c r="B135" s="720" t="s">
        <v>432</v>
      </c>
      <c r="C135" s="720" t="s">
        <v>432</v>
      </c>
      <c r="D135" s="681" t="s">
        <v>432</v>
      </c>
      <c r="E135" s="392" t="s">
        <v>432</v>
      </c>
      <c r="F135" s="720" t="s">
        <v>432</v>
      </c>
      <c r="G135" s="720" t="s">
        <v>432</v>
      </c>
      <c r="H135" s="167" t="s">
        <v>432</v>
      </c>
      <c r="I135" s="704" t="s">
        <v>432</v>
      </c>
      <c r="J135" s="302" t="s">
        <v>432</v>
      </c>
      <c r="K135" s="302" t="s">
        <v>432</v>
      </c>
      <c r="L135" s="167" t="s">
        <v>432</v>
      </c>
      <c r="M135" s="656" t="s">
        <v>432</v>
      </c>
      <c r="O135" s="662" t="s">
        <v>432</v>
      </c>
    </row>
    <row r="136" spans="1:15" x14ac:dyDescent="0.2">
      <c r="A136" s="308" t="s">
        <v>12</v>
      </c>
      <c r="B136" s="721"/>
      <c r="C136" s="722"/>
      <c r="D136" s="681" t="s">
        <v>432</v>
      </c>
      <c r="E136" s="392" t="s">
        <v>432</v>
      </c>
      <c r="F136" s="720" t="s">
        <v>432</v>
      </c>
      <c r="G136" s="720" t="s">
        <v>432</v>
      </c>
      <c r="H136" s="167" t="s">
        <v>432</v>
      </c>
      <c r="I136" s="704" t="s">
        <v>432</v>
      </c>
      <c r="J136" s="302" t="s">
        <v>432</v>
      </c>
      <c r="K136" s="302" t="s">
        <v>432</v>
      </c>
      <c r="L136" s="167" t="s">
        <v>432</v>
      </c>
      <c r="M136" s="656" t="s">
        <v>432</v>
      </c>
      <c r="O136" s="662" t="s">
        <v>432</v>
      </c>
    </row>
    <row r="137" spans="1:15" x14ac:dyDescent="0.2">
      <c r="A137" s="308" t="s">
        <v>13</v>
      </c>
      <c r="B137" s="721"/>
      <c r="C137" s="722"/>
      <c r="D137" s="681" t="s">
        <v>432</v>
      </c>
      <c r="E137" s="392" t="s">
        <v>432</v>
      </c>
      <c r="F137" s="720" t="s">
        <v>432</v>
      </c>
      <c r="G137" s="720"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720" t="s">
        <v>432</v>
      </c>
      <c r="C146" s="720" t="s">
        <v>432</v>
      </c>
      <c r="D146" s="681" t="s">
        <v>432</v>
      </c>
      <c r="E146" s="392" t="s">
        <v>432</v>
      </c>
      <c r="F146" s="720" t="s">
        <v>432</v>
      </c>
      <c r="G146" s="720"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720" t="s">
        <v>432</v>
      </c>
      <c r="C154" s="720" t="s">
        <v>432</v>
      </c>
      <c r="D154" s="681" t="s">
        <v>432</v>
      </c>
      <c r="E154" s="392" t="s">
        <v>432</v>
      </c>
      <c r="F154" s="720" t="s">
        <v>432</v>
      </c>
      <c r="G154" s="720"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052" priority="193">
      <formula>kvartal &lt; 4</formula>
    </cfRule>
  </conditionalFormatting>
  <conditionalFormatting sqref="B63:C65">
    <cfRule type="expression" dxfId="1051" priority="192">
      <formula>kvartal &lt; 4</formula>
    </cfRule>
  </conditionalFormatting>
  <conditionalFormatting sqref="B37">
    <cfRule type="expression" dxfId="1050" priority="191">
      <formula>kvartal &lt; 4</formula>
    </cfRule>
  </conditionalFormatting>
  <conditionalFormatting sqref="B38">
    <cfRule type="expression" dxfId="1049" priority="190">
      <formula>kvartal &lt; 4</formula>
    </cfRule>
  </conditionalFormatting>
  <conditionalFormatting sqref="B39">
    <cfRule type="expression" dxfId="1048" priority="189">
      <formula>kvartal &lt; 4</formula>
    </cfRule>
  </conditionalFormatting>
  <conditionalFormatting sqref="A34">
    <cfRule type="expression" dxfId="1047" priority="62">
      <formula>kvartal &lt; 4</formula>
    </cfRule>
  </conditionalFormatting>
  <conditionalFormatting sqref="C37">
    <cfRule type="expression" dxfId="1046" priority="188">
      <formula>kvartal &lt; 4</formula>
    </cfRule>
  </conditionalFormatting>
  <conditionalFormatting sqref="C38">
    <cfRule type="expression" dxfId="1045" priority="187">
      <formula>kvartal &lt; 4</formula>
    </cfRule>
  </conditionalFormatting>
  <conditionalFormatting sqref="C39">
    <cfRule type="expression" dxfId="1044" priority="186">
      <formula>kvartal &lt; 4</formula>
    </cfRule>
  </conditionalFormatting>
  <conditionalFormatting sqref="B26:C28">
    <cfRule type="expression" dxfId="1043" priority="185">
      <formula>kvartal &lt; 4</formula>
    </cfRule>
  </conditionalFormatting>
  <conditionalFormatting sqref="B32:C33">
    <cfRule type="expression" dxfId="1042" priority="184">
      <formula>kvartal &lt; 4</formula>
    </cfRule>
  </conditionalFormatting>
  <conditionalFormatting sqref="B34">
    <cfRule type="expression" dxfId="1041" priority="183">
      <formula>kvartal &lt; 4</formula>
    </cfRule>
  </conditionalFormatting>
  <conditionalFormatting sqref="C34">
    <cfRule type="expression" dxfId="1040" priority="182">
      <formula>kvartal &lt; 4</formula>
    </cfRule>
  </conditionalFormatting>
  <conditionalFormatting sqref="F26:G28">
    <cfRule type="expression" dxfId="1039" priority="181">
      <formula>kvartal &lt; 4</formula>
    </cfRule>
  </conditionalFormatting>
  <conditionalFormatting sqref="F32">
    <cfRule type="expression" dxfId="1038" priority="180">
      <formula>kvartal &lt; 4</formula>
    </cfRule>
  </conditionalFormatting>
  <conditionalFormatting sqref="G32">
    <cfRule type="expression" dxfId="1037" priority="179">
      <formula>kvartal &lt; 4</formula>
    </cfRule>
  </conditionalFormatting>
  <conditionalFormatting sqref="F33">
    <cfRule type="expression" dxfId="1036" priority="178">
      <formula>kvartal &lt; 4</formula>
    </cfRule>
  </conditionalFormatting>
  <conditionalFormatting sqref="G33">
    <cfRule type="expression" dxfId="1035" priority="177">
      <formula>kvartal &lt; 4</formula>
    </cfRule>
  </conditionalFormatting>
  <conditionalFormatting sqref="F34">
    <cfRule type="expression" dxfId="1034" priority="176">
      <formula>kvartal &lt; 4</formula>
    </cfRule>
  </conditionalFormatting>
  <conditionalFormatting sqref="G34">
    <cfRule type="expression" dxfId="1033" priority="175">
      <formula>kvartal &lt; 4</formula>
    </cfRule>
  </conditionalFormatting>
  <conditionalFormatting sqref="F37">
    <cfRule type="expression" dxfId="1032" priority="174">
      <formula>kvartal &lt; 4</formula>
    </cfRule>
  </conditionalFormatting>
  <conditionalFormatting sqref="F38">
    <cfRule type="expression" dxfId="1031" priority="173">
      <formula>kvartal &lt; 4</formula>
    </cfRule>
  </conditionalFormatting>
  <conditionalFormatting sqref="F39">
    <cfRule type="expression" dxfId="1030" priority="172">
      <formula>kvartal &lt; 4</formula>
    </cfRule>
  </conditionalFormatting>
  <conditionalFormatting sqref="G37">
    <cfRule type="expression" dxfId="1029" priority="171">
      <formula>kvartal &lt; 4</formula>
    </cfRule>
  </conditionalFormatting>
  <conditionalFormatting sqref="G38">
    <cfRule type="expression" dxfId="1028" priority="170">
      <formula>kvartal &lt; 4</formula>
    </cfRule>
  </conditionalFormatting>
  <conditionalFormatting sqref="G39">
    <cfRule type="expression" dxfId="1027" priority="169">
      <formula>kvartal &lt; 4</formula>
    </cfRule>
  </conditionalFormatting>
  <conditionalFormatting sqref="B29">
    <cfRule type="expression" dxfId="1026" priority="168">
      <formula>kvartal &lt; 4</formula>
    </cfRule>
  </conditionalFormatting>
  <conditionalFormatting sqref="C29">
    <cfRule type="expression" dxfId="1025" priority="167">
      <formula>kvartal &lt; 4</formula>
    </cfRule>
  </conditionalFormatting>
  <conditionalFormatting sqref="F29">
    <cfRule type="expression" dxfId="1024" priority="166">
      <formula>kvartal &lt; 4</formula>
    </cfRule>
  </conditionalFormatting>
  <conditionalFormatting sqref="G29">
    <cfRule type="expression" dxfId="1023" priority="165">
      <formula>kvartal &lt; 4</formula>
    </cfRule>
  </conditionalFormatting>
  <conditionalFormatting sqref="J26:K29">
    <cfRule type="expression" dxfId="1022" priority="164">
      <formula>kvartal &lt; 4</formula>
    </cfRule>
  </conditionalFormatting>
  <conditionalFormatting sqref="J32:K34">
    <cfRule type="expression" dxfId="1021" priority="163">
      <formula>kvartal &lt; 4</formula>
    </cfRule>
  </conditionalFormatting>
  <conditionalFormatting sqref="J37:K39">
    <cfRule type="expression" dxfId="1020" priority="162">
      <formula>kvartal &lt; 4</formula>
    </cfRule>
  </conditionalFormatting>
  <conditionalFormatting sqref="J82:K86">
    <cfRule type="expression" dxfId="1019" priority="100">
      <formula>kvartal &lt; 4</formula>
    </cfRule>
  </conditionalFormatting>
  <conditionalFormatting sqref="J87:K87">
    <cfRule type="expression" dxfId="1018" priority="99">
      <formula>kvartal &lt; 4</formula>
    </cfRule>
  </conditionalFormatting>
  <conditionalFormatting sqref="J92:K97">
    <cfRule type="expression" dxfId="1017" priority="98">
      <formula>kvartal &lt; 4</formula>
    </cfRule>
  </conditionalFormatting>
  <conditionalFormatting sqref="J102:K107">
    <cfRule type="expression" dxfId="1016" priority="97">
      <formula>kvartal &lt; 4</formula>
    </cfRule>
  </conditionalFormatting>
  <conditionalFormatting sqref="J112:K117">
    <cfRule type="expression" dxfId="1015" priority="96">
      <formula>kvartal &lt; 4</formula>
    </cfRule>
  </conditionalFormatting>
  <conditionalFormatting sqref="J122:K127">
    <cfRule type="expression" dxfId="1014" priority="95">
      <formula>kvartal &lt; 4</formula>
    </cfRule>
  </conditionalFormatting>
  <conditionalFormatting sqref="J132:K137">
    <cfRule type="expression" dxfId="1013" priority="94">
      <formula>kvartal &lt; 4</formula>
    </cfRule>
  </conditionalFormatting>
  <conditionalFormatting sqref="J146:K146">
    <cfRule type="expression" dxfId="1012" priority="93">
      <formula>kvartal &lt; 4</formula>
    </cfRule>
  </conditionalFormatting>
  <conditionalFormatting sqref="J154:K154">
    <cfRule type="expression" dxfId="1011" priority="92">
      <formula>kvartal &lt; 4</formula>
    </cfRule>
  </conditionalFormatting>
  <conditionalFormatting sqref="A26:A28">
    <cfRule type="expression" dxfId="1010" priority="76">
      <formula>kvartal &lt; 4</formula>
    </cfRule>
  </conditionalFormatting>
  <conditionalFormatting sqref="A32:A33">
    <cfRule type="expression" dxfId="1009" priority="75">
      <formula>kvartal &lt; 4</formula>
    </cfRule>
  </conditionalFormatting>
  <conditionalFormatting sqref="A37:A39">
    <cfRule type="expression" dxfId="1008" priority="74">
      <formula>kvartal &lt; 4</formula>
    </cfRule>
  </conditionalFormatting>
  <conditionalFormatting sqref="A57:A59">
    <cfRule type="expression" dxfId="1007" priority="73">
      <formula>kvartal &lt; 4</formula>
    </cfRule>
  </conditionalFormatting>
  <conditionalFormatting sqref="A63:A65">
    <cfRule type="expression" dxfId="1006" priority="72">
      <formula>kvartal &lt; 4</formula>
    </cfRule>
  </conditionalFormatting>
  <conditionalFormatting sqref="A82:A87">
    <cfRule type="expression" dxfId="1005" priority="71">
      <formula>kvartal &lt; 4</formula>
    </cfRule>
  </conditionalFormatting>
  <conditionalFormatting sqref="A92:A97">
    <cfRule type="expression" dxfId="1004" priority="70">
      <formula>kvartal &lt; 4</formula>
    </cfRule>
  </conditionalFormatting>
  <conditionalFormatting sqref="A102:A107">
    <cfRule type="expression" dxfId="1003" priority="69">
      <formula>kvartal &lt; 4</formula>
    </cfRule>
  </conditionalFormatting>
  <conditionalFormatting sqref="A112:A117">
    <cfRule type="expression" dxfId="1002" priority="68">
      <formula>kvartal &lt; 4</formula>
    </cfRule>
  </conditionalFormatting>
  <conditionalFormatting sqref="A122:A127">
    <cfRule type="expression" dxfId="1001" priority="67">
      <formula>kvartal &lt; 4</formula>
    </cfRule>
  </conditionalFormatting>
  <conditionalFormatting sqref="A132:A137">
    <cfRule type="expression" dxfId="1000" priority="66">
      <formula>kvartal &lt; 4</formula>
    </cfRule>
  </conditionalFormatting>
  <conditionalFormatting sqref="A146">
    <cfRule type="expression" dxfId="999" priority="65">
      <formula>kvartal &lt; 4</formula>
    </cfRule>
  </conditionalFormatting>
  <conditionalFormatting sqref="A154">
    <cfRule type="expression" dxfId="998" priority="64">
      <formula>kvartal &lt; 4</formula>
    </cfRule>
  </conditionalFormatting>
  <conditionalFormatting sqref="A29">
    <cfRule type="expression" dxfId="997" priority="63">
      <formula>kvartal &lt; 4</formula>
    </cfRule>
  </conditionalFormatting>
  <conditionalFormatting sqref="B82">
    <cfRule type="expression" dxfId="996" priority="61">
      <formula>kvartal &lt; 4</formula>
    </cfRule>
  </conditionalFormatting>
  <conditionalFormatting sqref="C82">
    <cfRule type="expression" dxfId="995" priority="60">
      <formula>kvartal &lt; 4</formula>
    </cfRule>
  </conditionalFormatting>
  <conditionalFormatting sqref="B85">
    <cfRule type="expression" dxfId="994" priority="59">
      <formula>kvartal &lt; 4</formula>
    </cfRule>
  </conditionalFormatting>
  <conditionalFormatting sqref="C85">
    <cfRule type="expression" dxfId="993" priority="58">
      <formula>kvartal &lt; 4</formula>
    </cfRule>
  </conditionalFormatting>
  <conditionalFormatting sqref="B92">
    <cfRule type="expression" dxfId="992" priority="57">
      <formula>kvartal &lt; 4</formula>
    </cfRule>
  </conditionalFormatting>
  <conditionalFormatting sqref="C92">
    <cfRule type="expression" dxfId="991" priority="56">
      <formula>kvartal &lt; 4</formula>
    </cfRule>
  </conditionalFormatting>
  <conditionalFormatting sqref="B95">
    <cfRule type="expression" dxfId="990" priority="55">
      <formula>kvartal &lt; 4</formula>
    </cfRule>
  </conditionalFormatting>
  <conditionalFormatting sqref="C95">
    <cfRule type="expression" dxfId="989" priority="54">
      <formula>kvartal &lt; 4</formula>
    </cfRule>
  </conditionalFormatting>
  <conditionalFormatting sqref="B102">
    <cfRule type="expression" dxfId="988" priority="53">
      <formula>kvartal &lt; 4</formula>
    </cfRule>
  </conditionalFormatting>
  <conditionalFormatting sqref="C102">
    <cfRule type="expression" dxfId="987" priority="52">
      <formula>kvartal &lt; 4</formula>
    </cfRule>
  </conditionalFormatting>
  <conditionalFormatting sqref="B105">
    <cfRule type="expression" dxfId="986" priority="51">
      <formula>kvartal &lt; 4</formula>
    </cfRule>
  </conditionalFormatting>
  <conditionalFormatting sqref="C105">
    <cfRule type="expression" dxfId="985" priority="50">
      <formula>kvartal &lt; 4</formula>
    </cfRule>
  </conditionalFormatting>
  <conditionalFormatting sqref="B112">
    <cfRule type="expression" dxfId="984" priority="49">
      <formula>kvartal &lt; 4</formula>
    </cfRule>
  </conditionalFormatting>
  <conditionalFormatting sqref="C112">
    <cfRule type="expression" dxfId="983" priority="48">
      <formula>kvartal &lt; 4</formula>
    </cfRule>
  </conditionalFormatting>
  <conditionalFormatting sqref="B115">
    <cfRule type="expression" dxfId="982" priority="47">
      <formula>kvartal &lt; 4</formula>
    </cfRule>
  </conditionalFormatting>
  <conditionalFormatting sqref="C115">
    <cfRule type="expression" dxfId="981" priority="46">
      <formula>kvartal &lt; 4</formula>
    </cfRule>
  </conditionalFormatting>
  <conditionalFormatting sqref="B122">
    <cfRule type="expression" dxfId="980" priority="45">
      <formula>kvartal &lt; 4</formula>
    </cfRule>
  </conditionalFormatting>
  <conditionalFormatting sqref="C122">
    <cfRule type="expression" dxfId="979" priority="44">
      <formula>kvartal &lt; 4</formula>
    </cfRule>
  </conditionalFormatting>
  <conditionalFormatting sqref="B125">
    <cfRule type="expression" dxfId="978" priority="43">
      <formula>kvartal &lt; 4</formula>
    </cfRule>
  </conditionalFormatting>
  <conditionalFormatting sqref="C125">
    <cfRule type="expression" dxfId="977" priority="42">
      <formula>kvartal &lt; 4</formula>
    </cfRule>
  </conditionalFormatting>
  <conditionalFormatting sqref="B132">
    <cfRule type="expression" dxfId="976" priority="41">
      <formula>kvartal &lt; 4</formula>
    </cfRule>
  </conditionalFormatting>
  <conditionalFormatting sqref="C132">
    <cfRule type="expression" dxfId="975" priority="40">
      <formula>kvartal &lt; 4</formula>
    </cfRule>
  </conditionalFormatting>
  <conditionalFormatting sqref="B135">
    <cfRule type="expression" dxfId="974" priority="39">
      <formula>kvartal &lt; 4</formula>
    </cfRule>
  </conditionalFormatting>
  <conditionalFormatting sqref="C135">
    <cfRule type="expression" dxfId="973" priority="38">
      <formula>kvartal &lt; 4</formula>
    </cfRule>
  </conditionalFormatting>
  <conditionalFormatting sqref="B146">
    <cfRule type="expression" dxfId="972" priority="37">
      <formula>kvartal &lt; 4</formula>
    </cfRule>
  </conditionalFormatting>
  <conditionalFormatting sqref="C146">
    <cfRule type="expression" dxfId="971" priority="36">
      <formula>kvartal &lt; 4</formula>
    </cfRule>
  </conditionalFormatting>
  <conditionalFormatting sqref="B154">
    <cfRule type="expression" dxfId="970" priority="35">
      <formula>kvartal &lt; 4</formula>
    </cfRule>
  </conditionalFormatting>
  <conditionalFormatting sqref="C154">
    <cfRule type="expression" dxfId="969" priority="34">
      <formula>kvartal &lt; 4</formula>
    </cfRule>
  </conditionalFormatting>
  <conditionalFormatting sqref="F83">
    <cfRule type="expression" dxfId="968" priority="33">
      <formula>kvartal &lt; 4</formula>
    </cfRule>
  </conditionalFormatting>
  <conditionalFormatting sqref="G83">
    <cfRule type="expression" dxfId="967" priority="32">
      <formula>kvartal &lt; 4</formula>
    </cfRule>
  </conditionalFormatting>
  <conditionalFormatting sqref="F84:G84">
    <cfRule type="expression" dxfId="966" priority="31">
      <formula>kvartal &lt; 4</formula>
    </cfRule>
  </conditionalFormatting>
  <conditionalFormatting sqref="F86:G87">
    <cfRule type="expression" dxfId="965" priority="30">
      <formula>kvartal &lt; 4</formula>
    </cfRule>
  </conditionalFormatting>
  <conditionalFormatting sqref="F93:G94">
    <cfRule type="expression" dxfId="964" priority="29">
      <formula>kvartal &lt; 4</formula>
    </cfRule>
  </conditionalFormatting>
  <conditionalFormatting sqref="F96:G97">
    <cfRule type="expression" dxfId="963" priority="28">
      <formula>kvartal &lt; 4</formula>
    </cfRule>
  </conditionalFormatting>
  <conditionalFormatting sqref="F103:G104">
    <cfRule type="expression" dxfId="962" priority="27">
      <formula>kvartal &lt; 4</formula>
    </cfRule>
  </conditionalFormatting>
  <conditionalFormatting sqref="F106:G107">
    <cfRule type="expression" dxfId="961" priority="26">
      <formula>kvartal &lt; 4</formula>
    </cfRule>
  </conditionalFormatting>
  <conditionalFormatting sqref="F113:G114">
    <cfRule type="expression" dxfId="960" priority="25">
      <formula>kvartal &lt; 4</formula>
    </cfRule>
  </conditionalFormatting>
  <conditionalFormatting sqref="F116:G117">
    <cfRule type="expression" dxfId="959" priority="24">
      <formula>kvartal &lt; 4</formula>
    </cfRule>
  </conditionalFormatting>
  <conditionalFormatting sqref="F123:G124">
    <cfRule type="expression" dxfId="958" priority="23">
      <formula>kvartal &lt; 4</formula>
    </cfRule>
  </conditionalFormatting>
  <conditionalFormatting sqref="F126:G127">
    <cfRule type="expression" dxfId="957" priority="22">
      <formula>kvartal &lt; 4</formula>
    </cfRule>
  </conditionalFormatting>
  <conditionalFormatting sqref="F133:G134">
    <cfRule type="expression" dxfId="956" priority="21">
      <formula>kvartal &lt; 4</formula>
    </cfRule>
  </conditionalFormatting>
  <conditionalFormatting sqref="F136:G137">
    <cfRule type="expression" dxfId="955" priority="20">
      <formula>kvartal &lt; 4</formula>
    </cfRule>
  </conditionalFormatting>
  <conditionalFormatting sqref="F146">
    <cfRule type="expression" dxfId="954" priority="19">
      <formula>kvartal &lt; 4</formula>
    </cfRule>
  </conditionalFormatting>
  <conditionalFormatting sqref="G146">
    <cfRule type="expression" dxfId="953" priority="18">
      <formula>kvartal &lt; 4</formula>
    </cfRule>
  </conditionalFormatting>
  <conditionalFormatting sqref="F154:G154">
    <cfRule type="expression" dxfId="952" priority="17">
      <formula>kvartal &lt; 4</formula>
    </cfRule>
  </conditionalFormatting>
  <conditionalFormatting sqref="F82:G82">
    <cfRule type="expression" dxfId="951" priority="16">
      <formula>kvartal &lt; 4</formula>
    </cfRule>
  </conditionalFormatting>
  <conditionalFormatting sqref="F85:G85">
    <cfRule type="expression" dxfId="950" priority="15">
      <formula>kvartal &lt; 4</formula>
    </cfRule>
  </conditionalFormatting>
  <conditionalFormatting sqref="F92:G92">
    <cfRule type="expression" dxfId="949" priority="14">
      <formula>kvartal &lt; 4</formula>
    </cfRule>
  </conditionalFormatting>
  <conditionalFormatting sqref="F95:G95">
    <cfRule type="expression" dxfId="948" priority="13">
      <formula>kvartal &lt; 4</formula>
    </cfRule>
  </conditionalFormatting>
  <conditionalFormatting sqref="F102:G102">
    <cfRule type="expression" dxfId="947" priority="12">
      <formula>kvartal &lt; 4</formula>
    </cfRule>
  </conditionalFormatting>
  <conditionalFormatting sqref="F105:G105">
    <cfRule type="expression" dxfId="946" priority="11">
      <formula>kvartal &lt; 4</formula>
    </cfRule>
  </conditionalFormatting>
  <conditionalFormatting sqref="F112:G112">
    <cfRule type="expression" dxfId="945" priority="10">
      <formula>kvartal &lt; 4</formula>
    </cfRule>
  </conditionalFormatting>
  <conditionalFormatting sqref="F115">
    <cfRule type="expression" dxfId="944" priority="9">
      <formula>kvartal &lt; 4</formula>
    </cfRule>
  </conditionalFormatting>
  <conditionalFormatting sqref="G115">
    <cfRule type="expression" dxfId="943" priority="8">
      <formula>kvartal &lt; 4</formula>
    </cfRule>
  </conditionalFormatting>
  <conditionalFormatting sqref="F122:G122">
    <cfRule type="expression" dxfId="942" priority="7">
      <formula>kvartal &lt; 4</formula>
    </cfRule>
  </conditionalFormatting>
  <conditionalFormatting sqref="F125">
    <cfRule type="expression" dxfId="941" priority="6">
      <formula>kvartal &lt; 4</formula>
    </cfRule>
  </conditionalFormatting>
  <conditionalFormatting sqref="G125">
    <cfRule type="expression" dxfId="940" priority="5">
      <formula>kvartal &lt; 4</formula>
    </cfRule>
  </conditionalFormatting>
  <conditionalFormatting sqref="F132">
    <cfRule type="expression" dxfId="939" priority="4">
      <formula>kvartal &lt; 4</formula>
    </cfRule>
  </conditionalFormatting>
  <conditionalFormatting sqref="G132">
    <cfRule type="expression" dxfId="938" priority="3">
      <formula>kvartal &lt; 4</formula>
    </cfRule>
  </conditionalFormatting>
  <conditionalFormatting sqref="G135">
    <cfRule type="expression" dxfId="937" priority="2">
      <formula>kvartal &lt; 4</formula>
    </cfRule>
  </conditionalFormatting>
  <conditionalFormatting sqref="F135">
    <cfRule type="expression" dxfId="936" priority="1">
      <formula>kvartal &lt; 4</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168</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317">
        <v>209440.91</v>
      </c>
      <c r="C7" s="318">
        <v>220527.626332841</v>
      </c>
      <c r="D7" s="262">
        <v>5.3</v>
      </c>
      <c r="E7" s="179">
        <v>7.4577616710336034</v>
      </c>
      <c r="F7" s="317">
        <v>2918936.65</v>
      </c>
      <c r="G7" s="318">
        <v>2828153.0401599999</v>
      </c>
      <c r="H7" s="262">
        <v>-3.1</v>
      </c>
      <c r="I7" s="179">
        <v>57.50665662082811</v>
      </c>
      <c r="J7" s="319">
        <v>3128377.56</v>
      </c>
      <c r="K7" s="320">
        <v>3048680.6664928407</v>
      </c>
      <c r="L7" s="266">
        <v>-2.5</v>
      </c>
      <c r="M7" s="179">
        <v>38.713506923562669</v>
      </c>
      <c r="O7" s="662" t="s">
        <v>432</v>
      </c>
    </row>
    <row r="8" spans="1:15" ht="15.75" x14ac:dyDescent="0.2">
      <c r="A8" s="21" t="s">
        <v>32</v>
      </c>
      <c r="B8" s="294">
        <v>159476.04999999999</v>
      </c>
      <c r="C8" s="295">
        <v>170857.13908434601</v>
      </c>
      <c r="D8" s="167">
        <v>7.1</v>
      </c>
      <c r="E8" s="179">
        <v>11.139560644463023</v>
      </c>
      <c r="F8" s="298"/>
      <c r="G8" s="299"/>
      <c r="H8" s="167"/>
      <c r="I8" s="655" t="s">
        <v>432</v>
      </c>
      <c r="J8" s="239">
        <v>159476.04999999999</v>
      </c>
      <c r="K8" s="300">
        <v>170857.13908434601</v>
      </c>
      <c r="L8" s="267"/>
      <c r="M8" s="179">
        <v>11.139560644463023</v>
      </c>
      <c r="O8" s="662" t="s">
        <v>432</v>
      </c>
    </row>
    <row r="9" spans="1:15" ht="15.75" x14ac:dyDescent="0.2">
      <c r="A9" s="21" t="s">
        <v>31</v>
      </c>
      <c r="B9" s="294">
        <v>44804.480000000003</v>
      </c>
      <c r="C9" s="295">
        <v>43647.050668867298</v>
      </c>
      <c r="D9" s="167">
        <v>-2.6</v>
      </c>
      <c r="E9" s="179">
        <v>5.5013815065570206</v>
      </c>
      <c r="F9" s="298"/>
      <c r="G9" s="299"/>
      <c r="H9" s="167"/>
      <c r="I9" s="655" t="s">
        <v>432</v>
      </c>
      <c r="J9" s="239">
        <v>44804.480000000003</v>
      </c>
      <c r="K9" s="300">
        <v>43647.050668867298</v>
      </c>
      <c r="L9" s="267"/>
      <c r="M9" s="179">
        <v>5.5013815065570206</v>
      </c>
      <c r="O9" s="662" t="s">
        <v>432</v>
      </c>
    </row>
    <row r="10" spans="1:15" ht="15.75" x14ac:dyDescent="0.2">
      <c r="A10" s="13" t="s">
        <v>29</v>
      </c>
      <c r="B10" s="321">
        <v>29526</v>
      </c>
      <c r="C10" s="322">
        <v>23515.591</v>
      </c>
      <c r="D10" s="167">
        <v>-20.399999999999999</v>
      </c>
      <c r="E10" s="179">
        <v>11.477076140118868</v>
      </c>
      <c r="F10" s="321">
        <v>3127515</v>
      </c>
      <c r="G10" s="322">
        <v>2870500</v>
      </c>
      <c r="H10" s="167">
        <v>-8.1999999999999993</v>
      </c>
      <c r="I10" s="179">
        <v>66.717505336005303</v>
      </c>
      <c r="J10" s="319">
        <v>3157041</v>
      </c>
      <c r="K10" s="320">
        <v>2894015.591</v>
      </c>
      <c r="L10" s="267">
        <v>-8.3000000000000007</v>
      </c>
      <c r="M10" s="179">
        <v>64.206432261624101</v>
      </c>
      <c r="O10" s="662" t="s">
        <v>432</v>
      </c>
    </row>
    <row r="11" spans="1:15" ht="15.75" x14ac:dyDescent="0.2">
      <c r="A11" s="21" t="s">
        <v>32</v>
      </c>
      <c r="B11" s="294">
        <v>27312.3</v>
      </c>
      <c r="C11" s="295">
        <v>21654.665000000001</v>
      </c>
      <c r="D11" s="167">
        <v>-20.7</v>
      </c>
      <c r="E11" s="179">
        <v>20.611791698035844</v>
      </c>
      <c r="F11" s="298"/>
      <c r="G11" s="299"/>
      <c r="H11" s="167"/>
      <c r="I11" s="655" t="s">
        <v>432</v>
      </c>
      <c r="J11" s="239">
        <v>27312.3</v>
      </c>
      <c r="K11" s="300">
        <v>21654.665000000001</v>
      </c>
      <c r="L11" s="267"/>
      <c r="M11" s="179">
        <v>20.611791698035844</v>
      </c>
      <c r="O11" s="662" t="s">
        <v>432</v>
      </c>
    </row>
    <row r="12" spans="1:15" ht="15.75" x14ac:dyDescent="0.2">
      <c r="A12" s="21" t="s">
        <v>31</v>
      </c>
      <c r="B12" s="294">
        <v>2213.67</v>
      </c>
      <c r="C12" s="295">
        <v>1860.9259999999999</v>
      </c>
      <c r="D12" s="167">
        <v>-15.9</v>
      </c>
      <c r="E12" s="179">
        <v>4.3229652727420422</v>
      </c>
      <c r="F12" s="298"/>
      <c r="G12" s="299"/>
      <c r="H12" s="167"/>
      <c r="I12" s="655" t="s">
        <v>432</v>
      </c>
      <c r="J12" s="239">
        <v>2213.67</v>
      </c>
      <c r="K12" s="300">
        <v>1860.9259999999999</v>
      </c>
      <c r="L12" s="267"/>
      <c r="M12" s="179">
        <v>4.3229652727420422</v>
      </c>
      <c r="O12" s="662" t="s">
        <v>432</v>
      </c>
    </row>
    <row r="13" spans="1:15" ht="15.75" x14ac:dyDescent="0.2">
      <c r="A13" s="13" t="s">
        <v>28</v>
      </c>
      <c r="B13" s="321">
        <v>876364.79</v>
      </c>
      <c r="C13" s="322">
        <v>820375.15817343898</v>
      </c>
      <c r="D13" s="167">
        <v>-6.4</v>
      </c>
      <c r="E13" s="179">
        <v>3.2882890744720905</v>
      </c>
      <c r="F13" s="321">
        <v>12433401.947362499</v>
      </c>
      <c r="G13" s="322">
        <v>15920062.8003016</v>
      </c>
      <c r="H13" s="167">
        <v>28</v>
      </c>
      <c r="I13" s="179">
        <v>54.792479432167013</v>
      </c>
      <c r="J13" s="319">
        <v>13309766.7373625</v>
      </c>
      <c r="K13" s="320">
        <v>16740437.958475038</v>
      </c>
      <c r="L13" s="267">
        <v>25.8</v>
      </c>
      <c r="M13" s="179">
        <v>30.99875238207601</v>
      </c>
      <c r="O13" s="662" t="s">
        <v>432</v>
      </c>
    </row>
    <row r="14" spans="1:15" s="44" customFormat="1" ht="15.75" x14ac:dyDescent="0.2">
      <c r="A14" s="13" t="s">
        <v>27</v>
      </c>
      <c r="B14" s="692" t="s">
        <v>432</v>
      </c>
      <c r="C14" s="698" t="s">
        <v>432</v>
      </c>
      <c r="D14" s="656" t="s">
        <v>432</v>
      </c>
      <c r="E14" s="655" t="s">
        <v>432</v>
      </c>
      <c r="F14" s="321">
        <v>67993.533639999994</v>
      </c>
      <c r="G14" s="322">
        <v>109033.16688</v>
      </c>
      <c r="H14" s="167">
        <v>60.4</v>
      </c>
      <c r="I14" s="179">
        <v>45.511436762995466</v>
      </c>
      <c r="J14" s="319">
        <v>67993.533639999994</v>
      </c>
      <c r="K14" s="320">
        <v>109033.16688</v>
      </c>
      <c r="L14" s="267">
        <v>60.4</v>
      </c>
      <c r="M14" s="179">
        <v>37.000768367748499</v>
      </c>
      <c r="N14" s="144"/>
      <c r="O14" s="662" t="s">
        <v>432</v>
      </c>
    </row>
    <row r="15" spans="1:15" s="44" customFormat="1" ht="15.75" x14ac:dyDescent="0.2">
      <c r="A15" s="42" t="s">
        <v>26</v>
      </c>
      <c r="B15" s="693" t="s">
        <v>432</v>
      </c>
      <c r="C15" s="324">
        <v>79.740440000000007</v>
      </c>
      <c r="D15" s="657" t="s">
        <v>432</v>
      </c>
      <c r="E15" s="168">
        <v>0.29899218621716739</v>
      </c>
      <c r="F15" s="323">
        <v>8168.4047799999998</v>
      </c>
      <c r="G15" s="324">
        <v>24031.303260000001</v>
      </c>
      <c r="H15" s="168">
        <v>194.2</v>
      </c>
      <c r="I15" s="168">
        <v>30.985698273768445</v>
      </c>
      <c r="J15" s="325">
        <v>8168.4047799999998</v>
      </c>
      <c r="K15" s="326">
        <v>24111.043700000002</v>
      </c>
      <c r="L15" s="268">
        <v>195.2</v>
      </c>
      <c r="M15" s="168">
        <v>23.133457616137157</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327">
        <v>67435.460000000006</v>
      </c>
      <c r="C25" s="328">
        <v>69213.074710451707</v>
      </c>
      <c r="D25" s="262">
        <v>2.6</v>
      </c>
      <c r="E25" s="179">
        <v>9.3944175619945387</v>
      </c>
      <c r="F25" s="329">
        <v>85793.04</v>
      </c>
      <c r="G25" s="328">
        <v>90291.274220000007</v>
      </c>
      <c r="H25" s="262">
        <v>5.2</v>
      </c>
      <c r="I25" s="179">
        <v>40.821045071415732</v>
      </c>
      <c r="J25" s="327">
        <v>153228.5</v>
      </c>
      <c r="K25" s="327">
        <v>159504.34893045173</v>
      </c>
      <c r="L25" s="266">
        <v>4.0999999999999996</v>
      </c>
      <c r="M25" s="167">
        <v>16.650854876044129</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45">
        <v>66423.81</v>
      </c>
      <c r="C30" s="300">
        <v>70348.324607579096</v>
      </c>
      <c r="D30" s="167">
        <v>5.9</v>
      </c>
      <c r="E30" s="179">
        <v>7.3712881872466633</v>
      </c>
      <c r="F30" s="402" t="s">
        <v>432</v>
      </c>
      <c r="G30" s="399" t="s">
        <v>432</v>
      </c>
      <c r="H30" s="656" t="s">
        <v>432</v>
      </c>
      <c r="I30" s="655" t="s">
        <v>432</v>
      </c>
      <c r="J30" s="45">
        <v>66423.81</v>
      </c>
      <c r="K30" s="45">
        <v>70348.324607579096</v>
      </c>
      <c r="L30" s="267">
        <v>5.9</v>
      </c>
      <c r="M30" s="167">
        <v>7.3712881872466633</v>
      </c>
      <c r="O30" s="662" t="s">
        <v>432</v>
      </c>
    </row>
    <row r="31" spans="1:15" ht="15.75" x14ac:dyDescent="0.2">
      <c r="A31" s="13" t="s">
        <v>29</v>
      </c>
      <c r="B31" s="645" t="s">
        <v>432</v>
      </c>
      <c r="C31" s="241">
        <v>12461.808999999999</v>
      </c>
      <c r="D31" s="656" t="s">
        <v>432</v>
      </c>
      <c r="E31" s="179">
        <v>10.210784064220475</v>
      </c>
      <c r="F31" s="319">
        <v>14027</v>
      </c>
      <c r="G31" s="319">
        <v>7062.7556699999996</v>
      </c>
      <c r="H31" s="167">
        <v>-49.6</v>
      </c>
      <c r="I31" s="179">
        <v>79.39522123854789</v>
      </c>
      <c r="J31" s="241">
        <v>14027</v>
      </c>
      <c r="K31" s="241">
        <v>19524.56467</v>
      </c>
      <c r="L31" s="267">
        <v>39.200000000000003</v>
      </c>
      <c r="M31" s="167">
        <v>14.910934122235242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45">
        <v>14119.34</v>
      </c>
      <c r="C35" s="300">
        <v>12461.808999999999</v>
      </c>
      <c r="D35" s="167">
        <v>-11.7</v>
      </c>
      <c r="E35" s="179">
        <v>11.902354398583881</v>
      </c>
      <c r="F35" s="402" t="s">
        <v>432</v>
      </c>
      <c r="G35" s="399" t="s">
        <v>432</v>
      </c>
      <c r="H35" s="656" t="s">
        <v>432</v>
      </c>
      <c r="I35" s="655" t="s">
        <v>432</v>
      </c>
      <c r="J35" s="45">
        <v>14119.34</v>
      </c>
      <c r="K35" s="45">
        <v>12461.808999999999</v>
      </c>
      <c r="L35" s="267">
        <v>-11.7</v>
      </c>
      <c r="M35" s="167">
        <v>11.902354398583881</v>
      </c>
      <c r="O35" s="662" t="s">
        <v>432</v>
      </c>
    </row>
    <row r="36" spans="1:15" s="3" customFormat="1" ht="15.75" x14ac:dyDescent="0.2">
      <c r="A36" s="13" t="s">
        <v>28</v>
      </c>
      <c r="B36" s="241">
        <v>4563299.6900000004</v>
      </c>
      <c r="C36" s="320">
        <v>4282880.0421406701</v>
      </c>
      <c r="D36" s="167">
        <v>-6.1</v>
      </c>
      <c r="E36" s="179">
        <v>8.2308647948373057</v>
      </c>
      <c r="F36" s="319">
        <v>3009792.05</v>
      </c>
      <c r="G36" s="320">
        <v>3095924.75</v>
      </c>
      <c r="H36" s="167">
        <v>2.9</v>
      </c>
      <c r="I36" s="179">
        <v>16.543772683390781</v>
      </c>
      <c r="J36" s="241">
        <v>7573091.7400000002</v>
      </c>
      <c r="K36" s="241">
        <v>7378804.7921406701</v>
      </c>
      <c r="L36" s="267">
        <v>-2.6</v>
      </c>
      <c r="M36" s="167">
        <v>10.429712343361572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241">
        <v>626.36</v>
      </c>
      <c r="C40" s="320">
        <v>903.05705</v>
      </c>
      <c r="D40" s="167">
        <v>44.2</v>
      </c>
      <c r="E40" s="179">
        <v>3.277984417459626</v>
      </c>
      <c r="F40" s="319">
        <v>1239.92127</v>
      </c>
      <c r="G40" s="320">
        <v>600.26247000000001</v>
      </c>
      <c r="H40" s="167">
        <v>-51.6</v>
      </c>
      <c r="I40" s="179">
        <v>-22.594053713387051</v>
      </c>
      <c r="J40" s="241">
        <v>1866.2812699999999</v>
      </c>
      <c r="K40" s="241">
        <v>1503.31952</v>
      </c>
      <c r="L40" s="267">
        <v>-19.399999999999999</v>
      </c>
      <c r="M40" s="167">
        <v>6.0392641543392616</v>
      </c>
      <c r="O40" s="662" t="s">
        <v>432</v>
      </c>
    </row>
    <row r="41" spans="1:15" ht="15.75" x14ac:dyDescent="0.2">
      <c r="A41" s="13" t="s">
        <v>26</v>
      </c>
      <c r="B41" s="241">
        <v>1914.55</v>
      </c>
      <c r="C41" s="320">
        <v>179.84097999999901</v>
      </c>
      <c r="D41" s="167">
        <v>-90.6</v>
      </c>
      <c r="E41" s="179">
        <v>-0.36110099627902453</v>
      </c>
      <c r="F41" s="319">
        <v>5139.8154500000001</v>
      </c>
      <c r="G41" s="320">
        <v>3566.4381100000001</v>
      </c>
      <c r="H41" s="167">
        <v>-30.6</v>
      </c>
      <c r="I41" s="179">
        <v>6.9163080850671861</v>
      </c>
      <c r="J41" s="241">
        <v>7054.3654500000002</v>
      </c>
      <c r="K41" s="241">
        <v>3746.2790899999991</v>
      </c>
      <c r="L41" s="267">
        <v>-46.9</v>
      </c>
      <c r="M41" s="167">
        <v>212.60051038481183</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692" t="s">
        <v>432</v>
      </c>
      <c r="C54" s="698" t="s">
        <v>432</v>
      </c>
      <c r="D54" s="715" t="s">
        <v>432</v>
      </c>
      <c r="E54" s="655" t="s">
        <v>432</v>
      </c>
      <c r="F54" s="146"/>
      <c r="G54" s="34"/>
      <c r="H54" s="160"/>
      <c r="I54" s="160"/>
      <c r="J54" s="38"/>
      <c r="K54" s="38"/>
      <c r="L54" s="160"/>
      <c r="M54" s="160"/>
      <c r="N54" s="149"/>
      <c r="O54" s="662" t="s">
        <v>432</v>
      </c>
    </row>
    <row r="55" spans="1:15" s="3" customFormat="1" ht="15.75" x14ac:dyDescent="0.2">
      <c r="A55" s="39" t="s">
        <v>340</v>
      </c>
      <c r="B55" s="691" t="s">
        <v>432</v>
      </c>
      <c r="C55" s="697" t="s">
        <v>432</v>
      </c>
      <c r="D55" s="710" t="s">
        <v>432</v>
      </c>
      <c r="E55" s="655" t="s">
        <v>432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363">
        <v>1331012</v>
      </c>
      <c r="C79" s="363">
        <v>1024607</v>
      </c>
      <c r="D79" s="262">
        <v>-23</v>
      </c>
      <c r="E79" s="179">
        <v>12.427430142520672</v>
      </c>
      <c r="F79" s="362">
        <v>1518084.55</v>
      </c>
      <c r="G79" s="362">
        <v>1533102.3060000001</v>
      </c>
      <c r="H79" s="262">
        <v>1</v>
      </c>
      <c r="I79" s="179">
        <v>13.683540905746286</v>
      </c>
      <c r="J79" s="320">
        <v>2849096.55</v>
      </c>
      <c r="K79" s="327">
        <v>2557709.3059999999</v>
      </c>
      <c r="L79" s="267">
        <v>-10.199999999999999</v>
      </c>
      <c r="M79" s="179">
        <v>13.151048850651931</v>
      </c>
      <c r="O79" s="662" t="s">
        <v>432</v>
      </c>
    </row>
    <row r="80" spans="1:15" x14ac:dyDescent="0.2">
      <c r="A80" s="729" t="s">
        <v>9</v>
      </c>
      <c r="B80" s="396">
        <v>1303531</v>
      </c>
      <c r="C80" s="146">
        <v>1001946</v>
      </c>
      <c r="D80" s="167">
        <v>-23.1</v>
      </c>
      <c r="E80" s="179">
        <v>12.499293178319659</v>
      </c>
      <c r="F80" s="402" t="s">
        <v>432</v>
      </c>
      <c r="G80" s="719" t="s">
        <v>432</v>
      </c>
      <c r="H80" s="656" t="s">
        <v>432</v>
      </c>
      <c r="I80" s="655" t="s">
        <v>432</v>
      </c>
      <c r="J80" s="300">
        <v>1303531</v>
      </c>
      <c r="K80" s="45">
        <v>1001946</v>
      </c>
      <c r="L80" s="267">
        <v>-23.1</v>
      </c>
      <c r="M80" s="179">
        <v>12.499293178319659</v>
      </c>
      <c r="O80" s="662" t="s">
        <v>432</v>
      </c>
    </row>
    <row r="81" spans="1:15" x14ac:dyDescent="0.2">
      <c r="A81" s="21" t="s">
        <v>10</v>
      </c>
      <c r="B81" s="305">
        <v>27481</v>
      </c>
      <c r="C81" s="306">
        <v>22661</v>
      </c>
      <c r="D81" s="167">
        <v>-17.5</v>
      </c>
      <c r="E81" s="179">
        <v>18.860956577829018</v>
      </c>
      <c r="F81" s="305">
        <v>1518084.55</v>
      </c>
      <c r="G81" s="306">
        <v>1533102.3060000001</v>
      </c>
      <c r="H81" s="167">
        <v>1</v>
      </c>
      <c r="I81" s="179">
        <v>13.784296009741654</v>
      </c>
      <c r="J81" s="300">
        <v>1545565.55</v>
      </c>
      <c r="K81" s="45">
        <v>1555763.3060000001</v>
      </c>
      <c r="L81" s="267">
        <v>0.7</v>
      </c>
      <c r="M81" s="179">
        <v>13.838551111267765</v>
      </c>
      <c r="O81" s="662" t="s">
        <v>432</v>
      </c>
    </row>
    <row r="82" spans="1:15" ht="15.75" x14ac:dyDescent="0.2">
      <c r="A82" s="308" t="s">
        <v>344</v>
      </c>
      <c r="B82" s="727" t="s">
        <v>432</v>
      </c>
      <c r="C82" s="727" t="s">
        <v>432</v>
      </c>
      <c r="D82" s="167" t="s">
        <v>432</v>
      </c>
      <c r="E82" s="245" t="s">
        <v>432</v>
      </c>
      <c r="F82" s="727" t="s">
        <v>432</v>
      </c>
      <c r="G82" s="727" t="s">
        <v>432</v>
      </c>
      <c r="H82" s="167" t="s">
        <v>432</v>
      </c>
      <c r="I82" s="704" t="s">
        <v>432</v>
      </c>
      <c r="J82" s="302" t="s">
        <v>432</v>
      </c>
      <c r="K82" s="302" t="s">
        <v>432</v>
      </c>
      <c r="L82" s="167" t="s">
        <v>432</v>
      </c>
      <c r="M82" s="656" t="s">
        <v>432</v>
      </c>
      <c r="O82" s="662" t="s">
        <v>432</v>
      </c>
    </row>
    <row r="83" spans="1:15" x14ac:dyDescent="0.2">
      <c r="A83" s="308" t="s">
        <v>12</v>
      </c>
      <c r="B83" s="734"/>
      <c r="C83" s="735"/>
      <c r="D83" s="167"/>
      <c r="E83" s="245" t="s">
        <v>432</v>
      </c>
      <c r="F83" s="727" t="s">
        <v>432</v>
      </c>
      <c r="G83" s="727" t="s">
        <v>432</v>
      </c>
      <c r="H83" s="167" t="s">
        <v>432</v>
      </c>
      <c r="I83" s="704" t="s">
        <v>432</v>
      </c>
      <c r="J83" s="302" t="s">
        <v>432</v>
      </c>
      <c r="K83" s="302" t="s">
        <v>432</v>
      </c>
      <c r="L83" s="167" t="s">
        <v>432</v>
      </c>
      <c r="M83" s="656" t="s">
        <v>432</v>
      </c>
      <c r="O83" s="662" t="s">
        <v>432</v>
      </c>
    </row>
    <row r="84" spans="1:15" x14ac:dyDescent="0.2">
      <c r="A84" s="308" t="s">
        <v>13</v>
      </c>
      <c r="B84" s="730"/>
      <c r="C84" s="731"/>
      <c r="D84" s="167"/>
      <c r="E84" s="245" t="s">
        <v>432</v>
      </c>
      <c r="F84" s="727" t="s">
        <v>432</v>
      </c>
      <c r="G84" s="727" t="s">
        <v>432</v>
      </c>
      <c r="H84" s="167" t="s">
        <v>432</v>
      </c>
      <c r="I84" s="704" t="s">
        <v>432</v>
      </c>
      <c r="J84" s="302" t="s">
        <v>432</v>
      </c>
      <c r="K84" s="302" t="s">
        <v>432</v>
      </c>
      <c r="L84" s="167" t="s">
        <v>432</v>
      </c>
      <c r="M84" s="656" t="s">
        <v>432</v>
      </c>
      <c r="O84" s="662" t="s">
        <v>432</v>
      </c>
    </row>
    <row r="85" spans="1:15" ht="15.75" x14ac:dyDescent="0.2">
      <c r="A85" s="308" t="s">
        <v>345</v>
      </c>
      <c r="B85" s="727" t="s">
        <v>432</v>
      </c>
      <c r="C85" s="727" t="s">
        <v>432</v>
      </c>
      <c r="D85" s="167" t="s">
        <v>432</v>
      </c>
      <c r="E85" s="245" t="s">
        <v>432</v>
      </c>
      <c r="F85" s="727" t="s">
        <v>432</v>
      </c>
      <c r="G85" s="727" t="s">
        <v>432</v>
      </c>
      <c r="H85" s="167" t="s">
        <v>432</v>
      </c>
      <c r="I85" s="704" t="s">
        <v>432</v>
      </c>
      <c r="J85" s="302" t="s">
        <v>432</v>
      </c>
      <c r="K85" s="302" t="s">
        <v>432</v>
      </c>
      <c r="L85" s="167" t="s">
        <v>432</v>
      </c>
      <c r="M85" s="656" t="s">
        <v>432</v>
      </c>
      <c r="O85" s="662" t="s">
        <v>432</v>
      </c>
    </row>
    <row r="86" spans="1:15" x14ac:dyDescent="0.2">
      <c r="A86" s="308" t="s">
        <v>12</v>
      </c>
      <c r="B86" s="730"/>
      <c r="C86" s="731"/>
      <c r="D86" s="167"/>
      <c r="E86" s="245" t="s">
        <v>432</v>
      </c>
      <c r="F86" s="727" t="s">
        <v>432</v>
      </c>
      <c r="G86" s="727" t="s">
        <v>432</v>
      </c>
      <c r="H86" s="167" t="s">
        <v>432</v>
      </c>
      <c r="I86" s="704" t="s">
        <v>432</v>
      </c>
      <c r="J86" s="302" t="s">
        <v>432</v>
      </c>
      <c r="K86" s="302" t="s">
        <v>432</v>
      </c>
      <c r="L86" s="167" t="s">
        <v>432</v>
      </c>
      <c r="M86" s="656" t="s">
        <v>432</v>
      </c>
      <c r="O86" s="662" t="s">
        <v>432</v>
      </c>
    </row>
    <row r="87" spans="1:15" s="3" customFormat="1" x14ac:dyDescent="0.2">
      <c r="A87" s="308" t="s">
        <v>13</v>
      </c>
      <c r="B87" s="730"/>
      <c r="C87" s="731"/>
      <c r="D87" s="167"/>
      <c r="E87" s="245" t="s">
        <v>432</v>
      </c>
      <c r="F87" s="727" t="s">
        <v>432</v>
      </c>
      <c r="G87" s="727" t="s">
        <v>432</v>
      </c>
      <c r="H87" s="167" t="s">
        <v>432</v>
      </c>
      <c r="I87" s="704" t="s">
        <v>432</v>
      </c>
      <c r="J87" s="302" t="s">
        <v>432</v>
      </c>
      <c r="K87" s="302" t="s">
        <v>432</v>
      </c>
      <c r="L87" s="167" t="s">
        <v>432</v>
      </c>
      <c r="M87" s="656" t="s">
        <v>432</v>
      </c>
      <c r="N87" s="149"/>
      <c r="O87" s="662" t="s">
        <v>432</v>
      </c>
    </row>
    <row r="88" spans="1:15" s="3" customFormat="1" x14ac:dyDescent="0.2">
      <c r="A88" s="21" t="s">
        <v>33</v>
      </c>
      <c r="B88" s="402" t="s">
        <v>432</v>
      </c>
      <c r="C88" s="719" t="s">
        <v>432</v>
      </c>
      <c r="D88" s="656" t="s">
        <v>432</v>
      </c>
      <c r="E88" s="655" t="s">
        <v>432</v>
      </c>
      <c r="F88" s="402" t="s">
        <v>432</v>
      </c>
      <c r="G88" s="719" t="s">
        <v>432</v>
      </c>
      <c r="H88" s="656" t="s">
        <v>432</v>
      </c>
      <c r="I88" s="655" t="s">
        <v>432</v>
      </c>
      <c r="J88" s="399" t="s">
        <v>432</v>
      </c>
      <c r="K88" s="649" t="s">
        <v>432</v>
      </c>
      <c r="L88" s="710" t="s">
        <v>432</v>
      </c>
      <c r="M88" s="655" t="s">
        <v>432</v>
      </c>
      <c r="N88" s="149"/>
      <c r="O88" s="662" t="s">
        <v>432</v>
      </c>
    </row>
    <row r="89" spans="1:15" ht="15.75" x14ac:dyDescent="0.2">
      <c r="A89" s="21" t="s">
        <v>346</v>
      </c>
      <c r="B89" s="239">
        <v>1319396.08</v>
      </c>
      <c r="C89" s="239">
        <v>1013919.846</v>
      </c>
      <c r="D89" s="167">
        <v>-23.2</v>
      </c>
      <c r="E89" s="179">
        <v>12.836279047275239</v>
      </c>
      <c r="F89" s="239">
        <v>1515685.97</v>
      </c>
      <c r="G89" s="146">
        <v>1531021.679</v>
      </c>
      <c r="H89" s="167">
        <v>1</v>
      </c>
      <c r="I89" s="179">
        <v>13.774885304608045</v>
      </c>
      <c r="J89" s="300">
        <v>2835082.05</v>
      </c>
      <c r="K89" s="45">
        <v>2544941.5249999999</v>
      </c>
      <c r="L89" s="267">
        <v>-10.199999999999999</v>
      </c>
      <c r="M89" s="179">
        <v>13.384954967061567</v>
      </c>
      <c r="O89" s="662" t="s">
        <v>432</v>
      </c>
    </row>
    <row r="90" spans="1:15" x14ac:dyDescent="0.2">
      <c r="A90" s="21" t="s">
        <v>9</v>
      </c>
      <c r="B90" s="239">
        <v>1294317.5900000001</v>
      </c>
      <c r="C90" s="146">
        <v>993339.91200000001</v>
      </c>
      <c r="D90" s="167">
        <v>-23.3</v>
      </c>
      <c r="E90" s="179">
        <v>12.766561549957396</v>
      </c>
      <c r="F90" s="402" t="s">
        <v>432</v>
      </c>
      <c r="G90" s="719" t="s">
        <v>432</v>
      </c>
      <c r="H90" s="656" t="s">
        <v>432</v>
      </c>
      <c r="I90" s="655" t="s">
        <v>432</v>
      </c>
      <c r="J90" s="300">
        <v>1294317.5900000001</v>
      </c>
      <c r="K90" s="45">
        <v>993339.91200000001</v>
      </c>
      <c r="L90" s="267">
        <v>-23.3</v>
      </c>
      <c r="M90" s="179">
        <v>12.766561549957396</v>
      </c>
      <c r="O90" s="662" t="s">
        <v>432</v>
      </c>
    </row>
    <row r="91" spans="1:15" x14ac:dyDescent="0.2">
      <c r="A91" s="21" t="s">
        <v>10</v>
      </c>
      <c r="B91" s="305">
        <v>25078.49</v>
      </c>
      <c r="C91" s="306">
        <v>20579.934000000001</v>
      </c>
      <c r="D91" s="167">
        <v>-17.899999999999999</v>
      </c>
      <c r="E91" s="179">
        <v>17.430783287359155</v>
      </c>
      <c r="F91" s="305">
        <v>1515685.97</v>
      </c>
      <c r="G91" s="306">
        <v>1531021.679</v>
      </c>
      <c r="H91" s="167">
        <v>1</v>
      </c>
      <c r="I91" s="179">
        <v>13.774885304608045</v>
      </c>
      <c r="J91" s="300">
        <v>1540764.46</v>
      </c>
      <c r="K91" s="45">
        <v>1551601.6129999999</v>
      </c>
      <c r="L91" s="267">
        <v>0.7</v>
      </c>
      <c r="M91" s="179">
        <v>13.813312506074938</v>
      </c>
      <c r="O91" s="662" t="s">
        <v>432</v>
      </c>
    </row>
    <row r="92" spans="1:15" ht="15.75" x14ac:dyDescent="0.2">
      <c r="A92" s="308" t="s">
        <v>344</v>
      </c>
      <c r="B92" s="727" t="s">
        <v>432</v>
      </c>
      <c r="C92" s="727" t="s">
        <v>432</v>
      </c>
      <c r="D92" s="167" t="s">
        <v>432</v>
      </c>
      <c r="E92" s="245" t="s">
        <v>432</v>
      </c>
      <c r="F92" s="727" t="s">
        <v>432</v>
      </c>
      <c r="G92" s="727" t="s">
        <v>432</v>
      </c>
      <c r="H92" s="167" t="s">
        <v>432</v>
      </c>
      <c r="I92" s="704" t="s">
        <v>432</v>
      </c>
      <c r="J92" s="302" t="s">
        <v>432</v>
      </c>
      <c r="K92" s="302" t="s">
        <v>432</v>
      </c>
      <c r="L92" s="167" t="s">
        <v>432</v>
      </c>
      <c r="M92" s="656" t="s">
        <v>432</v>
      </c>
      <c r="O92" s="662" t="s">
        <v>432</v>
      </c>
    </row>
    <row r="93" spans="1:15" x14ac:dyDescent="0.2">
      <c r="A93" s="308" t="s">
        <v>12</v>
      </c>
      <c r="B93" s="730"/>
      <c r="C93" s="731"/>
      <c r="D93" s="167"/>
      <c r="E93" s="245" t="s">
        <v>432</v>
      </c>
      <c r="F93" s="727" t="s">
        <v>432</v>
      </c>
      <c r="G93" s="727" t="s">
        <v>432</v>
      </c>
      <c r="H93" s="167" t="s">
        <v>432</v>
      </c>
      <c r="I93" s="704" t="s">
        <v>432</v>
      </c>
      <c r="J93" s="302" t="s">
        <v>432</v>
      </c>
      <c r="K93" s="302" t="s">
        <v>432</v>
      </c>
      <c r="L93" s="167" t="s">
        <v>432</v>
      </c>
      <c r="M93" s="656" t="s">
        <v>432</v>
      </c>
      <c r="O93" s="662" t="s">
        <v>432</v>
      </c>
    </row>
    <row r="94" spans="1:15" x14ac:dyDescent="0.2">
      <c r="A94" s="308" t="s">
        <v>13</v>
      </c>
      <c r="B94" s="730"/>
      <c r="C94" s="731"/>
      <c r="D94" s="167"/>
      <c r="E94" s="245" t="s">
        <v>432</v>
      </c>
      <c r="F94" s="727" t="s">
        <v>432</v>
      </c>
      <c r="G94" s="727" t="s">
        <v>432</v>
      </c>
      <c r="H94" s="167" t="s">
        <v>432</v>
      </c>
      <c r="I94" s="704" t="s">
        <v>432</v>
      </c>
      <c r="J94" s="302" t="s">
        <v>432</v>
      </c>
      <c r="K94" s="302" t="s">
        <v>432</v>
      </c>
      <c r="L94" s="167" t="s">
        <v>432</v>
      </c>
      <c r="M94" s="656" t="s">
        <v>432</v>
      </c>
      <c r="O94" s="662" t="s">
        <v>432</v>
      </c>
    </row>
    <row r="95" spans="1:15" ht="15.75" x14ac:dyDescent="0.2">
      <c r="A95" s="308" t="s">
        <v>345</v>
      </c>
      <c r="B95" s="727" t="s">
        <v>432</v>
      </c>
      <c r="C95" s="727" t="s">
        <v>432</v>
      </c>
      <c r="D95" s="167" t="s">
        <v>432</v>
      </c>
      <c r="E95" s="245" t="s">
        <v>432</v>
      </c>
      <c r="F95" s="727" t="s">
        <v>432</v>
      </c>
      <c r="G95" s="727" t="s">
        <v>432</v>
      </c>
      <c r="H95" s="167" t="s">
        <v>432</v>
      </c>
      <c r="I95" s="704" t="s">
        <v>432</v>
      </c>
      <c r="J95" s="302" t="s">
        <v>432</v>
      </c>
      <c r="K95" s="302" t="s">
        <v>432</v>
      </c>
      <c r="L95" s="167" t="s">
        <v>432</v>
      </c>
      <c r="M95" s="656" t="s">
        <v>432</v>
      </c>
      <c r="O95" s="662" t="s">
        <v>432</v>
      </c>
    </row>
    <row r="96" spans="1:15" x14ac:dyDescent="0.2">
      <c r="A96" s="308" t="s">
        <v>12</v>
      </c>
      <c r="B96" s="730"/>
      <c r="C96" s="731"/>
      <c r="D96" s="167"/>
      <c r="E96" s="245" t="s">
        <v>432</v>
      </c>
      <c r="F96" s="727" t="s">
        <v>432</v>
      </c>
      <c r="G96" s="727" t="s">
        <v>432</v>
      </c>
      <c r="H96" s="167" t="s">
        <v>432</v>
      </c>
      <c r="I96" s="704" t="s">
        <v>432</v>
      </c>
      <c r="J96" s="302" t="s">
        <v>432</v>
      </c>
      <c r="K96" s="302" t="s">
        <v>432</v>
      </c>
      <c r="L96" s="167" t="s">
        <v>432</v>
      </c>
      <c r="M96" s="656" t="s">
        <v>432</v>
      </c>
      <c r="O96" s="662" t="s">
        <v>432</v>
      </c>
    </row>
    <row r="97" spans="1:15" x14ac:dyDescent="0.2">
      <c r="A97" s="308" t="s">
        <v>13</v>
      </c>
      <c r="B97" s="730"/>
      <c r="C97" s="731"/>
      <c r="D97" s="167"/>
      <c r="E97" s="245" t="s">
        <v>432</v>
      </c>
      <c r="F97" s="727" t="s">
        <v>432</v>
      </c>
      <c r="G97" s="727" t="s">
        <v>432</v>
      </c>
      <c r="H97" s="167" t="s">
        <v>432</v>
      </c>
      <c r="I97" s="704" t="s">
        <v>432</v>
      </c>
      <c r="J97" s="302" t="s">
        <v>432</v>
      </c>
      <c r="K97" s="302" t="s">
        <v>432</v>
      </c>
      <c r="L97" s="167" t="s">
        <v>432</v>
      </c>
      <c r="M97" s="656" t="s">
        <v>432</v>
      </c>
      <c r="O97" s="662" t="s">
        <v>432</v>
      </c>
    </row>
    <row r="98" spans="1:15" ht="15.75" x14ac:dyDescent="0.2">
      <c r="A98" s="21" t="s">
        <v>356</v>
      </c>
      <c r="B98" s="239">
        <v>11615.92</v>
      </c>
      <c r="C98" s="146">
        <v>10687.154</v>
      </c>
      <c r="D98" s="167">
        <v>-8</v>
      </c>
      <c r="E98" s="179">
        <v>4.5034970855499399</v>
      </c>
      <c r="F98" s="239">
        <v>2398.5700000000002</v>
      </c>
      <c r="G98" s="146">
        <v>2080.627</v>
      </c>
      <c r="H98" s="167">
        <v>-13.3</v>
      </c>
      <c r="I98" s="179">
        <v>27.719070690979599</v>
      </c>
      <c r="J98" s="300">
        <v>14014.49</v>
      </c>
      <c r="K98" s="45">
        <v>12767.781000000001</v>
      </c>
      <c r="L98" s="267">
        <v>-8.9</v>
      </c>
      <c r="M98" s="179">
        <v>5.2152982751818016</v>
      </c>
      <c r="O98" s="662" t="s">
        <v>432</v>
      </c>
    </row>
    <row r="99" spans="1:15" ht="15.75" x14ac:dyDescent="0.2">
      <c r="A99" s="13" t="s">
        <v>29</v>
      </c>
      <c r="B99" s="411" t="s">
        <v>432</v>
      </c>
      <c r="C99" s="411" t="s">
        <v>432</v>
      </c>
      <c r="D99" s="656" t="s">
        <v>432</v>
      </c>
      <c r="E99" s="655" t="s">
        <v>432</v>
      </c>
      <c r="F99" s="319">
        <v>49044.34</v>
      </c>
      <c r="G99" s="319">
        <v>78143.576000000001</v>
      </c>
      <c r="H99" s="167">
        <v>59.3</v>
      </c>
      <c r="I99" s="179">
        <v>15.868488151175185</v>
      </c>
      <c r="J99" s="320">
        <v>49044.34</v>
      </c>
      <c r="K99" s="241">
        <v>78143.576000000001</v>
      </c>
      <c r="L99" s="267">
        <v>59.3</v>
      </c>
      <c r="M99" s="179">
        <v>11.346147828331107</v>
      </c>
      <c r="O99" s="662" t="s">
        <v>432</v>
      </c>
    </row>
    <row r="100" spans="1:15" x14ac:dyDescent="0.2">
      <c r="A100" s="21" t="s">
        <v>9</v>
      </c>
      <c r="B100" s="402" t="s">
        <v>432</v>
      </c>
      <c r="C100" s="719" t="s">
        <v>432</v>
      </c>
      <c r="D100" s="656" t="s">
        <v>432</v>
      </c>
      <c r="E100" s="655" t="s">
        <v>432</v>
      </c>
      <c r="F100" s="402" t="s">
        <v>432</v>
      </c>
      <c r="G100" s="719" t="s">
        <v>432</v>
      </c>
      <c r="H100" s="656" t="s">
        <v>432</v>
      </c>
      <c r="I100" s="655" t="s">
        <v>432</v>
      </c>
      <c r="J100" s="399" t="s">
        <v>432</v>
      </c>
      <c r="K100" s="649" t="s">
        <v>432</v>
      </c>
      <c r="L100" s="710" t="s">
        <v>432</v>
      </c>
      <c r="M100" s="655" t="s">
        <v>432</v>
      </c>
      <c r="O100" s="662" t="s">
        <v>432</v>
      </c>
    </row>
    <row r="101" spans="1:15" x14ac:dyDescent="0.2">
      <c r="A101" s="21" t="s">
        <v>10</v>
      </c>
      <c r="B101" s="402" t="s">
        <v>432</v>
      </c>
      <c r="C101" s="719" t="s">
        <v>432</v>
      </c>
      <c r="D101" s="656" t="s">
        <v>432</v>
      </c>
      <c r="E101" s="655" t="s">
        <v>432</v>
      </c>
      <c r="F101" s="305">
        <v>49044.34</v>
      </c>
      <c r="G101" s="305">
        <v>78143.576000000001</v>
      </c>
      <c r="H101" s="167">
        <v>59.3</v>
      </c>
      <c r="I101" s="179">
        <v>21.505236162907526</v>
      </c>
      <c r="J101" s="300">
        <v>49044.34</v>
      </c>
      <c r="K101" s="45">
        <v>78143.576000000001</v>
      </c>
      <c r="L101" s="267">
        <v>59.3</v>
      </c>
      <c r="M101" s="179">
        <v>21.255518766416394</v>
      </c>
      <c r="O101" s="662" t="s">
        <v>432</v>
      </c>
    </row>
    <row r="102" spans="1:15" ht="15.75" x14ac:dyDescent="0.2">
      <c r="A102" s="308" t="s">
        <v>344</v>
      </c>
      <c r="B102" s="727" t="s">
        <v>432</v>
      </c>
      <c r="C102" s="727" t="s">
        <v>432</v>
      </c>
      <c r="D102" s="167" t="s">
        <v>432</v>
      </c>
      <c r="E102" s="245" t="s">
        <v>432</v>
      </c>
      <c r="F102" s="727" t="s">
        <v>432</v>
      </c>
      <c r="G102" s="727" t="s">
        <v>432</v>
      </c>
      <c r="H102" s="167" t="s">
        <v>432</v>
      </c>
      <c r="I102" s="704" t="s">
        <v>432</v>
      </c>
      <c r="J102" s="302" t="s">
        <v>432</v>
      </c>
      <c r="K102" s="302" t="s">
        <v>432</v>
      </c>
      <c r="L102" s="167" t="s">
        <v>432</v>
      </c>
      <c r="M102" s="656" t="s">
        <v>432</v>
      </c>
      <c r="O102" s="662" t="s">
        <v>432</v>
      </c>
    </row>
    <row r="103" spans="1:15" x14ac:dyDescent="0.2">
      <c r="A103" s="308" t="s">
        <v>12</v>
      </c>
      <c r="B103" s="730"/>
      <c r="C103" s="731"/>
      <c r="D103" s="167"/>
      <c r="E103" s="245" t="s">
        <v>432</v>
      </c>
      <c r="F103" s="727" t="s">
        <v>432</v>
      </c>
      <c r="G103" s="727" t="s">
        <v>432</v>
      </c>
      <c r="H103" s="167" t="s">
        <v>432</v>
      </c>
      <c r="I103" s="704" t="s">
        <v>432</v>
      </c>
      <c r="J103" s="302" t="s">
        <v>432</v>
      </c>
      <c r="K103" s="302" t="s">
        <v>432</v>
      </c>
      <c r="L103" s="167" t="s">
        <v>432</v>
      </c>
      <c r="M103" s="656" t="s">
        <v>432</v>
      </c>
      <c r="O103" s="662" t="s">
        <v>432</v>
      </c>
    </row>
    <row r="104" spans="1:15" x14ac:dyDescent="0.2">
      <c r="A104" s="308" t="s">
        <v>13</v>
      </c>
      <c r="B104" s="730"/>
      <c r="C104" s="731"/>
      <c r="D104" s="167"/>
      <c r="E104" s="245" t="s">
        <v>432</v>
      </c>
      <c r="F104" s="727" t="s">
        <v>432</v>
      </c>
      <c r="G104" s="727" t="s">
        <v>432</v>
      </c>
      <c r="H104" s="167" t="s">
        <v>432</v>
      </c>
      <c r="I104" s="704" t="s">
        <v>432</v>
      </c>
      <c r="J104" s="302" t="s">
        <v>432</v>
      </c>
      <c r="K104" s="302" t="s">
        <v>432</v>
      </c>
      <c r="L104" s="167" t="s">
        <v>432</v>
      </c>
      <c r="M104" s="656" t="s">
        <v>432</v>
      </c>
      <c r="O104" s="662" t="s">
        <v>432</v>
      </c>
    </row>
    <row r="105" spans="1:15" ht="15.75" x14ac:dyDescent="0.2">
      <c r="A105" s="308" t="s">
        <v>345</v>
      </c>
      <c r="B105" s="727" t="s">
        <v>432</v>
      </c>
      <c r="C105" s="727" t="s">
        <v>432</v>
      </c>
      <c r="D105" s="167" t="s">
        <v>432</v>
      </c>
      <c r="E105" s="245" t="s">
        <v>432</v>
      </c>
      <c r="F105" s="727" t="s">
        <v>432</v>
      </c>
      <c r="G105" s="727" t="s">
        <v>432</v>
      </c>
      <c r="H105" s="167" t="s">
        <v>432</v>
      </c>
      <c r="I105" s="704" t="s">
        <v>432</v>
      </c>
      <c r="J105" s="302" t="s">
        <v>432</v>
      </c>
      <c r="K105" s="302" t="s">
        <v>432</v>
      </c>
      <c r="L105" s="167" t="s">
        <v>432</v>
      </c>
      <c r="M105" s="656" t="s">
        <v>432</v>
      </c>
      <c r="O105" s="662" t="s">
        <v>432</v>
      </c>
    </row>
    <row r="106" spans="1:15" x14ac:dyDescent="0.2">
      <c r="A106" s="308" t="s">
        <v>12</v>
      </c>
      <c r="B106" s="730"/>
      <c r="C106" s="731"/>
      <c r="D106" s="167"/>
      <c r="E106" s="245" t="s">
        <v>432</v>
      </c>
      <c r="F106" s="727" t="s">
        <v>432</v>
      </c>
      <c r="G106" s="727" t="s">
        <v>432</v>
      </c>
      <c r="H106" s="167" t="s">
        <v>432</v>
      </c>
      <c r="I106" s="704" t="s">
        <v>432</v>
      </c>
      <c r="J106" s="302" t="s">
        <v>432</v>
      </c>
      <c r="K106" s="302" t="s">
        <v>432</v>
      </c>
      <c r="L106" s="167" t="s">
        <v>432</v>
      </c>
      <c r="M106" s="656" t="s">
        <v>432</v>
      </c>
      <c r="O106" s="662" t="s">
        <v>432</v>
      </c>
    </row>
    <row r="107" spans="1:15" x14ac:dyDescent="0.2">
      <c r="A107" s="308" t="s">
        <v>13</v>
      </c>
      <c r="B107" s="730"/>
      <c r="C107" s="731"/>
      <c r="D107" s="167"/>
      <c r="E107" s="245" t="s">
        <v>432</v>
      </c>
      <c r="F107" s="727" t="s">
        <v>432</v>
      </c>
      <c r="G107" s="727" t="s">
        <v>432</v>
      </c>
      <c r="H107" s="167" t="s">
        <v>432</v>
      </c>
      <c r="I107" s="704" t="s">
        <v>432</v>
      </c>
      <c r="J107" s="302" t="s">
        <v>432</v>
      </c>
      <c r="K107" s="302" t="s">
        <v>432</v>
      </c>
      <c r="L107" s="167" t="s">
        <v>432</v>
      </c>
      <c r="M107" s="656" t="s">
        <v>432</v>
      </c>
      <c r="O107" s="662" t="s">
        <v>432</v>
      </c>
    </row>
    <row r="108" spans="1:15" x14ac:dyDescent="0.2">
      <c r="A108" s="21" t="s">
        <v>33</v>
      </c>
      <c r="B108" s="402" t="s">
        <v>432</v>
      </c>
      <c r="C108" s="719" t="s">
        <v>432</v>
      </c>
      <c r="D108" s="656" t="s">
        <v>432</v>
      </c>
      <c r="E108" s="655" t="s">
        <v>432</v>
      </c>
      <c r="F108" s="402" t="s">
        <v>432</v>
      </c>
      <c r="G108" s="719" t="s">
        <v>432</v>
      </c>
      <c r="H108" s="656" t="s">
        <v>432</v>
      </c>
      <c r="I108" s="655" t="s">
        <v>432</v>
      </c>
      <c r="J108" s="399" t="s">
        <v>432</v>
      </c>
      <c r="K108" s="649" t="s">
        <v>432</v>
      </c>
      <c r="L108" s="710" t="s">
        <v>432</v>
      </c>
      <c r="M108" s="655" t="s">
        <v>432</v>
      </c>
      <c r="O108" s="662" t="s">
        <v>432</v>
      </c>
    </row>
    <row r="109" spans="1:15" ht="15.75" x14ac:dyDescent="0.2">
      <c r="A109" s="21" t="s">
        <v>346</v>
      </c>
      <c r="B109" s="402" t="s">
        <v>432</v>
      </c>
      <c r="C109" s="719" t="s">
        <v>432</v>
      </c>
      <c r="D109" s="656" t="s">
        <v>432</v>
      </c>
      <c r="E109" s="655" t="s">
        <v>432</v>
      </c>
      <c r="F109" s="305">
        <v>49044.34</v>
      </c>
      <c r="G109" s="305">
        <v>78143.576000000001</v>
      </c>
      <c r="H109" s="167">
        <v>59.3</v>
      </c>
      <c r="I109" s="179">
        <v>21.505236162907526</v>
      </c>
      <c r="J109" s="300">
        <v>49044.34</v>
      </c>
      <c r="K109" s="45">
        <v>78143.576000000001</v>
      </c>
      <c r="L109" s="267">
        <v>59.3</v>
      </c>
      <c r="M109" s="179">
        <v>14.891054615177122</v>
      </c>
      <c r="O109" s="662" t="s">
        <v>432</v>
      </c>
    </row>
    <row r="110" spans="1:15" x14ac:dyDescent="0.2">
      <c r="A110" s="21" t="s">
        <v>9</v>
      </c>
      <c r="B110" s="402" t="s">
        <v>432</v>
      </c>
      <c r="C110" s="719" t="s">
        <v>432</v>
      </c>
      <c r="D110" s="656" t="s">
        <v>432</v>
      </c>
      <c r="E110" s="655" t="s">
        <v>432</v>
      </c>
      <c r="F110" s="716" t="s">
        <v>432</v>
      </c>
      <c r="G110" s="718" t="s">
        <v>432</v>
      </c>
      <c r="H110" s="656" t="s">
        <v>432</v>
      </c>
      <c r="I110" s="655" t="s">
        <v>432</v>
      </c>
      <c r="J110" s="399" t="s">
        <v>432</v>
      </c>
      <c r="K110" s="649" t="s">
        <v>432</v>
      </c>
      <c r="L110" s="710" t="s">
        <v>432</v>
      </c>
      <c r="M110" s="655" t="s">
        <v>432</v>
      </c>
      <c r="O110" s="662" t="s">
        <v>432</v>
      </c>
    </row>
    <row r="111" spans="1:15" x14ac:dyDescent="0.2">
      <c r="A111" s="21" t="s">
        <v>10</v>
      </c>
      <c r="B111" s="716" t="s">
        <v>432</v>
      </c>
      <c r="C111" s="718" t="s">
        <v>432</v>
      </c>
      <c r="D111" s="656" t="s">
        <v>432</v>
      </c>
      <c r="E111" s="655" t="s">
        <v>432</v>
      </c>
      <c r="F111" s="305">
        <v>49044.34</v>
      </c>
      <c r="G111" s="306">
        <v>78143.576000000001</v>
      </c>
      <c r="H111" s="167">
        <v>59.3</v>
      </c>
      <c r="I111" s="179">
        <v>21.505236162907526</v>
      </c>
      <c r="J111" s="300">
        <v>49044.34</v>
      </c>
      <c r="K111" s="45">
        <v>78143.576000000001</v>
      </c>
      <c r="L111" s="267">
        <v>59.3</v>
      </c>
      <c r="M111" s="179">
        <v>21.255518766416394</v>
      </c>
      <c r="O111" s="662" t="s">
        <v>432</v>
      </c>
    </row>
    <row r="112" spans="1:15" ht="15.75" x14ac:dyDescent="0.2">
      <c r="A112" s="308" t="s">
        <v>344</v>
      </c>
      <c r="B112" s="727" t="s">
        <v>432</v>
      </c>
      <c r="C112" s="727" t="s">
        <v>432</v>
      </c>
      <c r="D112" s="167" t="s">
        <v>432</v>
      </c>
      <c r="E112" s="245" t="s">
        <v>432</v>
      </c>
      <c r="F112" s="727" t="s">
        <v>432</v>
      </c>
      <c r="G112" s="727" t="s">
        <v>432</v>
      </c>
      <c r="H112" s="167" t="s">
        <v>432</v>
      </c>
      <c r="I112" s="704" t="s">
        <v>432</v>
      </c>
      <c r="J112" s="302" t="s">
        <v>432</v>
      </c>
      <c r="K112" s="302" t="s">
        <v>432</v>
      </c>
      <c r="L112" s="167" t="s">
        <v>432</v>
      </c>
      <c r="M112" s="656" t="s">
        <v>432</v>
      </c>
      <c r="O112" s="662" t="s">
        <v>432</v>
      </c>
    </row>
    <row r="113" spans="1:15" x14ac:dyDescent="0.2">
      <c r="A113" s="308" t="s">
        <v>12</v>
      </c>
      <c r="B113" s="730"/>
      <c r="C113" s="731"/>
      <c r="D113" s="167"/>
      <c r="E113" s="245" t="s">
        <v>432</v>
      </c>
      <c r="F113" s="727" t="s">
        <v>432</v>
      </c>
      <c r="G113" s="727" t="s">
        <v>432</v>
      </c>
      <c r="H113" s="167" t="s">
        <v>432</v>
      </c>
      <c r="I113" s="704" t="s">
        <v>432</v>
      </c>
      <c r="J113" s="302" t="s">
        <v>432</v>
      </c>
      <c r="K113" s="302" t="s">
        <v>432</v>
      </c>
      <c r="L113" s="167" t="s">
        <v>432</v>
      </c>
      <c r="M113" s="656" t="s">
        <v>432</v>
      </c>
      <c r="O113" s="662" t="s">
        <v>432</v>
      </c>
    </row>
    <row r="114" spans="1:15" x14ac:dyDescent="0.2">
      <c r="A114" s="308" t="s">
        <v>13</v>
      </c>
      <c r="B114" s="730"/>
      <c r="C114" s="731"/>
      <c r="D114" s="167"/>
      <c r="E114" s="245" t="s">
        <v>432</v>
      </c>
      <c r="F114" s="727" t="s">
        <v>432</v>
      </c>
      <c r="G114" s="727" t="s">
        <v>432</v>
      </c>
      <c r="H114" s="167" t="s">
        <v>432</v>
      </c>
      <c r="I114" s="704" t="s">
        <v>432</v>
      </c>
      <c r="J114" s="302" t="s">
        <v>432</v>
      </c>
      <c r="K114" s="302" t="s">
        <v>432</v>
      </c>
      <c r="L114" s="167" t="s">
        <v>432</v>
      </c>
      <c r="M114" s="656" t="s">
        <v>432</v>
      </c>
      <c r="O114" s="662" t="s">
        <v>432</v>
      </c>
    </row>
    <row r="115" spans="1:15" ht="15.75" x14ac:dyDescent="0.2">
      <c r="A115" s="308" t="s">
        <v>345</v>
      </c>
      <c r="B115" s="727" t="s">
        <v>432</v>
      </c>
      <c r="C115" s="727" t="s">
        <v>432</v>
      </c>
      <c r="D115" s="167" t="s">
        <v>432</v>
      </c>
      <c r="E115" s="245" t="s">
        <v>432</v>
      </c>
      <c r="F115" s="727" t="s">
        <v>432</v>
      </c>
      <c r="G115" s="727" t="s">
        <v>432</v>
      </c>
      <c r="H115" s="167" t="s">
        <v>432</v>
      </c>
      <c r="I115" s="704" t="s">
        <v>432</v>
      </c>
      <c r="J115" s="302" t="s">
        <v>432</v>
      </c>
      <c r="K115" s="302" t="s">
        <v>432</v>
      </c>
      <c r="L115" s="167" t="s">
        <v>432</v>
      </c>
      <c r="M115" s="656" t="s">
        <v>432</v>
      </c>
      <c r="O115" s="662" t="s">
        <v>432</v>
      </c>
    </row>
    <row r="116" spans="1:15" x14ac:dyDescent="0.2">
      <c r="A116" s="308" t="s">
        <v>12</v>
      </c>
      <c r="B116" s="730"/>
      <c r="C116" s="731"/>
      <c r="D116" s="167"/>
      <c r="E116" s="245" t="s">
        <v>432</v>
      </c>
      <c r="F116" s="727" t="s">
        <v>432</v>
      </c>
      <c r="G116" s="727" t="s">
        <v>432</v>
      </c>
      <c r="H116" s="167" t="s">
        <v>432</v>
      </c>
      <c r="I116" s="704" t="s">
        <v>432</v>
      </c>
      <c r="J116" s="302" t="s">
        <v>432</v>
      </c>
      <c r="K116" s="302" t="s">
        <v>432</v>
      </c>
      <c r="L116" s="167" t="s">
        <v>432</v>
      </c>
      <c r="M116" s="656" t="s">
        <v>432</v>
      </c>
      <c r="O116" s="662" t="s">
        <v>432</v>
      </c>
    </row>
    <row r="117" spans="1:15" x14ac:dyDescent="0.2">
      <c r="A117" s="308" t="s">
        <v>13</v>
      </c>
      <c r="B117" s="732"/>
      <c r="C117" s="733"/>
      <c r="D117" s="167"/>
      <c r="E117" s="245" t="s">
        <v>432</v>
      </c>
      <c r="F117" s="727" t="s">
        <v>432</v>
      </c>
      <c r="G117" s="727" t="s">
        <v>432</v>
      </c>
      <c r="H117" s="167" t="s">
        <v>432</v>
      </c>
      <c r="I117" s="704" t="s">
        <v>432</v>
      </c>
      <c r="J117" s="302" t="s">
        <v>432</v>
      </c>
      <c r="K117" s="302" t="s">
        <v>432</v>
      </c>
      <c r="L117" s="167" t="s">
        <v>432</v>
      </c>
      <c r="M117" s="656" t="s">
        <v>432</v>
      </c>
      <c r="O117" s="662" t="s">
        <v>432</v>
      </c>
    </row>
    <row r="118" spans="1:15" ht="15.75" x14ac:dyDescent="0.2">
      <c r="A118" s="21" t="s">
        <v>356</v>
      </c>
      <c r="B118" s="402" t="s">
        <v>432</v>
      </c>
      <c r="C118" s="719" t="s">
        <v>432</v>
      </c>
      <c r="D118" s="656" t="s">
        <v>432</v>
      </c>
      <c r="E118" s="655" t="s">
        <v>432</v>
      </c>
      <c r="F118" s="402" t="s">
        <v>432</v>
      </c>
      <c r="G118" s="719" t="s">
        <v>432</v>
      </c>
      <c r="H118" s="656" t="s">
        <v>432</v>
      </c>
      <c r="I118" s="655" t="s">
        <v>432</v>
      </c>
      <c r="J118" s="399" t="s">
        <v>432</v>
      </c>
      <c r="K118" s="649" t="s">
        <v>432</v>
      </c>
      <c r="L118" s="710" t="s">
        <v>432</v>
      </c>
      <c r="M118" s="655" t="s">
        <v>432</v>
      </c>
      <c r="O118" s="662" t="s">
        <v>432</v>
      </c>
    </row>
    <row r="119" spans="1:15" ht="15.75" x14ac:dyDescent="0.2">
      <c r="A119" s="13" t="s">
        <v>28</v>
      </c>
      <c r="B119" s="363">
        <v>41890511.609999999</v>
      </c>
      <c r="C119" s="363">
        <v>42961509.82118576</v>
      </c>
      <c r="D119" s="167">
        <v>2.6</v>
      </c>
      <c r="E119" s="179">
        <v>11.462922991881189</v>
      </c>
      <c r="F119" s="362">
        <v>21073600.1086706</v>
      </c>
      <c r="G119" s="362">
        <v>22990593.549698401</v>
      </c>
      <c r="H119" s="167">
        <v>9.1</v>
      </c>
      <c r="I119" s="179">
        <v>14.686482267499427</v>
      </c>
      <c r="J119" s="320">
        <v>62964111.718670599</v>
      </c>
      <c r="K119" s="241">
        <v>65952103.370884165</v>
      </c>
      <c r="L119" s="267">
        <v>4.7</v>
      </c>
      <c r="M119" s="179">
        <v>12.412662146333167</v>
      </c>
      <c r="O119" s="662" t="s">
        <v>432</v>
      </c>
    </row>
    <row r="120" spans="1:15" x14ac:dyDescent="0.2">
      <c r="A120" s="21" t="s">
        <v>9</v>
      </c>
      <c r="B120" s="239">
        <v>41360642.109999999</v>
      </c>
      <c r="C120" s="146">
        <v>41832958.704135299</v>
      </c>
      <c r="D120" s="167">
        <v>1.1000000000000001</v>
      </c>
      <c r="E120" s="179">
        <v>11.231399788275242</v>
      </c>
      <c r="F120" s="402" t="s">
        <v>432</v>
      </c>
      <c r="G120" s="719" t="s">
        <v>432</v>
      </c>
      <c r="H120" s="656" t="s">
        <v>432</v>
      </c>
      <c r="I120" s="655" t="s">
        <v>432</v>
      </c>
      <c r="J120" s="300">
        <v>41360642.109999999</v>
      </c>
      <c r="K120" s="45">
        <v>41832958.704135299</v>
      </c>
      <c r="L120" s="267">
        <v>1.1000000000000001</v>
      </c>
      <c r="M120" s="179">
        <v>11.231399788275242</v>
      </c>
      <c r="O120" s="662" t="s">
        <v>432</v>
      </c>
    </row>
    <row r="121" spans="1:15" x14ac:dyDescent="0.2">
      <c r="A121" s="21" t="s">
        <v>10</v>
      </c>
      <c r="B121" s="239">
        <v>529869.5</v>
      </c>
      <c r="C121" s="146">
        <v>1128551.1170504601</v>
      </c>
      <c r="D121" s="167">
        <v>113</v>
      </c>
      <c r="E121" s="179">
        <v>50.693583628954208</v>
      </c>
      <c r="F121" s="239">
        <v>21073600.1086706</v>
      </c>
      <c r="G121" s="146">
        <v>22990593.549698401</v>
      </c>
      <c r="H121" s="167">
        <v>9.1</v>
      </c>
      <c r="I121" s="179">
        <v>14.69240281379188</v>
      </c>
      <c r="J121" s="300">
        <v>21603469.6086706</v>
      </c>
      <c r="K121" s="45">
        <v>24119144.666748863</v>
      </c>
      <c r="L121" s="267">
        <v>11.6</v>
      </c>
      <c r="M121" s="179">
        <v>15.19740411440746</v>
      </c>
      <c r="O121" s="662" t="s">
        <v>432</v>
      </c>
    </row>
    <row r="122" spans="1:15" ht="15.75" x14ac:dyDescent="0.2">
      <c r="A122" s="308" t="s">
        <v>344</v>
      </c>
      <c r="B122" s="727" t="s">
        <v>432</v>
      </c>
      <c r="C122" s="727" t="s">
        <v>432</v>
      </c>
      <c r="D122" s="167" t="s">
        <v>432</v>
      </c>
      <c r="E122" s="245" t="s">
        <v>432</v>
      </c>
      <c r="F122" s="727" t="s">
        <v>432</v>
      </c>
      <c r="G122" s="727" t="s">
        <v>432</v>
      </c>
      <c r="H122" s="167" t="s">
        <v>432</v>
      </c>
      <c r="I122" s="704" t="s">
        <v>432</v>
      </c>
      <c r="J122" s="302" t="s">
        <v>432</v>
      </c>
      <c r="K122" s="302" t="s">
        <v>432</v>
      </c>
      <c r="L122" s="167" t="s">
        <v>432</v>
      </c>
      <c r="M122" s="656" t="s">
        <v>432</v>
      </c>
      <c r="O122" s="662" t="s">
        <v>432</v>
      </c>
    </row>
    <row r="123" spans="1:15" x14ac:dyDescent="0.2">
      <c r="A123" s="308" t="s">
        <v>12</v>
      </c>
      <c r="B123" s="730"/>
      <c r="C123" s="731"/>
      <c r="D123" s="167"/>
      <c r="E123" s="245" t="s">
        <v>432</v>
      </c>
      <c r="F123" s="727" t="s">
        <v>432</v>
      </c>
      <c r="G123" s="727" t="s">
        <v>432</v>
      </c>
      <c r="H123" s="167" t="s">
        <v>432</v>
      </c>
      <c r="I123" s="704" t="s">
        <v>432</v>
      </c>
      <c r="J123" s="302" t="s">
        <v>432</v>
      </c>
      <c r="K123" s="302" t="s">
        <v>432</v>
      </c>
      <c r="L123" s="167" t="s">
        <v>432</v>
      </c>
      <c r="M123" s="656" t="s">
        <v>432</v>
      </c>
      <c r="O123" s="662" t="s">
        <v>432</v>
      </c>
    </row>
    <row r="124" spans="1:15" x14ac:dyDescent="0.2">
      <c r="A124" s="308" t="s">
        <v>13</v>
      </c>
      <c r="B124" s="730"/>
      <c r="C124" s="731"/>
      <c r="D124" s="167"/>
      <c r="E124" s="245" t="s">
        <v>432</v>
      </c>
      <c r="F124" s="727" t="s">
        <v>432</v>
      </c>
      <c r="G124" s="727" t="s">
        <v>432</v>
      </c>
      <c r="H124" s="167" t="s">
        <v>432</v>
      </c>
      <c r="I124" s="704" t="s">
        <v>432</v>
      </c>
      <c r="J124" s="302" t="s">
        <v>432</v>
      </c>
      <c r="K124" s="302" t="s">
        <v>432</v>
      </c>
      <c r="L124" s="167" t="s">
        <v>432</v>
      </c>
      <c r="M124" s="656" t="s">
        <v>432</v>
      </c>
      <c r="O124" s="662" t="s">
        <v>432</v>
      </c>
    </row>
    <row r="125" spans="1:15" ht="15.75" x14ac:dyDescent="0.2">
      <c r="A125" s="308" t="s">
        <v>345</v>
      </c>
      <c r="B125" s="727" t="s">
        <v>432</v>
      </c>
      <c r="C125" s="727" t="s">
        <v>432</v>
      </c>
      <c r="D125" s="167" t="s">
        <v>432</v>
      </c>
      <c r="E125" s="245" t="s">
        <v>432</v>
      </c>
      <c r="F125" s="727" t="s">
        <v>432</v>
      </c>
      <c r="G125" s="727" t="s">
        <v>432</v>
      </c>
      <c r="H125" s="167" t="s">
        <v>432</v>
      </c>
      <c r="I125" s="704" t="s">
        <v>432</v>
      </c>
      <c r="J125" s="302" t="s">
        <v>432</v>
      </c>
      <c r="K125" s="302" t="s">
        <v>432</v>
      </c>
      <c r="L125" s="167" t="s">
        <v>432</v>
      </c>
      <c r="M125" s="656" t="s">
        <v>432</v>
      </c>
      <c r="O125" s="662" t="s">
        <v>432</v>
      </c>
    </row>
    <row r="126" spans="1:15" x14ac:dyDescent="0.2">
      <c r="A126" s="308" t="s">
        <v>12</v>
      </c>
      <c r="B126" s="730"/>
      <c r="C126" s="731"/>
      <c r="D126" s="167"/>
      <c r="E126" s="245" t="s">
        <v>432</v>
      </c>
      <c r="F126" s="727" t="s">
        <v>432</v>
      </c>
      <c r="G126" s="727" t="s">
        <v>432</v>
      </c>
      <c r="H126" s="167" t="s">
        <v>432</v>
      </c>
      <c r="I126" s="704" t="s">
        <v>432</v>
      </c>
      <c r="J126" s="302" t="s">
        <v>432</v>
      </c>
      <c r="K126" s="302" t="s">
        <v>432</v>
      </c>
      <c r="L126" s="167" t="s">
        <v>432</v>
      </c>
      <c r="M126" s="656" t="s">
        <v>432</v>
      </c>
      <c r="O126" s="662" t="s">
        <v>432</v>
      </c>
    </row>
    <row r="127" spans="1:15" x14ac:dyDescent="0.2">
      <c r="A127" s="308" t="s">
        <v>13</v>
      </c>
      <c r="B127" s="730"/>
      <c r="C127" s="731"/>
      <c r="D127" s="167"/>
      <c r="E127" s="245" t="s">
        <v>432</v>
      </c>
      <c r="F127" s="727" t="s">
        <v>432</v>
      </c>
      <c r="G127" s="727" t="s">
        <v>432</v>
      </c>
      <c r="H127" s="167" t="s">
        <v>432</v>
      </c>
      <c r="I127" s="704" t="s">
        <v>432</v>
      </c>
      <c r="J127" s="302" t="s">
        <v>432</v>
      </c>
      <c r="K127" s="302" t="s">
        <v>432</v>
      </c>
      <c r="L127" s="167" t="s">
        <v>432</v>
      </c>
      <c r="M127" s="656" t="s">
        <v>432</v>
      </c>
      <c r="O127" s="662" t="s">
        <v>432</v>
      </c>
    </row>
    <row r="128" spans="1:15" x14ac:dyDescent="0.2">
      <c r="A128" s="21" t="s">
        <v>34</v>
      </c>
      <c r="B128" s="402" t="s">
        <v>432</v>
      </c>
      <c r="C128" s="719" t="s">
        <v>432</v>
      </c>
      <c r="D128" s="656" t="s">
        <v>432</v>
      </c>
      <c r="E128" s="655" t="s">
        <v>432</v>
      </c>
      <c r="F128" s="402" t="s">
        <v>432</v>
      </c>
      <c r="G128" s="719" t="s">
        <v>432</v>
      </c>
      <c r="H128" s="656" t="s">
        <v>432</v>
      </c>
      <c r="I128" s="655" t="s">
        <v>432</v>
      </c>
      <c r="J128" s="399" t="s">
        <v>432</v>
      </c>
      <c r="K128" s="649" t="s">
        <v>432</v>
      </c>
      <c r="L128" s="710" t="s">
        <v>432</v>
      </c>
      <c r="M128" s="655" t="s">
        <v>432</v>
      </c>
      <c r="O128" s="662" t="s">
        <v>432</v>
      </c>
    </row>
    <row r="129" spans="1:15" ht="15.75" x14ac:dyDescent="0.2">
      <c r="A129" s="21" t="s">
        <v>346</v>
      </c>
      <c r="B129" s="239">
        <v>41858182.210000001</v>
      </c>
      <c r="C129" s="239">
        <v>42936376.809185758</v>
      </c>
      <c r="D129" s="167">
        <v>2.6</v>
      </c>
      <c r="E129" s="179">
        <v>11.612412214418804</v>
      </c>
      <c r="F129" s="305">
        <v>21055616.7466706</v>
      </c>
      <c r="G129" s="305">
        <v>22976735.251698401</v>
      </c>
      <c r="H129" s="167">
        <v>9.1</v>
      </c>
      <c r="I129" s="179">
        <v>14.724266794199183</v>
      </c>
      <c r="J129" s="300">
        <v>62913798.956670597</v>
      </c>
      <c r="K129" s="45">
        <v>65913112.060884163</v>
      </c>
      <c r="L129" s="267">
        <v>4.8</v>
      </c>
      <c r="M129" s="179">
        <v>12.535960792302102</v>
      </c>
      <c r="O129" s="662" t="s">
        <v>432</v>
      </c>
    </row>
    <row r="130" spans="1:15" x14ac:dyDescent="0.2">
      <c r="A130" s="21" t="s">
        <v>9</v>
      </c>
      <c r="B130" s="305">
        <v>41328312.710000001</v>
      </c>
      <c r="C130" s="306">
        <v>41807825.692135297</v>
      </c>
      <c r="D130" s="167">
        <v>1.2</v>
      </c>
      <c r="E130" s="179">
        <v>11.37568094046023</v>
      </c>
      <c r="F130" s="402" t="s">
        <v>432</v>
      </c>
      <c r="G130" s="719" t="s">
        <v>432</v>
      </c>
      <c r="H130" s="656" t="s">
        <v>432</v>
      </c>
      <c r="I130" s="655" t="s">
        <v>432</v>
      </c>
      <c r="J130" s="300">
        <v>41328312.710000001</v>
      </c>
      <c r="K130" s="45">
        <v>41807825.692135297</v>
      </c>
      <c r="L130" s="267">
        <v>1.2</v>
      </c>
      <c r="M130" s="179">
        <v>11.37568094046023</v>
      </c>
      <c r="O130" s="662" t="s">
        <v>432</v>
      </c>
    </row>
    <row r="131" spans="1:15" x14ac:dyDescent="0.2">
      <c r="A131" s="21" t="s">
        <v>10</v>
      </c>
      <c r="B131" s="305">
        <v>529869.5</v>
      </c>
      <c r="C131" s="306">
        <v>1128551.1170504601</v>
      </c>
      <c r="D131" s="167">
        <v>113</v>
      </c>
      <c r="E131" s="179">
        <v>50.693583628954208</v>
      </c>
      <c r="F131" s="239">
        <v>21055616.7466706</v>
      </c>
      <c r="G131" s="239">
        <v>22976735.251698401</v>
      </c>
      <c r="H131" s="167">
        <v>9.1</v>
      </c>
      <c r="I131" s="179">
        <v>14.724266794199183</v>
      </c>
      <c r="J131" s="300">
        <v>21585486.2466706</v>
      </c>
      <c r="K131" s="45">
        <v>24105286.368748862</v>
      </c>
      <c r="L131" s="267">
        <v>11.7</v>
      </c>
      <c r="M131" s="179">
        <v>15.230200672125779</v>
      </c>
      <c r="O131" s="662" t="s">
        <v>432</v>
      </c>
    </row>
    <row r="132" spans="1:15" ht="15.75" x14ac:dyDescent="0.2">
      <c r="A132" s="308" t="s">
        <v>344</v>
      </c>
      <c r="B132" s="727" t="s">
        <v>432</v>
      </c>
      <c r="C132" s="727" t="s">
        <v>432</v>
      </c>
      <c r="D132" s="167" t="s">
        <v>432</v>
      </c>
      <c r="E132" s="245" t="s">
        <v>432</v>
      </c>
      <c r="F132" s="727" t="s">
        <v>432</v>
      </c>
      <c r="G132" s="727" t="s">
        <v>432</v>
      </c>
      <c r="H132" s="167" t="s">
        <v>432</v>
      </c>
      <c r="I132" s="704" t="s">
        <v>432</v>
      </c>
      <c r="J132" s="302" t="s">
        <v>432</v>
      </c>
      <c r="K132" s="302" t="s">
        <v>432</v>
      </c>
      <c r="L132" s="167" t="s">
        <v>432</v>
      </c>
      <c r="M132" s="656" t="s">
        <v>432</v>
      </c>
      <c r="O132" s="662" t="s">
        <v>432</v>
      </c>
    </row>
    <row r="133" spans="1:15" x14ac:dyDescent="0.2">
      <c r="A133" s="308" t="s">
        <v>12</v>
      </c>
      <c r="B133" s="730"/>
      <c r="C133" s="731"/>
      <c r="D133" s="167"/>
      <c r="E133" s="245" t="s">
        <v>432</v>
      </c>
      <c r="F133" s="727" t="s">
        <v>432</v>
      </c>
      <c r="G133" s="727" t="s">
        <v>432</v>
      </c>
      <c r="H133" s="167" t="s">
        <v>432</v>
      </c>
      <c r="I133" s="704" t="s">
        <v>432</v>
      </c>
      <c r="J133" s="302" t="s">
        <v>432</v>
      </c>
      <c r="K133" s="302" t="s">
        <v>432</v>
      </c>
      <c r="L133" s="167" t="s">
        <v>432</v>
      </c>
      <c r="M133" s="656" t="s">
        <v>432</v>
      </c>
      <c r="O133" s="662" t="s">
        <v>432</v>
      </c>
    </row>
    <row r="134" spans="1:15" x14ac:dyDescent="0.2">
      <c r="A134" s="308" t="s">
        <v>13</v>
      </c>
      <c r="B134" s="730"/>
      <c r="C134" s="731"/>
      <c r="D134" s="167"/>
      <c r="E134" s="245" t="s">
        <v>432</v>
      </c>
      <c r="F134" s="727" t="s">
        <v>432</v>
      </c>
      <c r="G134" s="727" t="s">
        <v>432</v>
      </c>
      <c r="H134" s="167" t="s">
        <v>432</v>
      </c>
      <c r="I134" s="704" t="s">
        <v>432</v>
      </c>
      <c r="J134" s="302" t="s">
        <v>432</v>
      </c>
      <c r="K134" s="302" t="s">
        <v>432</v>
      </c>
      <c r="L134" s="167" t="s">
        <v>432</v>
      </c>
      <c r="M134" s="656" t="s">
        <v>432</v>
      </c>
      <c r="O134" s="662" t="s">
        <v>432</v>
      </c>
    </row>
    <row r="135" spans="1:15" ht="15.75" x14ac:dyDescent="0.2">
      <c r="A135" s="308" t="s">
        <v>345</v>
      </c>
      <c r="B135" s="727" t="s">
        <v>432</v>
      </c>
      <c r="C135" s="727" t="s">
        <v>432</v>
      </c>
      <c r="D135" s="167" t="s">
        <v>432</v>
      </c>
      <c r="E135" s="245" t="s">
        <v>432</v>
      </c>
      <c r="F135" s="727" t="s">
        <v>432</v>
      </c>
      <c r="G135" s="727" t="s">
        <v>432</v>
      </c>
      <c r="H135" s="167" t="s">
        <v>432</v>
      </c>
      <c r="I135" s="704" t="s">
        <v>432</v>
      </c>
      <c r="J135" s="302" t="s">
        <v>432</v>
      </c>
      <c r="K135" s="302" t="s">
        <v>432</v>
      </c>
      <c r="L135" s="167" t="s">
        <v>432</v>
      </c>
      <c r="M135" s="656" t="s">
        <v>432</v>
      </c>
      <c r="O135" s="662" t="s">
        <v>432</v>
      </c>
    </row>
    <row r="136" spans="1:15" x14ac:dyDescent="0.2">
      <c r="A136" s="308" t="s">
        <v>12</v>
      </c>
      <c r="B136" s="730"/>
      <c r="C136" s="731"/>
      <c r="D136" s="167"/>
      <c r="E136" s="245" t="s">
        <v>432</v>
      </c>
      <c r="F136" s="727" t="s">
        <v>432</v>
      </c>
      <c r="G136" s="727" t="s">
        <v>432</v>
      </c>
      <c r="H136" s="167" t="s">
        <v>432</v>
      </c>
      <c r="I136" s="704" t="s">
        <v>432</v>
      </c>
      <c r="J136" s="302" t="s">
        <v>432</v>
      </c>
      <c r="K136" s="302" t="s">
        <v>432</v>
      </c>
      <c r="L136" s="167" t="s">
        <v>432</v>
      </c>
      <c r="M136" s="656" t="s">
        <v>432</v>
      </c>
      <c r="O136" s="662" t="s">
        <v>432</v>
      </c>
    </row>
    <row r="137" spans="1:15" x14ac:dyDescent="0.2">
      <c r="A137" s="308" t="s">
        <v>13</v>
      </c>
      <c r="B137" s="730"/>
      <c r="C137" s="731"/>
      <c r="D137" s="167"/>
      <c r="E137" s="245" t="s">
        <v>432</v>
      </c>
      <c r="F137" s="727" t="s">
        <v>432</v>
      </c>
      <c r="G137" s="727" t="s">
        <v>432</v>
      </c>
      <c r="H137" s="167" t="s">
        <v>432</v>
      </c>
      <c r="I137" s="704" t="s">
        <v>432</v>
      </c>
      <c r="J137" s="302" t="s">
        <v>432</v>
      </c>
      <c r="K137" s="302" t="s">
        <v>432</v>
      </c>
      <c r="L137" s="167" t="s">
        <v>432</v>
      </c>
      <c r="M137" s="656" t="s">
        <v>432</v>
      </c>
      <c r="O137" s="662" t="s">
        <v>432</v>
      </c>
    </row>
    <row r="138" spans="1:15" ht="15.75" x14ac:dyDescent="0.2">
      <c r="A138" s="21" t="s">
        <v>356</v>
      </c>
      <c r="B138" s="239">
        <v>32329.39</v>
      </c>
      <c r="C138" s="146">
        <v>25133.011999999999</v>
      </c>
      <c r="D138" s="167">
        <v>-22.3</v>
      </c>
      <c r="E138" s="179">
        <v>0.50824971286276011</v>
      </c>
      <c r="F138" s="239">
        <v>17983.362000000001</v>
      </c>
      <c r="G138" s="146">
        <v>13858.298000000001</v>
      </c>
      <c r="H138" s="167">
        <v>-22.9</v>
      </c>
      <c r="I138" s="179">
        <v>3.2023954985685235</v>
      </c>
      <c r="J138" s="300">
        <v>50312.752</v>
      </c>
      <c r="K138" s="45">
        <v>38991.31</v>
      </c>
      <c r="L138" s="267">
        <v>-22.5</v>
      </c>
      <c r="M138" s="179">
        <v>0.7250473644793779</v>
      </c>
      <c r="O138" s="662" t="s">
        <v>432</v>
      </c>
    </row>
    <row r="139" spans="1:15" ht="15.75" x14ac:dyDescent="0.2">
      <c r="A139" s="21" t="s">
        <v>357</v>
      </c>
      <c r="B139" s="239">
        <v>23175455.23</v>
      </c>
      <c r="C139" s="239">
        <v>27316095.845076401</v>
      </c>
      <c r="D139" s="167">
        <v>17.899999999999999</v>
      </c>
      <c r="E139" s="179">
        <v>10.356021405411042</v>
      </c>
      <c r="F139" s="402" t="s">
        <v>432</v>
      </c>
      <c r="G139" s="402" t="s">
        <v>432</v>
      </c>
      <c r="H139" s="656" t="s">
        <v>432</v>
      </c>
      <c r="I139" s="655" t="s">
        <v>432</v>
      </c>
      <c r="J139" s="300">
        <v>23175455.23</v>
      </c>
      <c r="K139" s="45">
        <v>27316095.845076401</v>
      </c>
      <c r="L139" s="267">
        <v>17.899999999999999</v>
      </c>
      <c r="M139" s="179">
        <v>10.155963832694448</v>
      </c>
      <c r="O139" s="662" t="s">
        <v>432</v>
      </c>
    </row>
    <row r="140" spans="1:15" ht="15.75" x14ac:dyDescent="0.2">
      <c r="A140" s="21" t="s">
        <v>348</v>
      </c>
      <c r="B140" s="239">
        <v>326994.40000000002</v>
      </c>
      <c r="C140" s="239">
        <v>364288.64500000002</v>
      </c>
      <c r="D140" s="167">
        <v>11.4</v>
      </c>
      <c r="E140" s="179">
        <v>50.326705412553039</v>
      </c>
      <c r="F140" s="239">
        <v>7065500</v>
      </c>
      <c r="G140" s="239">
        <v>8182597.3718019398</v>
      </c>
      <c r="H140" s="167">
        <v>15.8</v>
      </c>
      <c r="I140" s="179">
        <v>16.927302118253643</v>
      </c>
      <c r="J140" s="300">
        <v>7392494.4000000004</v>
      </c>
      <c r="K140" s="45">
        <v>8546886.0168019403</v>
      </c>
      <c r="L140" s="267">
        <v>15.6</v>
      </c>
      <c r="M140" s="179">
        <v>17.420052989856217</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319">
        <v>7435.61</v>
      </c>
      <c r="C142" s="160">
        <v>3379.8389999999999</v>
      </c>
      <c r="D142" s="167">
        <v>-54.5</v>
      </c>
      <c r="E142" s="179">
        <v>0.62163261328083264</v>
      </c>
      <c r="F142" s="319">
        <v>371525.6</v>
      </c>
      <c r="G142" s="160">
        <v>472083.67460000003</v>
      </c>
      <c r="H142" s="167">
        <v>27.1</v>
      </c>
      <c r="I142" s="179">
        <v>15.568000684733592</v>
      </c>
      <c r="J142" s="320">
        <v>378961.20999999996</v>
      </c>
      <c r="K142" s="241">
        <v>475463.51360000001</v>
      </c>
      <c r="L142" s="267">
        <v>25.5</v>
      </c>
      <c r="M142" s="179">
        <v>13.29558333727398</v>
      </c>
      <c r="O142" s="662" t="s">
        <v>432</v>
      </c>
    </row>
    <row r="143" spans="1:15" x14ac:dyDescent="0.2">
      <c r="A143" s="21" t="s">
        <v>9</v>
      </c>
      <c r="B143" s="239">
        <v>7435.61</v>
      </c>
      <c r="C143" s="146">
        <v>3379.8389999999999</v>
      </c>
      <c r="D143" s="167">
        <v>-54.5</v>
      </c>
      <c r="E143" s="179">
        <v>0.62566165367545767</v>
      </c>
      <c r="F143" s="402" t="s">
        <v>432</v>
      </c>
      <c r="G143" s="719" t="s">
        <v>432</v>
      </c>
      <c r="H143" s="656" t="s">
        <v>432</v>
      </c>
      <c r="I143" s="655" t="s">
        <v>432</v>
      </c>
      <c r="J143" s="300">
        <v>7435.61</v>
      </c>
      <c r="K143" s="45">
        <v>3379.8389999999999</v>
      </c>
      <c r="L143" s="267">
        <v>-54.5</v>
      </c>
      <c r="M143" s="179">
        <v>0.62566165367545767</v>
      </c>
      <c r="O143" s="662" t="s">
        <v>432</v>
      </c>
    </row>
    <row r="144" spans="1:15" x14ac:dyDescent="0.2">
      <c r="A144" s="21" t="s">
        <v>10</v>
      </c>
      <c r="B144" s="402" t="s">
        <v>432</v>
      </c>
      <c r="C144" s="719" t="s">
        <v>432</v>
      </c>
      <c r="D144" s="656" t="s">
        <v>432</v>
      </c>
      <c r="E144" s="655" t="s">
        <v>432</v>
      </c>
      <c r="F144" s="239">
        <v>371525.6</v>
      </c>
      <c r="G144" s="146">
        <v>472083.67460000003</v>
      </c>
      <c r="H144" s="167">
        <v>27.1</v>
      </c>
      <c r="I144" s="179">
        <v>15.568000684733592</v>
      </c>
      <c r="J144" s="300">
        <v>371525.6</v>
      </c>
      <c r="K144" s="45">
        <v>472083.67460000003</v>
      </c>
      <c r="L144" s="267">
        <v>27.1</v>
      </c>
      <c r="M144" s="179">
        <v>15.550046327898707</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727" t="s">
        <v>432</v>
      </c>
      <c r="C146" s="727" t="s">
        <v>432</v>
      </c>
      <c r="D146" s="167" t="s">
        <v>432</v>
      </c>
      <c r="E146" s="245" t="s">
        <v>432</v>
      </c>
      <c r="F146" s="727" t="s">
        <v>432</v>
      </c>
      <c r="G146" s="727" t="s">
        <v>432</v>
      </c>
      <c r="H146" s="167" t="s">
        <v>432</v>
      </c>
      <c r="I146" s="704" t="s">
        <v>432</v>
      </c>
      <c r="J146" s="302" t="s">
        <v>432</v>
      </c>
      <c r="K146" s="302" t="s">
        <v>432</v>
      </c>
      <c r="L146" s="167" t="s">
        <v>432</v>
      </c>
      <c r="M146" s="656" t="s">
        <v>432</v>
      </c>
      <c r="O146" s="662" t="s">
        <v>432</v>
      </c>
    </row>
    <row r="147" spans="1:15" ht="15.75" x14ac:dyDescent="0.2">
      <c r="A147" s="21" t="s">
        <v>358</v>
      </c>
      <c r="B147" s="239">
        <v>7435.61</v>
      </c>
      <c r="C147" s="239">
        <v>438.46699999999998</v>
      </c>
      <c r="D147" s="167">
        <v>-94.1</v>
      </c>
      <c r="E147" s="179">
        <v>0.1625851540569411</v>
      </c>
      <c r="F147" s="402" t="s">
        <v>432</v>
      </c>
      <c r="G147" s="402" t="s">
        <v>432</v>
      </c>
      <c r="H147" s="656" t="s">
        <v>432</v>
      </c>
      <c r="I147" s="655" t="s">
        <v>432</v>
      </c>
      <c r="J147" s="300">
        <v>7435.61</v>
      </c>
      <c r="K147" s="45">
        <v>438.46699999999998</v>
      </c>
      <c r="L147" s="267">
        <v>-94.1</v>
      </c>
      <c r="M147" s="179">
        <v>0.138967972277975</v>
      </c>
      <c r="O147" s="662" t="s">
        <v>432</v>
      </c>
    </row>
    <row r="148" spans="1:15" ht="15.75" x14ac:dyDescent="0.2">
      <c r="A148" s="21" t="s">
        <v>350</v>
      </c>
      <c r="B148" s="402" t="s">
        <v>432</v>
      </c>
      <c r="C148" s="402" t="s">
        <v>432</v>
      </c>
      <c r="D148" s="656" t="s">
        <v>432</v>
      </c>
      <c r="E148" s="655" t="s">
        <v>432</v>
      </c>
      <c r="F148" s="239">
        <v>58735.705999999998</v>
      </c>
      <c r="G148" s="239">
        <v>89424.589000000007</v>
      </c>
      <c r="H148" s="167">
        <v>52.2</v>
      </c>
      <c r="I148" s="179">
        <v>17.337602811402981</v>
      </c>
      <c r="J148" s="300">
        <v>58735.705999999998</v>
      </c>
      <c r="K148" s="45">
        <v>89424.589000000007</v>
      </c>
      <c r="L148" s="267">
        <v>52.2</v>
      </c>
      <c r="M148" s="179">
        <v>17.33713568920864</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319">
        <v>231662.6</v>
      </c>
      <c r="C150" s="160">
        <v>127539.40818</v>
      </c>
      <c r="D150" s="167">
        <v>-44.9</v>
      </c>
      <c r="E150" s="179">
        <v>22.204297440705581</v>
      </c>
      <c r="F150" s="319">
        <v>603521.39099999995</v>
      </c>
      <c r="G150" s="160">
        <v>952649.59900000005</v>
      </c>
      <c r="H150" s="167">
        <v>57.8</v>
      </c>
      <c r="I150" s="179">
        <v>32.588481776706551</v>
      </c>
      <c r="J150" s="320">
        <v>835183.99099999992</v>
      </c>
      <c r="K150" s="241">
        <v>1080189.00718</v>
      </c>
      <c r="L150" s="267">
        <v>29.3</v>
      </c>
      <c r="M150" s="179">
        <v>30.883177153705176</v>
      </c>
      <c r="O150" s="662" t="s">
        <v>432</v>
      </c>
    </row>
    <row r="151" spans="1:15" x14ac:dyDescent="0.2">
      <c r="A151" s="21" t="s">
        <v>9</v>
      </c>
      <c r="B151" s="239">
        <v>230155.56</v>
      </c>
      <c r="C151" s="146">
        <v>126911.80018000001</v>
      </c>
      <c r="D151" s="167">
        <v>-44.9</v>
      </c>
      <c r="E151" s="179">
        <v>22.805562124826579</v>
      </c>
      <c r="F151" s="402" t="s">
        <v>432</v>
      </c>
      <c r="G151" s="719" t="s">
        <v>432</v>
      </c>
      <c r="H151" s="656" t="s">
        <v>432</v>
      </c>
      <c r="I151" s="655" t="s">
        <v>432</v>
      </c>
      <c r="J151" s="300">
        <v>230155.56</v>
      </c>
      <c r="K151" s="45">
        <v>126911.80018000001</v>
      </c>
      <c r="L151" s="267">
        <v>-44.9</v>
      </c>
      <c r="M151" s="179">
        <v>22.805562124826579</v>
      </c>
      <c r="O151" s="662" t="s">
        <v>432</v>
      </c>
    </row>
    <row r="152" spans="1:15" x14ac:dyDescent="0.2">
      <c r="A152" s="21" t="s">
        <v>10</v>
      </c>
      <c r="B152" s="239">
        <v>1507.04</v>
      </c>
      <c r="C152" s="146">
        <v>627.60799999999995</v>
      </c>
      <c r="D152" s="167">
        <v>-58.4</v>
      </c>
      <c r="E152" s="179">
        <v>3.5070314357551147</v>
      </c>
      <c r="F152" s="239">
        <v>603521.39099999995</v>
      </c>
      <c r="G152" s="146">
        <v>952649.59900000005</v>
      </c>
      <c r="H152" s="167">
        <v>57.8</v>
      </c>
      <c r="I152" s="179">
        <v>32.588481776706551</v>
      </c>
      <c r="J152" s="300">
        <v>605028.43099999998</v>
      </c>
      <c r="K152" s="45">
        <v>953277.20700000005</v>
      </c>
      <c r="L152" s="267">
        <v>57.6</v>
      </c>
      <c r="M152" s="179">
        <v>32.41153394301638</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727" t="s">
        <v>432</v>
      </c>
      <c r="C154" s="727" t="s">
        <v>432</v>
      </c>
      <c r="D154" s="167" t="s">
        <v>432</v>
      </c>
      <c r="E154" s="245" t="s">
        <v>432</v>
      </c>
      <c r="F154" s="727" t="s">
        <v>432</v>
      </c>
      <c r="G154" s="727" t="s">
        <v>432</v>
      </c>
      <c r="H154" s="167" t="s">
        <v>432</v>
      </c>
      <c r="I154" s="704" t="s">
        <v>432</v>
      </c>
      <c r="J154" s="302" t="s">
        <v>432</v>
      </c>
      <c r="K154" s="302" t="s">
        <v>432</v>
      </c>
      <c r="L154" s="167" t="s">
        <v>432</v>
      </c>
      <c r="M154" s="656" t="s">
        <v>432</v>
      </c>
      <c r="O154" s="662" t="s">
        <v>432</v>
      </c>
    </row>
    <row r="155" spans="1:15" ht="15.75" x14ac:dyDescent="0.2">
      <c r="A155" s="21" t="s">
        <v>347</v>
      </c>
      <c r="B155" s="239">
        <v>2726.89</v>
      </c>
      <c r="C155" s="239">
        <v>3933.67</v>
      </c>
      <c r="D155" s="167">
        <v>44.3</v>
      </c>
      <c r="E155" s="179">
        <v>9.7505339834387996</v>
      </c>
      <c r="F155" s="402" t="s">
        <v>432</v>
      </c>
      <c r="G155" s="402" t="s">
        <v>432</v>
      </c>
      <c r="H155" s="656" t="s">
        <v>432</v>
      </c>
      <c r="I155" s="655" t="s">
        <v>432</v>
      </c>
      <c r="J155" s="300">
        <v>2726.89</v>
      </c>
      <c r="K155" s="45">
        <v>3933.67</v>
      </c>
      <c r="L155" s="267">
        <v>44.3</v>
      </c>
      <c r="M155" s="179">
        <v>6.3675910956970529</v>
      </c>
      <c r="O155" s="662" t="s">
        <v>432</v>
      </c>
    </row>
    <row r="156" spans="1:15" ht="15.75" x14ac:dyDescent="0.2">
      <c r="A156" s="21" t="s">
        <v>348</v>
      </c>
      <c r="B156" s="239">
        <v>1507.04</v>
      </c>
      <c r="C156" s="239">
        <v>627.60799999999995</v>
      </c>
      <c r="D156" s="167">
        <v>-58.4</v>
      </c>
      <c r="E156" s="179">
        <v>38.588298659540996</v>
      </c>
      <c r="F156" s="239">
        <v>68670.540999999997</v>
      </c>
      <c r="G156" s="239">
        <v>38146.695</v>
      </c>
      <c r="H156" s="167">
        <v>-44.4</v>
      </c>
      <c r="I156" s="179">
        <v>8.8415976019540974</v>
      </c>
      <c r="J156" s="300">
        <v>70177.580999999991</v>
      </c>
      <c r="K156" s="45">
        <v>38774.303</v>
      </c>
      <c r="L156" s="267">
        <v>-44.7</v>
      </c>
      <c r="M156" s="179">
        <v>8.9533125777442297</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935" priority="132">
      <formula>kvartal &lt; 4</formula>
    </cfRule>
  </conditionalFormatting>
  <conditionalFormatting sqref="B63:C65">
    <cfRule type="expression" dxfId="934" priority="131">
      <formula>kvartal &lt; 4</formula>
    </cfRule>
  </conditionalFormatting>
  <conditionalFormatting sqref="B37">
    <cfRule type="expression" dxfId="933" priority="130">
      <formula>kvartal &lt; 4</formula>
    </cfRule>
  </conditionalFormatting>
  <conditionalFormatting sqref="B38">
    <cfRule type="expression" dxfId="932" priority="129">
      <formula>kvartal &lt; 4</formula>
    </cfRule>
  </conditionalFormatting>
  <conditionalFormatting sqref="B39">
    <cfRule type="expression" dxfId="931" priority="128">
      <formula>kvartal &lt; 4</formula>
    </cfRule>
  </conditionalFormatting>
  <conditionalFormatting sqref="A34">
    <cfRule type="expression" dxfId="930" priority="1">
      <formula>kvartal &lt; 4</formula>
    </cfRule>
  </conditionalFormatting>
  <conditionalFormatting sqref="C37">
    <cfRule type="expression" dxfId="929" priority="127">
      <formula>kvartal &lt; 4</formula>
    </cfRule>
  </conditionalFormatting>
  <conditionalFormatting sqref="C38">
    <cfRule type="expression" dxfId="928" priority="126">
      <formula>kvartal &lt; 4</formula>
    </cfRule>
  </conditionalFormatting>
  <conditionalFormatting sqref="C39">
    <cfRule type="expression" dxfId="927" priority="125">
      <formula>kvartal &lt; 4</formula>
    </cfRule>
  </conditionalFormatting>
  <conditionalFormatting sqref="B26:C28">
    <cfRule type="expression" dxfId="926" priority="124">
      <formula>kvartal &lt; 4</formula>
    </cfRule>
  </conditionalFormatting>
  <conditionalFormatting sqref="B32:C33">
    <cfRule type="expression" dxfId="925" priority="123">
      <formula>kvartal &lt; 4</formula>
    </cfRule>
  </conditionalFormatting>
  <conditionalFormatting sqref="B34">
    <cfRule type="expression" dxfId="924" priority="122">
      <formula>kvartal &lt; 4</formula>
    </cfRule>
  </conditionalFormatting>
  <conditionalFormatting sqref="C34">
    <cfRule type="expression" dxfId="923" priority="121">
      <formula>kvartal &lt; 4</formula>
    </cfRule>
  </conditionalFormatting>
  <conditionalFormatting sqref="F26:G28">
    <cfRule type="expression" dxfId="922" priority="120">
      <formula>kvartal &lt; 4</formula>
    </cfRule>
  </conditionalFormatting>
  <conditionalFormatting sqref="F32">
    <cfRule type="expression" dxfId="921" priority="119">
      <formula>kvartal &lt; 4</formula>
    </cfRule>
  </conditionalFormatting>
  <conditionalFormatting sqref="G32">
    <cfRule type="expression" dxfId="920" priority="118">
      <formula>kvartal &lt; 4</formula>
    </cfRule>
  </conditionalFormatting>
  <conditionalFormatting sqref="F33">
    <cfRule type="expression" dxfId="919" priority="117">
      <formula>kvartal &lt; 4</formula>
    </cfRule>
  </conditionalFormatting>
  <conditionalFormatting sqref="G33">
    <cfRule type="expression" dxfId="918" priority="116">
      <formula>kvartal &lt; 4</formula>
    </cfRule>
  </conditionalFormatting>
  <conditionalFormatting sqref="F34">
    <cfRule type="expression" dxfId="917" priority="115">
      <formula>kvartal &lt; 4</formula>
    </cfRule>
  </conditionalFormatting>
  <conditionalFormatting sqref="G34">
    <cfRule type="expression" dxfId="916" priority="114">
      <formula>kvartal &lt; 4</formula>
    </cfRule>
  </conditionalFormatting>
  <conditionalFormatting sqref="F37">
    <cfRule type="expression" dxfId="915" priority="113">
      <formula>kvartal &lt; 4</formula>
    </cfRule>
  </conditionalFormatting>
  <conditionalFormatting sqref="F38">
    <cfRule type="expression" dxfId="914" priority="112">
      <formula>kvartal &lt; 4</formula>
    </cfRule>
  </conditionalFormatting>
  <conditionalFormatting sqref="F39">
    <cfRule type="expression" dxfId="913" priority="111">
      <formula>kvartal &lt; 4</formula>
    </cfRule>
  </conditionalFormatting>
  <conditionalFormatting sqref="G37">
    <cfRule type="expression" dxfId="912" priority="110">
      <formula>kvartal &lt; 4</formula>
    </cfRule>
  </conditionalFormatting>
  <conditionalFormatting sqref="G38">
    <cfRule type="expression" dxfId="911" priority="109">
      <formula>kvartal &lt; 4</formula>
    </cfRule>
  </conditionalFormatting>
  <conditionalFormatting sqref="G39">
    <cfRule type="expression" dxfId="910" priority="108">
      <formula>kvartal &lt; 4</formula>
    </cfRule>
  </conditionalFormatting>
  <conditionalFormatting sqref="B29">
    <cfRule type="expression" dxfId="909" priority="107">
      <formula>kvartal &lt; 4</formula>
    </cfRule>
  </conditionalFormatting>
  <conditionalFormatting sqref="C29">
    <cfRule type="expression" dxfId="908" priority="106">
      <formula>kvartal &lt; 4</formula>
    </cfRule>
  </conditionalFormatting>
  <conditionalFormatting sqref="F29">
    <cfRule type="expression" dxfId="907" priority="105">
      <formula>kvartal &lt; 4</formula>
    </cfRule>
  </conditionalFormatting>
  <conditionalFormatting sqref="G29">
    <cfRule type="expression" dxfId="906" priority="104">
      <formula>kvartal &lt; 4</formula>
    </cfRule>
  </conditionalFormatting>
  <conditionalFormatting sqref="J26:K29">
    <cfRule type="expression" dxfId="905" priority="103">
      <formula>kvartal &lt; 4</formula>
    </cfRule>
  </conditionalFormatting>
  <conditionalFormatting sqref="J32:K34">
    <cfRule type="expression" dxfId="904" priority="102">
      <formula>kvartal &lt; 4</formula>
    </cfRule>
  </conditionalFormatting>
  <conditionalFormatting sqref="J37:K39">
    <cfRule type="expression" dxfId="903" priority="101">
      <formula>kvartal &lt; 4</formula>
    </cfRule>
  </conditionalFormatting>
  <conditionalFormatting sqref="B82">
    <cfRule type="expression" dxfId="902" priority="100">
      <formula>kvartal &lt; 4</formula>
    </cfRule>
  </conditionalFormatting>
  <conditionalFormatting sqref="C82">
    <cfRule type="expression" dxfId="901" priority="99">
      <formula>kvartal &lt; 4</formula>
    </cfRule>
  </conditionalFormatting>
  <conditionalFormatting sqref="B85">
    <cfRule type="expression" dxfId="900" priority="98">
      <formula>kvartal &lt; 4</formula>
    </cfRule>
  </conditionalFormatting>
  <conditionalFormatting sqref="C85">
    <cfRule type="expression" dxfId="899" priority="97">
      <formula>kvartal &lt; 4</formula>
    </cfRule>
  </conditionalFormatting>
  <conditionalFormatting sqref="B92">
    <cfRule type="expression" dxfId="898" priority="96">
      <formula>kvartal &lt; 4</formula>
    </cfRule>
  </conditionalFormatting>
  <conditionalFormatting sqref="C92">
    <cfRule type="expression" dxfId="897" priority="95">
      <formula>kvartal &lt; 4</formula>
    </cfRule>
  </conditionalFormatting>
  <conditionalFormatting sqref="B95">
    <cfRule type="expression" dxfId="896" priority="94">
      <formula>kvartal &lt; 4</formula>
    </cfRule>
  </conditionalFormatting>
  <conditionalFormatting sqref="C95">
    <cfRule type="expression" dxfId="895" priority="93">
      <formula>kvartal &lt; 4</formula>
    </cfRule>
  </conditionalFormatting>
  <conditionalFormatting sqref="B102">
    <cfRule type="expression" dxfId="894" priority="92">
      <formula>kvartal &lt; 4</formula>
    </cfRule>
  </conditionalFormatting>
  <conditionalFormatting sqref="C102">
    <cfRule type="expression" dxfId="893" priority="91">
      <formula>kvartal &lt; 4</formula>
    </cfRule>
  </conditionalFormatting>
  <conditionalFormatting sqref="B105">
    <cfRule type="expression" dxfId="892" priority="90">
      <formula>kvartal &lt; 4</formula>
    </cfRule>
  </conditionalFormatting>
  <conditionalFormatting sqref="C105">
    <cfRule type="expression" dxfId="891" priority="89">
      <formula>kvartal &lt; 4</formula>
    </cfRule>
  </conditionalFormatting>
  <conditionalFormatting sqref="B112">
    <cfRule type="expression" dxfId="890" priority="88">
      <formula>kvartal &lt; 4</formula>
    </cfRule>
  </conditionalFormatting>
  <conditionalFormatting sqref="C112">
    <cfRule type="expression" dxfId="889" priority="87">
      <formula>kvartal &lt; 4</formula>
    </cfRule>
  </conditionalFormatting>
  <conditionalFormatting sqref="B115">
    <cfRule type="expression" dxfId="888" priority="86">
      <formula>kvartal &lt; 4</formula>
    </cfRule>
  </conditionalFormatting>
  <conditionalFormatting sqref="C115">
    <cfRule type="expression" dxfId="887" priority="85">
      <formula>kvartal &lt; 4</formula>
    </cfRule>
  </conditionalFormatting>
  <conditionalFormatting sqref="B122">
    <cfRule type="expression" dxfId="886" priority="84">
      <formula>kvartal &lt; 4</formula>
    </cfRule>
  </conditionalFormatting>
  <conditionalFormatting sqref="C122">
    <cfRule type="expression" dxfId="885" priority="83">
      <formula>kvartal &lt; 4</formula>
    </cfRule>
  </conditionalFormatting>
  <conditionalFormatting sqref="B125">
    <cfRule type="expression" dxfId="884" priority="82">
      <formula>kvartal &lt; 4</formula>
    </cfRule>
  </conditionalFormatting>
  <conditionalFormatting sqref="C125">
    <cfRule type="expression" dxfId="883" priority="81">
      <formula>kvartal &lt; 4</formula>
    </cfRule>
  </conditionalFormatting>
  <conditionalFormatting sqref="B132">
    <cfRule type="expression" dxfId="882" priority="80">
      <formula>kvartal &lt; 4</formula>
    </cfRule>
  </conditionalFormatting>
  <conditionalFormatting sqref="C132">
    <cfRule type="expression" dxfId="881" priority="79">
      <formula>kvartal &lt; 4</formula>
    </cfRule>
  </conditionalFormatting>
  <conditionalFormatting sqref="B135">
    <cfRule type="expression" dxfId="880" priority="78">
      <formula>kvartal &lt; 4</formula>
    </cfRule>
  </conditionalFormatting>
  <conditionalFormatting sqref="C135">
    <cfRule type="expression" dxfId="879" priority="77">
      <formula>kvartal &lt; 4</formula>
    </cfRule>
  </conditionalFormatting>
  <conditionalFormatting sqref="B146">
    <cfRule type="expression" dxfId="878" priority="76">
      <formula>kvartal &lt; 4</formula>
    </cfRule>
  </conditionalFormatting>
  <conditionalFormatting sqref="C146">
    <cfRule type="expression" dxfId="877" priority="75">
      <formula>kvartal &lt; 4</formula>
    </cfRule>
  </conditionalFormatting>
  <conditionalFormatting sqref="B154">
    <cfRule type="expression" dxfId="876" priority="74">
      <formula>kvartal &lt; 4</formula>
    </cfRule>
  </conditionalFormatting>
  <conditionalFormatting sqref="C154">
    <cfRule type="expression" dxfId="875" priority="73">
      <formula>kvartal &lt; 4</formula>
    </cfRule>
  </conditionalFormatting>
  <conditionalFormatting sqref="F83">
    <cfRule type="expression" dxfId="874" priority="72">
      <formula>kvartal &lt; 4</formula>
    </cfRule>
  </conditionalFormatting>
  <conditionalFormatting sqref="G83">
    <cfRule type="expression" dxfId="873" priority="71">
      <formula>kvartal &lt; 4</formula>
    </cfRule>
  </conditionalFormatting>
  <conditionalFormatting sqref="F84:G84">
    <cfRule type="expression" dxfId="872" priority="70">
      <formula>kvartal &lt; 4</formula>
    </cfRule>
  </conditionalFormatting>
  <conditionalFormatting sqref="F86:G87">
    <cfRule type="expression" dxfId="871" priority="69">
      <formula>kvartal &lt; 4</formula>
    </cfRule>
  </conditionalFormatting>
  <conditionalFormatting sqref="F93:G94">
    <cfRule type="expression" dxfId="870" priority="68">
      <formula>kvartal &lt; 4</formula>
    </cfRule>
  </conditionalFormatting>
  <conditionalFormatting sqref="F96:G97">
    <cfRule type="expression" dxfId="869" priority="67">
      <formula>kvartal &lt; 4</formula>
    </cfRule>
  </conditionalFormatting>
  <conditionalFormatting sqref="F103:G104">
    <cfRule type="expression" dxfId="868" priority="66">
      <formula>kvartal &lt; 4</formula>
    </cfRule>
  </conditionalFormatting>
  <conditionalFormatting sqref="F106:G107">
    <cfRule type="expression" dxfId="867" priority="65">
      <formula>kvartal &lt; 4</formula>
    </cfRule>
  </conditionalFormatting>
  <conditionalFormatting sqref="F113:G114">
    <cfRule type="expression" dxfId="866" priority="64">
      <formula>kvartal &lt; 4</formula>
    </cfRule>
  </conditionalFormatting>
  <conditionalFormatting sqref="F116:G117">
    <cfRule type="expression" dxfId="865" priority="63">
      <formula>kvartal &lt; 4</formula>
    </cfRule>
  </conditionalFormatting>
  <conditionalFormatting sqref="F123:G124">
    <cfRule type="expression" dxfId="864" priority="62">
      <formula>kvartal &lt; 4</formula>
    </cfRule>
  </conditionalFormatting>
  <conditionalFormatting sqref="F126:G127">
    <cfRule type="expression" dxfId="863" priority="61">
      <formula>kvartal &lt; 4</formula>
    </cfRule>
  </conditionalFormatting>
  <conditionalFormatting sqref="F133:G134">
    <cfRule type="expression" dxfId="862" priority="60">
      <formula>kvartal &lt; 4</formula>
    </cfRule>
  </conditionalFormatting>
  <conditionalFormatting sqref="F136:G137">
    <cfRule type="expression" dxfId="861" priority="59">
      <formula>kvartal &lt; 4</formula>
    </cfRule>
  </conditionalFormatting>
  <conditionalFormatting sqref="F146">
    <cfRule type="expression" dxfId="860" priority="58">
      <formula>kvartal &lt; 4</formula>
    </cfRule>
  </conditionalFormatting>
  <conditionalFormatting sqref="G146">
    <cfRule type="expression" dxfId="859" priority="57">
      <formula>kvartal &lt; 4</formula>
    </cfRule>
  </conditionalFormatting>
  <conditionalFormatting sqref="F154:G154">
    <cfRule type="expression" dxfId="858" priority="56">
      <formula>kvartal &lt; 4</formula>
    </cfRule>
  </conditionalFormatting>
  <conditionalFormatting sqref="F82:G82">
    <cfRule type="expression" dxfId="857" priority="55">
      <formula>kvartal &lt; 4</formula>
    </cfRule>
  </conditionalFormatting>
  <conditionalFormatting sqref="F85:G85">
    <cfRule type="expression" dxfId="856" priority="54">
      <formula>kvartal &lt; 4</formula>
    </cfRule>
  </conditionalFormatting>
  <conditionalFormatting sqref="F92:G92">
    <cfRule type="expression" dxfId="855" priority="53">
      <formula>kvartal &lt; 4</formula>
    </cfRule>
  </conditionalFormatting>
  <conditionalFormatting sqref="F95:G95">
    <cfRule type="expression" dxfId="854" priority="52">
      <formula>kvartal &lt; 4</formula>
    </cfRule>
  </conditionalFormatting>
  <conditionalFormatting sqref="F102:G102">
    <cfRule type="expression" dxfId="853" priority="51">
      <formula>kvartal &lt; 4</formula>
    </cfRule>
  </conditionalFormatting>
  <conditionalFormatting sqref="F105:G105">
    <cfRule type="expression" dxfId="852" priority="50">
      <formula>kvartal &lt; 4</formula>
    </cfRule>
  </conditionalFormatting>
  <conditionalFormatting sqref="F112:G112">
    <cfRule type="expression" dxfId="851" priority="49">
      <formula>kvartal &lt; 4</formula>
    </cfRule>
  </conditionalFormatting>
  <conditionalFormatting sqref="F115">
    <cfRule type="expression" dxfId="850" priority="48">
      <formula>kvartal &lt; 4</formula>
    </cfRule>
  </conditionalFormatting>
  <conditionalFormatting sqref="G115">
    <cfRule type="expression" dxfId="849" priority="47">
      <formula>kvartal &lt; 4</formula>
    </cfRule>
  </conditionalFormatting>
  <conditionalFormatting sqref="F122:G122">
    <cfRule type="expression" dxfId="848" priority="46">
      <formula>kvartal &lt; 4</formula>
    </cfRule>
  </conditionalFormatting>
  <conditionalFormatting sqref="F125">
    <cfRule type="expression" dxfId="847" priority="45">
      <formula>kvartal &lt; 4</formula>
    </cfRule>
  </conditionalFormatting>
  <conditionalFormatting sqref="G125">
    <cfRule type="expression" dxfId="846" priority="44">
      <formula>kvartal &lt; 4</formula>
    </cfRule>
  </conditionalFormatting>
  <conditionalFormatting sqref="F132">
    <cfRule type="expression" dxfId="845" priority="43">
      <formula>kvartal &lt; 4</formula>
    </cfRule>
  </conditionalFormatting>
  <conditionalFormatting sqref="G132">
    <cfRule type="expression" dxfId="844" priority="42">
      <formula>kvartal &lt; 4</formula>
    </cfRule>
  </conditionalFormatting>
  <conditionalFormatting sqref="G135">
    <cfRule type="expression" dxfId="843" priority="41">
      <formula>kvartal &lt; 4</formula>
    </cfRule>
  </conditionalFormatting>
  <conditionalFormatting sqref="F135">
    <cfRule type="expression" dxfId="842" priority="40">
      <formula>kvartal &lt; 4</formula>
    </cfRule>
  </conditionalFormatting>
  <conditionalFormatting sqref="J82:K86">
    <cfRule type="expression" dxfId="841" priority="39">
      <formula>kvartal &lt; 4</formula>
    </cfRule>
  </conditionalFormatting>
  <conditionalFormatting sqref="J87:K87">
    <cfRule type="expression" dxfId="840" priority="38">
      <formula>kvartal &lt; 4</formula>
    </cfRule>
  </conditionalFormatting>
  <conditionalFormatting sqref="J92:K97">
    <cfRule type="expression" dxfId="839" priority="37">
      <formula>kvartal &lt; 4</formula>
    </cfRule>
  </conditionalFormatting>
  <conditionalFormatting sqref="J102:K107">
    <cfRule type="expression" dxfId="838" priority="36">
      <formula>kvartal &lt; 4</formula>
    </cfRule>
  </conditionalFormatting>
  <conditionalFormatting sqref="J112:K117">
    <cfRule type="expression" dxfId="837" priority="35">
      <formula>kvartal &lt; 4</formula>
    </cfRule>
  </conditionalFormatting>
  <conditionalFormatting sqref="J122:K127">
    <cfRule type="expression" dxfId="836" priority="34">
      <formula>kvartal &lt; 4</formula>
    </cfRule>
  </conditionalFormatting>
  <conditionalFormatting sqref="J132:K137">
    <cfRule type="expression" dxfId="835" priority="33">
      <formula>kvartal &lt; 4</formula>
    </cfRule>
  </conditionalFormatting>
  <conditionalFormatting sqref="J146:K146">
    <cfRule type="expression" dxfId="834" priority="32">
      <formula>kvartal &lt; 4</formula>
    </cfRule>
  </conditionalFormatting>
  <conditionalFormatting sqref="J154:K154">
    <cfRule type="expression" dxfId="833" priority="31">
      <formula>kvartal &lt; 4</formula>
    </cfRule>
  </conditionalFormatting>
  <conditionalFormatting sqref="A26:A28">
    <cfRule type="expression" dxfId="832" priority="15">
      <formula>kvartal &lt; 4</formula>
    </cfRule>
  </conditionalFormatting>
  <conditionalFormatting sqref="A32:A33">
    <cfRule type="expression" dxfId="831" priority="14">
      <formula>kvartal &lt; 4</formula>
    </cfRule>
  </conditionalFormatting>
  <conditionalFormatting sqref="A37:A39">
    <cfRule type="expression" dxfId="830" priority="13">
      <formula>kvartal &lt; 4</formula>
    </cfRule>
  </conditionalFormatting>
  <conditionalFormatting sqref="A57:A59">
    <cfRule type="expression" dxfId="829" priority="12">
      <formula>kvartal &lt; 4</formula>
    </cfRule>
  </conditionalFormatting>
  <conditionalFormatting sqref="A63:A65">
    <cfRule type="expression" dxfId="828" priority="11">
      <formula>kvartal &lt; 4</formula>
    </cfRule>
  </conditionalFormatting>
  <conditionalFormatting sqref="A82:A87">
    <cfRule type="expression" dxfId="827" priority="10">
      <formula>kvartal &lt; 4</formula>
    </cfRule>
  </conditionalFormatting>
  <conditionalFormatting sqref="A92:A97">
    <cfRule type="expression" dxfId="826" priority="9">
      <formula>kvartal &lt; 4</formula>
    </cfRule>
  </conditionalFormatting>
  <conditionalFormatting sqref="A102:A107">
    <cfRule type="expression" dxfId="825" priority="8">
      <formula>kvartal &lt; 4</formula>
    </cfRule>
  </conditionalFormatting>
  <conditionalFormatting sqref="A112:A117">
    <cfRule type="expression" dxfId="824" priority="7">
      <formula>kvartal &lt; 4</formula>
    </cfRule>
  </conditionalFormatting>
  <conditionalFormatting sqref="A122:A127">
    <cfRule type="expression" dxfId="823" priority="6">
      <formula>kvartal &lt; 4</formula>
    </cfRule>
  </conditionalFormatting>
  <conditionalFormatting sqref="A132:A137">
    <cfRule type="expression" dxfId="822" priority="5">
      <formula>kvartal &lt; 4</formula>
    </cfRule>
  </conditionalFormatting>
  <conditionalFormatting sqref="A146">
    <cfRule type="expression" dxfId="821" priority="4">
      <formula>kvartal &lt; 4</formula>
    </cfRule>
  </conditionalFormatting>
  <conditionalFormatting sqref="A154">
    <cfRule type="expression" dxfId="820" priority="3">
      <formula>kvartal &lt; 4</formula>
    </cfRule>
  </conditionalFormatting>
  <conditionalFormatting sqref="A29">
    <cfRule type="expression" dxfId="819" priority="2">
      <formula>kvartal &lt; 4</formula>
    </cfRule>
  </conditionalFormatting>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169</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692" t="s">
        <v>432</v>
      </c>
      <c r="C54" s="322">
        <v>26</v>
      </c>
      <c r="D54" s="715" t="s">
        <v>432</v>
      </c>
      <c r="E54" s="179">
        <v>9.6932787485469148E-4</v>
      </c>
      <c r="F54" s="146"/>
      <c r="G54" s="34"/>
      <c r="H54" s="160"/>
      <c r="I54" s="160"/>
      <c r="J54" s="38"/>
      <c r="K54" s="38"/>
      <c r="L54" s="160"/>
      <c r="M54" s="160"/>
      <c r="N54" s="149"/>
      <c r="O54" s="662" t="s">
        <v>432</v>
      </c>
    </row>
    <row r="55" spans="1:15" s="3" customFormat="1" ht="15.75" x14ac:dyDescent="0.2">
      <c r="A55" s="39" t="s">
        <v>340</v>
      </c>
      <c r="B55" s="691" t="s">
        <v>432</v>
      </c>
      <c r="C55" s="295">
        <v>26</v>
      </c>
      <c r="D55" s="710" t="s">
        <v>432</v>
      </c>
      <c r="E55" s="179">
        <v>1.7250380545644022E-3</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729"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720" t="s">
        <v>432</v>
      </c>
      <c r="C82" s="720" t="s">
        <v>432</v>
      </c>
      <c r="D82" s="681" t="s">
        <v>432</v>
      </c>
      <c r="E82" s="392" t="s">
        <v>432</v>
      </c>
      <c r="F82" s="720" t="s">
        <v>432</v>
      </c>
      <c r="G82" s="720" t="s">
        <v>432</v>
      </c>
      <c r="H82" s="167" t="s">
        <v>432</v>
      </c>
      <c r="I82" s="704" t="s">
        <v>432</v>
      </c>
      <c r="J82" s="302" t="s">
        <v>432</v>
      </c>
      <c r="K82" s="302" t="s">
        <v>432</v>
      </c>
      <c r="L82" s="167" t="s">
        <v>432</v>
      </c>
      <c r="M82" s="656" t="s">
        <v>432</v>
      </c>
      <c r="O82" s="662" t="s">
        <v>432</v>
      </c>
    </row>
    <row r="83" spans="1:15" x14ac:dyDescent="0.2">
      <c r="A83" s="308" t="s">
        <v>12</v>
      </c>
      <c r="B83" s="725"/>
      <c r="C83" s="726"/>
      <c r="D83" s="681" t="s">
        <v>432</v>
      </c>
      <c r="E83" s="392" t="s">
        <v>432</v>
      </c>
      <c r="F83" s="720" t="s">
        <v>432</v>
      </c>
      <c r="G83" s="720" t="s">
        <v>432</v>
      </c>
      <c r="H83" s="167" t="s">
        <v>432</v>
      </c>
      <c r="I83" s="704" t="s">
        <v>432</v>
      </c>
      <c r="J83" s="302" t="s">
        <v>432</v>
      </c>
      <c r="K83" s="302" t="s">
        <v>432</v>
      </c>
      <c r="L83" s="167" t="s">
        <v>432</v>
      </c>
      <c r="M83" s="656" t="s">
        <v>432</v>
      </c>
      <c r="O83" s="662" t="s">
        <v>432</v>
      </c>
    </row>
    <row r="84" spans="1:15" x14ac:dyDescent="0.2">
      <c r="A84" s="308" t="s">
        <v>13</v>
      </c>
      <c r="B84" s="721"/>
      <c r="C84" s="722"/>
      <c r="D84" s="681" t="s">
        <v>432</v>
      </c>
      <c r="E84" s="392" t="s">
        <v>432</v>
      </c>
      <c r="F84" s="720" t="s">
        <v>432</v>
      </c>
      <c r="G84" s="720" t="s">
        <v>432</v>
      </c>
      <c r="H84" s="167" t="s">
        <v>432</v>
      </c>
      <c r="I84" s="704" t="s">
        <v>432</v>
      </c>
      <c r="J84" s="302" t="s">
        <v>432</v>
      </c>
      <c r="K84" s="302" t="s">
        <v>432</v>
      </c>
      <c r="L84" s="167" t="s">
        <v>432</v>
      </c>
      <c r="M84" s="656" t="s">
        <v>432</v>
      </c>
      <c r="O84" s="662" t="s">
        <v>432</v>
      </c>
    </row>
    <row r="85" spans="1:15" ht="15.75" x14ac:dyDescent="0.2">
      <c r="A85" s="308" t="s">
        <v>345</v>
      </c>
      <c r="B85" s="720" t="s">
        <v>432</v>
      </c>
      <c r="C85" s="720" t="s">
        <v>432</v>
      </c>
      <c r="D85" s="681" t="s">
        <v>432</v>
      </c>
      <c r="E85" s="392" t="s">
        <v>432</v>
      </c>
      <c r="F85" s="720" t="s">
        <v>432</v>
      </c>
      <c r="G85" s="720" t="s">
        <v>432</v>
      </c>
      <c r="H85" s="167" t="s">
        <v>432</v>
      </c>
      <c r="I85" s="704" t="s">
        <v>432</v>
      </c>
      <c r="J85" s="302" t="s">
        <v>432</v>
      </c>
      <c r="K85" s="302" t="s">
        <v>432</v>
      </c>
      <c r="L85" s="167" t="s">
        <v>432</v>
      </c>
      <c r="M85" s="656" t="s">
        <v>432</v>
      </c>
      <c r="O85" s="662" t="s">
        <v>432</v>
      </c>
    </row>
    <row r="86" spans="1:15" x14ac:dyDescent="0.2">
      <c r="A86" s="308" t="s">
        <v>12</v>
      </c>
      <c r="B86" s="721"/>
      <c r="C86" s="722"/>
      <c r="D86" s="681" t="s">
        <v>432</v>
      </c>
      <c r="E86" s="392" t="s">
        <v>432</v>
      </c>
      <c r="F86" s="720" t="s">
        <v>432</v>
      </c>
      <c r="G86" s="720" t="s">
        <v>432</v>
      </c>
      <c r="H86" s="167" t="s">
        <v>432</v>
      </c>
      <c r="I86" s="704" t="s">
        <v>432</v>
      </c>
      <c r="J86" s="302" t="s">
        <v>432</v>
      </c>
      <c r="K86" s="302" t="s">
        <v>432</v>
      </c>
      <c r="L86" s="167" t="s">
        <v>432</v>
      </c>
      <c r="M86" s="656" t="s">
        <v>432</v>
      </c>
      <c r="O86" s="662" t="s">
        <v>432</v>
      </c>
    </row>
    <row r="87" spans="1:15" s="3" customFormat="1" x14ac:dyDescent="0.2">
      <c r="A87" s="308" t="s">
        <v>13</v>
      </c>
      <c r="B87" s="721"/>
      <c r="C87" s="722"/>
      <c r="D87" s="681" t="s">
        <v>432</v>
      </c>
      <c r="E87" s="392" t="s">
        <v>432</v>
      </c>
      <c r="F87" s="720" t="s">
        <v>432</v>
      </c>
      <c r="G87" s="720"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720" t="s">
        <v>432</v>
      </c>
      <c r="C92" s="720" t="s">
        <v>432</v>
      </c>
      <c r="D92" s="681" t="s">
        <v>432</v>
      </c>
      <c r="E92" s="392" t="s">
        <v>432</v>
      </c>
      <c r="F92" s="720" t="s">
        <v>432</v>
      </c>
      <c r="G92" s="720" t="s">
        <v>432</v>
      </c>
      <c r="H92" s="167" t="s">
        <v>432</v>
      </c>
      <c r="I92" s="704" t="s">
        <v>432</v>
      </c>
      <c r="J92" s="302" t="s">
        <v>432</v>
      </c>
      <c r="K92" s="302" t="s">
        <v>432</v>
      </c>
      <c r="L92" s="167" t="s">
        <v>432</v>
      </c>
      <c r="M92" s="656" t="s">
        <v>432</v>
      </c>
      <c r="O92" s="662" t="s">
        <v>432</v>
      </c>
    </row>
    <row r="93" spans="1:15" x14ac:dyDescent="0.2">
      <c r="A93" s="308" t="s">
        <v>12</v>
      </c>
      <c r="B93" s="721"/>
      <c r="C93" s="722"/>
      <c r="D93" s="681" t="s">
        <v>432</v>
      </c>
      <c r="E93" s="392" t="s">
        <v>432</v>
      </c>
      <c r="F93" s="720" t="s">
        <v>432</v>
      </c>
      <c r="G93" s="720" t="s">
        <v>432</v>
      </c>
      <c r="H93" s="167" t="s">
        <v>432</v>
      </c>
      <c r="I93" s="704" t="s">
        <v>432</v>
      </c>
      <c r="J93" s="302" t="s">
        <v>432</v>
      </c>
      <c r="K93" s="302" t="s">
        <v>432</v>
      </c>
      <c r="L93" s="167" t="s">
        <v>432</v>
      </c>
      <c r="M93" s="656" t="s">
        <v>432</v>
      </c>
      <c r="O93" s="662" t="s">
        <v>432</v>
      </c>
    </row>
    <row r="94" spans="1:15" x14ac:dyDescent="0.2">
      <c r="A94" s="308" t="s">
        <v>13</v>
      </c>
      <c r="B94" s="721"/>
      <c r="C94" s="722"/>
      <c r="D94" s="681" t="s">
        <v>432</v>
      </c>
      <c r="E94" s="392" t="s">
        <v>432</v>
      </c>
      <c r="F94" s="720" t="s">
        <v>432</v>
      </c>
      <c r="G94" s="720" t="s">
        <v>432</v>
      </c>
      <c r="H94" s="167" t="s">
        <v>432</v>
      </c>
      <c r="I94" s="704" t="s">
        <v>432</v>
      </c>
      <c r="J94" s="302" t="s">
        <v>432</v>
      </c>
      <c r="K94" s="302" t="s">
        <v>432</v>
      </c>
      <c r="L94" s="167" t="s">
        <v>432</v>
      </c>
      <c r="M94" s="656" t="s">
        <v>432</v>
      </c>
      <c r="O94" s="662" t="s">
        <v>432</v>
      </c>
    </row>
    <row r="95" spans="1:15" ht="15.75" x14ac:dyDescent="0.2">
      <c r="A95" s="308" t="s">
        <v>345</v>
      </c>
      <c r="B95" s="720" t="s">
        <v>432</v>
      </c>
      <c r="C95" s="720" t="s">
        <v>432</v>
      </c>
      <c r="D95" s="681" t="s">
        <v>432</v>
      </c>
      <c r="E95" s="392" t="s">
        <v>432</v>
      </c>
      <c r="F95" s="720" t="s">
        <v>432</v>
      </c>
      <c r="G95" s="720" t="s">
        <v>432</v>
      </c>
      <c r="H95" s="167" t="s">
        <v>432</v>
      </c>
      <c r="I95" s="704" t="s">
        <v>432</v>
      </c>
      <c r="J95" s="302" t="s">
        <v>432</v>
      </c>
      <c r="K95" s="302" t="s">
        <v>432</v>
      </c>
      <c r="L95" s="167" t="s">
        <v>432</v>
      </c>
      <c r="M95" s="656" t="s">
        <v>432</v>
      </c>
      <c r="O95" s="662" t="s">
        <v>432</v>
      </c>
    </row>
    <row r="96" spans="1:15" x14ac:dyDescent="0.2">
      <c r="A96" s="308" t="s">
        <v>12</v>
      </c>
      <c r="B96" s="721"/>
      <c r="C96" s="722"/>
      <c r="D96" s="681" t="s">
        <v>432</v>
      </c>
      <c r="E96" s="392" t="s">
        <v>432</v>
      </c>
      <c r="F96" s="720" t="s">
        <v>432</v>
      </c>
      <c r="G96" s="720" t="s">
        <v>432</v>
      </c>
      <c r="H96" s="167" t="s">
        <v>432</v>
      </c>
      <c r="I96" s="704" t="s">
        <v>432</v>
      </c>
      <c r="J96" s="302" t="s">
        <v>432</v>
      </c>
      <c r="K96" s="302" t="s">
        <v>432</v>
      </c>
      <c r="L96" s="167" t="s">
        <v>432</v>
      </c>
      <c r="M96" s="656" t="s">
        <v>432</v>
      </c>
      <c r="O96" s="662" t="s">
        <v>432</v>
      </c>
    </row>
    <row r="97" spans="1:15" x14ac:dyDescent="0.2">
      <c r="A97" s="308" t="s">
        <v>13</v>
      </c>
      <c r="B97" s="721"/>
      <c r="C97" s="722"/>
      <c r="D97" s="681" t="s">
        <v>432</v>
      </c>
      <c r="E97" s="392" t="s">
        <v>432</v>
      </c>
      <c r="F97" s="720" t="s">
        <v>432</v>
      </c>
      <c r="G97" s="720"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720" t="s">
        <v>432</v>
      </c>
      <c r="C102" s="720" t="s">
        <v>432</v>
      </c>
      <c r="D102" s="681" t="s">
        <v>432</v>
      </c>
      <c r="E102" s="392" t="s">
        <v>432</v>
      </c>
      <c r="F102" s="720" t="s">
        <v>432</v>
      </c>
      <c r="G102" s="720" t="s">
        <v>432</v>
      </c>
      <c r="H102" s="167" t="s">
        <v>432</v>
      </c>
      <c r="I102" s="704" t="s">
        <v>432</v>
      </c>
      <c r="J102" s="302" t="s">
        <v>432</v>
      </c>
      <c r="K102" s="302" t="s">
        <v>432</v>
      </c>
      <c r="L102" s="167" t="s">
        <v>432</v>
      </c>
      <c r="M102" s="656" t="s">
        <v>432</v>
      </c>
      <c r="O102" s="662" t="s">
        <v>432</v>
      </c>
    </row>
    <row r="103" spans="1:15" x14ac:dyDescent="0.2">
      <c r="A103" s="308" t="s">
        <v>12</v>
      </c>
      <c r="B103" s="721"/>
      <c r="C103" s="722"/>
      <c r="D103" s="681" t="s">
        <v>432</v>
      </c>
      <c r="E103" s="392" t="s">
        <v>432</v>
      </c>
      <c r="F103" s="720" t="s">
        <v>432</v>
      </c>
      <c r="G103" s="720" t="s">
        <v>432</v>
      </c>
      <c r="H103" s="167" t="s">
        <v>432</v>
      </c>
      <c r="I103" s="704" t="s">
        <v>432</v>
      </c>
      <c r="J103" s="302" t="s">
        <v>432</v>
      </c>
      <c r="K103" s="302" t="s">
        <v>432</v>
      </c>
      <c r="L103" s="167" t="s">
        <v>432</v>
      </c>
      <c r="M103" s="656" t="s">
        <v>432</v>
      </c>
      <c r="O103" s="662" t="s">
        <v>432</v>
      </c>
    </row>
    <row r="104" spans="1:15" x14ac:dyDescent="0.2">
      <c r="A104" s="308" t="s">
        <v>13</v>
      </c>
      <c r="B104" s="721"/>
      <c r="C104" s="722"/>
      <c r="D104" s="681" t="s">
        <v>432</v>
      </c>
      <c r="E104" s="392" t="s">
        <v>432</v>
      </c>
      <c r="F104" s="720" t="s">
        <v>432</v>
      </c>
      <c r="G104" s="720" t="s">
        <v>432</v>
      </c>
      <c r="H104" s="167" t="s">
        <v>432</v>
      </c>
      <c r="I104" s="704" t="s">
        <v>432</v>
      </c>
      <c r="J104" s="302" t="s">
        <v>432</v>
      </c>
      <c r="K104" s="302" t="s">
        <v>432</v>
      </c>
      <c r="L104" s="167" t="s">
        <v>432</v>
      </c>
      <c r="M104" s="656" t="s">
        <v>432</v>
      </c>
      <c r="O104" s="662" t="s">
        <v>432</v>
      </c>
    </row>
    <row r="105" spans="1:15" ht="15.75" x14ac:dyDescent="0.2">
      <c r="A105" s="308" t="s">
        <v>345</v>
      </c>
      <c r="B105" s="720" t="s">
        <v>432</v>
      </c>
      <c r="C105" s="720" t="s">
        <v>432</v>
      </c>
      <c r="D105" s="681" t="s">
        <v>432</v>
      </c>
      <c r="E105" s="392" t="s">
        <v>432</v>
      </c>
      <c r="F105" s="720" t="s">
        <v>432</v>
      </c>
      <c r="G105" s="720" t="s">
        <v>432</v>
      </c>
      <c r="H105" s="167" t="s">
        <v>432</v>
      </c>
      <c r="I105" s="704" t="s">
        <v>432</v>
      </c>
      <c r="J105" s="302" t="s">
        <v>432</v>
      </c>
      <c r="K105" s="302" t="s">
        <v>432</v>
      </c>
      <c r="L105" s="167" t="s">
        <v>432</v>
      </c>
      <c r="M105" s="656" t="s">
        <v>432</v>
      </c>
      <c r="O105" s="662" t="s">
        <v>432</v>
      </c>
    </row>
    <row r="106" spans="1:15" x14ac:dyDescent="0.2">
      <c r="A106" s="308" t="s">
        <v>12</v>
      </c>
      <c r="B106" s="721"/>
      <c r="C106" s="722"/>
      <c r="D106" s="681" t="s">
        <v>432</v>
      </c>
      <c r="E106" s="392" t="s">
        <v>432</v>
      </c>
      <c r="F106" s="720" t="s">
        <v>432</v>
      </c>
      <c r="G106" s="720" t="s">
        <v>432</v>
      </c>
      <c r="H106" s="167" t="s">
        <v>432</v>
      </c>
      <c r="I106" s="704" t="s">
        <v>432</v>
      </c>
      <c r="J106" s="302" t="s">
        <v>432</v>
      </c>
      <c r="K106" s="302" t="s">
        <v>432</v>
      </c>
      <c r="L106" s="167" t="s">
        <v>432</v>
      </c>
      <c r="M106" s="656" t="s">
        <v>432</v>
      </c>
      <c r="O106" s="662" t="s">
        <v>432</v>
      </c>
    </row>
    <row r="107" spans="1:15" x14ac:dyDescent="0.2">
      <c r="A107" s="308" t="s">
        <v>13</v>
      </c>
      <c r="B107" s="721"/>
      <c r="C107" s="722"/>
      <c r="D107" s="681" t="s">
        <v>432</v>
      </c>
      <c r="E107" s="392" t="s">
        <v>432</v>
      </c>
      <c r="F107" s="720" t="s">
        <v>432</v>
      </c>
      <c r="G107" s="720"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720" t="s">
        <v>432</v>
      </c>
      <c r="C112" s="720" t="s">
        <v>432</v>
      </c>
      <c r="D112" s="681" t="s">
        <v>432</v>
      </c>
      <c r="E112" s="392" t="s">
        <v>432</v>
      </c>
      <c r="F112" s="720" t="s">
        <v>432</v>
      </c>
      <c r="G112" s="720" t="s">
        <v>432</v>
      </c>
      <c r="H112" s="167" t="s">
        <v>432</v>
      </c>
      <c r="I112" s="704" t="s">
        <v>432</v>
      </c>
      <c r="J112" s="302" t="s">
        <v>432</v>
      </c>
      <c r="K112" s="302" t="s">
        <v>432</v>
      </c>
      <c r="L112" s="167" t="s">
        <v>432</v>
      </c>
      <c r="M112" s="656" t="s">
        <v>432</v>
      </c>
      <c r="O112" s="662" t="s">
        <v>432</v>
      </c>
    </row>
    <row r="113" spans="1:15" x14ac:dyDescent="0.2">
      <c r="A113" s="308" t="s">
        <v>12</v>
      </c>
      <c r="B113" s="721"/>
      <c r="C113" s="722"/>
      <c r="D113" s="681" t="s">
        <v>432</v>
      </c>
      <c r="E113" s="392" t="s">
        <v>432</v>
      </c>
      <c r="F113" s="720" t="s">
        <v>432</v>
      </c>
      <c r="G113" s="720" t="s">
        <v>432</v>
      </c>
      <c r="H113" s="167" t="s">
        <v>432</v>
      </c>
      <c r="I113" s="704" t="s">
        <v>432</v>
      </c>
      <c r="J113" s="302" t="s">
        <v>432</v>
      </c>
      <c r="K113" s="302" t="s">
        <v>432</v>
      </c>
      <c r="L113" s="167" t="s">
        <v>432</v>
      </c>
      <c r="M113" s="656" t="s">
        <v>432</v>
      </c>
      <c r="O113" s="662" t="s">
        <v>432</v>
      </c>
    </row>
    <row r="114" spans="1:15" x14ac:dyDescent="0.2">
      <c r="A114" s="308" t="s">
        <v>13</v>
      </c>
      <c r="B114" s="721"/>
      <c r="C114" s="722"/>
      <c r="D114" s="681" t="s">
        <v>432</v>
      </c>
      <c r="E114" s="392" t="s">
        <v>432</v>
      </c>
      <c r="F114" s="720" t="s">
        <v>432</v>
      </c>
      <c r="G114" s="720" t="s">
        <v>432</v>
      </c>
      <c r="H114" s="167" t="s">
        <v>432</v>
      </c>
      <c r="I114" s="704" t="s">
        <v>432</v>
      </c>
      <c r="J114" s="302" t="s">
        <v>432</v>
      </c>
      <c r="K114" s="302" t="s">
        <v>432</v>
      </c>
      <c r="L114" s="167" t="s">
        <v>432</v>
      </c>
      <c r="M114" s="656" t="s">
        <v>432</v>
      </c>
      <c r="O114" s="662" t="s">
        <v>432</v>
      </c>
    </row>
    <row r="115" spans="1:15" ht="15.75" x14ac:dyDescent="0.2">
      <c r="A115" s="308" t="s">
        <v>345</v>
      </c>
      <c r="B115" s="720" t="s">
        <v>432</v>
      </c>
      <c r="C115" s="720" t="s">
        <v>432</v>
      </c>
      <c r="D115" s="681" t="s">
        <v>432</v>
      </c>
      <c r="E115" s="392" t="s">
        <v>432</v>
      </c>
      <c r="F115" s="720" t="s">
        <v>432</v>
      </c>
      <c r="G115" s="720" t="s">
        <v>432</v>
      </c>
      <c r="H115" s="167" t="s">
        <v>432</v>
      </c>
      <c r="I115" s="704" t="s">
        <v>432</v>
      </c>
      <c r="J115" s="302" t="s">
        <v>432</v>
      </c>
      <c r="K115" s="302" t="s">
        <v>432</v>
      </c>
      <c r="L115" s="167" t="s">
        <v>432</v>
      </c>
      <c r="M115" s="656" t="s">
        <v>432</v>
      </c>
      <c r="O115" s="662" t="s">
        <v>432</v>
      </c>
    </row>
    <row r="116" spans="1:15" x14ac:dyDescent="0.2">
      <c r="A116" s="308" t="s">
        <v>12</v>
      </c>
      <c r="B116" s="721"/>
      <c r="C116" s="722"/>
      <c r="D116" s="681" t="s">
        <v>432</v>
      </c>
      <c r="E116" s="392" t="s">
        <v>432</v>
      </c>
      <c r="F116" s="720" t="s">
        <v>432</v>
      </c>
      <c r="G116" s="720" t="s">
        <v>432</v>
      </c>
      <c r="H116" s="167" t="s">
        <v>432</v>
      </c>
      <c r="I116" s="704" t="s">
        <v>432</v>
      </c>
      <c r="J116" s="302" t="s">
        <v>432</v>
      </c>
      <c r="K116" s="302" t="s">
        <v>432</v>
      </c>
      <c r="L116" s="167" t="s">
        <v>432</v>
      </c>
      <c r="M116" s="656" t="s">
        <v>432</v>
      </c>
      <c r="O116" s="662" t="s">
        <v>432</v>
      </c>
    </row>
    <row r="117" spans="1:15" x14ac:dyDescent="0.2">
      <c r="A117" s="308" t="s">
        <v>13</v>
      </c>
      <c r="B117" s="723"/>
      <c r="C117" s="724"/>
      <c r="D117" s="681" t="s">
        <v>432</v>
      </c>
      <c r="E117" s="392" t="s">
        <v>432</v>
      </c>
      <c r="F117" s="720" t="s">
        <v>432</v>
      </c>
      <c r="G117" s="720"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720" t="s">
        <v>432</v>
      </c>
      <c r="C122" s="720" t="s">
        <v>432</v>
      </c>
      <c r="D122" s="681" t="s">
        <v>432</v>
      </c>
      <c r="E122" s="392" t="s">
        <v>432</v>
      </c>
      <c r="F122" s="720" t="s">
        <v>432</v>
      </c>
      <c r="G122" s="720" t="s">
        <v>432</v>
      </c>
      <c r="H122" s="167" t="s">
        <v>432</v>
      </c>
      <c r="I122" s="704" t="s">
        <v>432</v>
      </c>
      <c r="J122" s="302" t="s">
        <v>432</v>
      </c>
      <c r="K122" s="302" t="s">
        <v>432</v>
      </c>
      <c r="L122" s="167" t="s">
        <v>432</v>
      </c>
      <c r="M122" s="656" t="s">
        <v>432</v>
      </c>
      <c r="O122" s="662" t="s">
        <v>432</v>
      </c>
    </row>
    <row r="123" spans="1:15" x14ac:dyDescent="0.2">
      <c r="A123" s="308" t="s">
        <v>12</v>
      </c>
      <c r="B123" s="721"/>
      <c r="C123" s="722"/>
      <c r="D123" s="681" t="s">
        <v>432</v>
      </c>
      <c r="E123" s="392" t="s">
        <v>432</v>
      </c>
      <c r="F123" s="720" t="s">
        <v>432</v>
      </c>
      <c r="G123" s="720" t="s">
        <v>432</v>
      </c>
      <c r="H123" s="167" t="s">
        <v>432</v>
      </c>
      <c r="I123" s="704" t="s">
        <v>432</v>
      </c>
      <c r="J123" s="302" t="s">
        <v>432</v>
      </c>
      <c r="K123" s="302" t="s">
        <v>432</v>
      </c>
      <c r="L123" s="167" t="s">
        <v>432</v>
      </c>
      <c r="M123" s="656" t="s">
        <v>432</v>
      </c>
      <c r="O123" s="662" t="s">
        <v>432</v>
      </c>
    </row>
    <row r="124" spans="1:15" x14ac:dyDescent="0.2">
      <c r="A124" s="308" t="s">
        <v>13</v>
      </c>
      <c r="B124" s="721"/>
      <c r="C124" s="722"/>
      <c r="D124" s="681" t="s">
        <v>432</v>
      </c>
      <c r="E124" s="392" t="s">
        <v>432</v>
      </c>
      <c r="F124" s="720" t="s">
        <v>432</v>
      </c>
      <c r="G124" s="720" t="s">
        <v>432</v>
      </c>
      <c r="H124" s="167" t="s">
        <v>432</v>
      </c>
      <c r="I124" s="704" t="s">
        <v>432</v>
      </c>
      <c r="J124" s="302" t="s">
        <v>432</v>
      </c>
      <c r="K124" s="302" t="s">
        <v>432</v>
      </c>
      <c r="L124" s="167" t="s">
        <v>432</v>
      </c>
      <c r="M124" s="656" t="s">
        <v>432</v>
      </c>
      <c r="O124" s="662" t="s">
        <v>432</v>
      </c>
    </row>
    <row r="125" spans="1:15" ht="15.75" x14ac:dyDescent="0.2">
      <c r="A125" s="308" t="s">
        <v>345</v>
      </c>
      <c r="B125" s="720" t="s">
        <v>432</v>
      </c>
      <c r="C125" s="720" t="s">
        <v>432</v>
      </c>
      <c r="D125" s="681" t="s">
        <v>432</v>
      </c>
      <c r="E125" s="392" t="s">
        <v>432</v>
      </c>
      <c r="F125" s="720" t="s">
        <v>432</v>
      </c>
      <c r="G125" s="720" t="s">
        <v>432</v>
      </c>
      <c r="H125" s="167" t="s">
        <v>432</v>
      </c>
      <c r="I125" s="704" t="s">
        <v>432</v>
      </c>
      <c r="J125" s="302" t="s">
        <v>432</v>
      </c>
      <c r="K125" s="302" t="s">
        <v>432</v>
      </c>
      <c r="L125" s="167" t="s">
        <v>432</v>
      </c>
      <c r="M125" s="656" t="s">
        <v>432</v>
      </c>
      <c r="O125" s="662" t="s">
        <v>432</v>
      </c>
    </row>
    <row r="126" spans="1:15" x14ac:dyDescent="0.2">
      <c r="A126" s="308" t="s">
        <v>12</v>
      </c>
      <c r="B126" s="721"/>
      <c r="C126" s="722"/>
      <c r="D126" s="681" t="s">
        <v>432</v>
      </c>
      <c r="E126" s="392" t="s">
        <v>432</v>
      </c>
      <c r="F126" s="720" t="s">
        <v>432</v>
      </c>
      <c r="G126" s="720" t="s">
        <v>432</v>
      </c>
      <c r="H126" s="167" t="s">
        <v>432</v>
      </c>
      <c r="I126" s="704" t="s">
        <v>432</v>
      </c>
      <c r="J126" s="302" t="s">
        <v>432</v>
      </c>
      <c r="K126" s="302" t="s">
        <v>432</v>
      </c>
      <c r="L126" s="167" t="s">
        <v>432</v>
      </c>
      <c r="M126" s="656" t="s">
        <v>432</v>
      </c>
      <c r="O126" s="662" t="s">
        <v>432</v>
      </c>
    </row>
    <row r="127" spans="1:15" x14ac:dyDescent="0.2">
      <c r="A127" s="308" t="s">
        <v>13</v>
      </c>
      <c r="B127" s="721"/>
      <c r="C127" s="722"/>
      <c r="D127" s="681" t="s">
        <v>432</v>
      </c>
      <c r="E127" s="392" t="s">
        <v>432</v>
      </c>
      <c r="F127" s="720" t="s">
        <v>432</v>
      </c>
      <c r="G127" s="720"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720" t="s">
        <v>432</v>
      </c>
      <c r="C132" s="720" t="s">
        <v>432</v>
      </c>
      <c r="D132" s="681" t="s">
        <v>432</v>
      </c>
      <c r="E132" s="392" t="s">
        <v>432</v>
      </c>
      <c r="F132" s="720" t="s">
        <v>432</v>
      </c>
      <c r="G132" s="720" t="s">
        <v>432</v>
      </c>
      <c r="H132" s="167" t="s">
        <v>432</v>
      </c>
      <c r="I132" s="704" t="s">
        <v>432</v>
      </c>
      <c r="J132" s="302" t="s">
        <v>432</v>
      </c>
      <c r="K132" s="302" t="s">
        <v>432</v>
      </c>
      <c r="L132" s="167" t="s">
        <v>432</v>
      </c>
      <c r="M132" s="656" t="s">
        <v>432</v>
      </c>
      <c r="O132" s="662" t="s">
        <v>432</v>
      </c>
    </row>
    <row r="133" spans="1:15" x14ac:dyDescent="0.2">
      <c r="A133" s="308" t="s">
        <v>12</v>
      </c>
      <c r="B133" s="721"/>
      <c r="C133" s="722"/>
      <c r="D133" s="681" t="s">
        <v>432</v>
      </c>
      <c r="E133" s="392" t="s">
        <v>432</v>
      </c>
      <c r="F133" s="720" t="s">
        <v>432</v>
      </c>
      <c r="G133" s="720" t="s">
        <v>432</v>
      </c>
      <c r="H133" s="167" t="s">
        <v>432</v>
      </c>
      <c r="I133" s="704" t="s">
        <v>432</v>
      </c>
      <c r="J133" s="302" t="s">
        <v>432</v>
      </c>
      <c r="K133" s="302" t="s">
        <v>432</v>
      </c>
      <c r="L133" s="167" t="s">
        <v>432</v>
      </c>
      <c r="M133" s="656" t="s">
        <v>432</v>
      </c>
      <c r="O133" s="662" t="s">
        <v>432</v>
      </c>
    </row>
    <row r="134" spans="1:15" x14ac:dyDescent="0.2">
      <c r="A134" s="308" t="s">
        <v>13</v>
      </c>
      <c r="B134" s="721"/>
      <c r="C134" s="722"/>
      <c r="D134" s="681" t="s">
        <v>432</v>
      </c>
      <c r="E134" s="392" t="s">
        <v>432</v>
      </c>
      <c r="F134" s="720" t="s">
        <v>432</v>
      </c>
      <c r="G134" s="720" t="s">
        <v>432</v>
      </c>
      <c r="H134" s="167" t="s">
        <v>432</v>
      </c>
      <c r="I134" s="704" t="s">
        <v>432</v>
      </c>
      <c r="J134" s="302" t="s">
        <v>432</v>
      </c>
      <c r="K134" s="302" t="s">
        <v>432</v>
      </c>
      <c r="L134" s="167" t="s">
        <v>432</v>
      </c>
      <c r="M134" s="656" t="s">
        <v>432</v>
      </c>
      <c r="O134" s="662" t="s">
        <v>432</v>
      </c>
    </row>
    <row r="135" spans="1:15" ht="15.75" x14ac:dyDescent="0.2">
      <c r="A135" s="308" t="s">
        <v>345</v>
      </c>
      <c r="B135" s="720" t="s">
        <v>432</v>
      </c>
      <c r="C135" s="720" t="s">
        <v>432</v>
      </c>
      <c r="D135" s="681" t="s">
        <v>432</v>
      </c>
      <c r="E135" s="392" t="s">
        <v>432</v>
      </c>
      <c r="F135" s="720" t="s">
        <v>432</v>
      </c>
      <c r="G135" s="720" t="s">
        <v>432</v>
      </c>
      <c r="H135" s="167" t="s">
        <v>432</v>
      </c>
      <c r="I135" s="704" t="s">
        <v>432</v>
      </c>
      <c r="J135" s="302" t="s">
        <v>432</v>
      </c>
      <c r="K135" s="302" t="s">
        <v>432</v>
      </c>
      <c r="L135" s="167" t="s">
        <v>432</v>
      </c>
      <c r="M135" s="656" t="s">
        <v>432</v>
      </c>
      <c r="O135" s="662" t="s">
        <v>432</v>
      </c>
    </row>
    <row r="136" spans="1:15" x14ac:dyDescent="0.2">
      <c r="A136" s="308" t="s">
        <v>12</v>
      </c>
      <c r="B136" s="721"/>
      <c r="C136" s="722"/>
      <c r="D136" s="681" t="s">
        <v>432</v>
      </c>
      <c r="E136" s="392" t="s">
        <v>432</v>
      </c>
      <c r="F136" s="720" t="s">
        <v>432</v>
      </c>
      <c r="G136" s="720" t="s">
        <v>432</v>
      </c>
      <c r="H136" s="167" t="s">
        <v>432</v>
      </c>
      <c r="I136" s="704" t="s">
        <v>432</v>
      </c>
      <c r="J136" s="302" t="s">
        <v>432</v>
      </c>
      <c r="K136" s="302" t="s">
        <v>432</v>
      </c>
      <c r="L136" s="167" t="s">
        <v>432</v>
      </c>
      <c r="M136" s="656" t="s">
        <v>432</v>
      </c>
      <c r="O136" s="662" t="s">
        <v>432</v>
      </c>
    </row>
    <row r="137" spans="1:15" x14ac:dyDescent="0.2">
      <c r="A137" s="308" t="s">
        <v>13</v>
      </c>
      <c r="B137" s="721"/>
      <c r="C137" s="722"/>
      <c r="D137" s="681" t="s">
        <v>432</v>
      </c>
      <c r="E137" s="392" t="s">
        <v>432</v>
      </c>
      <c r="F137" s="720" t="s">
        <v>432</v>
      </c>
      <c r="G137" s="720"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720" t="s">
        <v>432</v>
      </c>
      <c r="C146" s="720" t="s">
        <v>432</v>
      </c>
      <c r="D146" s="681" t="s">
        <v>432</v>
      </c>
      <c r="E146" s="392" t="s">
        <v>432</v>
      </c>
      <c r="F146" s="720" t="s">
        <v>432</v>
      </c>
      <c r="G146" s="720"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720" t="s">
        <v>432</v>
      </c>
      <c r="C154" s="720" t="s">
        <v>432</v>
      </c>
      <c r="D154" s="681" t="s">
        <v>432</v>
      </c>
      <c r="E154" s="392" t="s">
        <v>432</v>
      </c>
      <c r="F154" s="720" t="s">
        <v>432</v>
      </c>
      <c r="G154" s="720"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241">
        <v>1559758</v>
      </c>
      <c r="C165" s="320">
        <v>1315411</v>
      </c>
      <c r="D165" s="262">
        <v>-15.7</v>
      </c>
      <c r="E165" s="179">
        <v>6.8112773250525116</v>
      </c>
      <c r="F165" s="694" t="s">
        <v>432</v>
      </c>
      <c r="G165" s="700" t="s">
        <v>432</v>
      </c>
      <c r="H165" s="712" t="s">
        <v>432</v>
      </c>
      <c r="I165" s="656" t="s">
        <v>432</v>
      </c>
      <c r="J165" s="329">
        <v>1559758</v>
      </c>
      <c r="K165" s="329">
        <v>1315411</v>
      </c>
      <c r="L165" s="266">
        <v>-15.7</v>
      </c>
      <c r="M165" s="179">
        <v>6.7844439412370132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241">
        <v>58892941</v>
      </c>
      <c r="C167" s="320">
        <v>61571650</v>
      </c>
      <c r="D167" s="167">
        <v>4.5</v>
      </c>
      <c r="E167" s="179">
        <v>12.977572831575785</v>
      </c>
      <c r="F167" s="645" t="s">
        <v>432</v>
      </c>
      <c r="G167" s="410" t="s">
        <v>432</v>
      </c>
      <c r="H167" s="713" t="s">
        <v>432</v>
      </c>
      <c r="I167" s="656" t="s">
        <v>432</v>
      </c>
      <c r="J167" s="319">
        <v>58892941</v>
      </c>
      <c r="K167" s="319">
        <v>61571650</v>
      </c>
      <c r="L167" s="267">
        <v>4.5</v>
      </c>
      <c r="M167" s="179">
        <v>12.919836337410391</v>
      </c>
      <c r="N167" s="149"/>
      <c r="O167" s="662" t="s">
        <v>432</v>
      </c>
    </row>
    <row r="168" spans="1:15" s="3" customFormat="1" ht="15.75" x14ac:dyDescent="0.2">
      <c r="A168" s="13" t="s">
        <v>354</v>
      </c>
      <c r="B168" s="241">
        <v>9898</v>
      </c>
      <c r="C168" s="410" t="s">
        <v>432</v>
      </c>
      <c r="D168" s="167">
        <v>-100</v>
      </c>
      <c r="E168" s="655" t="s">
        <v>432</v>
      </c>
      <c r="F168" s="645" t="s">
        <v>432</v>
      </c>
      <c r="G168" s="410" t="s">
        <v>432</v>
      </c>
      <c r="H168" s="713" t="s">
        <v>432</v>
      </c>
      <c r="I168" s="656" t="s">
        <v>432</v>
      </c>
      <c r="J168" s="319">
        <v>9898</v>
      </c>
      <c r="K168" s="411" t="s">
        <v>432</v>
      </c>
      <c r="L168" s="267">
        <v>-100</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818" priority="193">
      <formula>kvartal &lt; 4</formula>
    </cfRule>
  </conditionalFormatting>
  <conditionalFormatting sqref="B63:C65">
    <cfRule type="expression" dxfId="817" priority="192">
      <formula>kvartal &lt; 4</formula>
    </cfRule>
  </conditionalFormatting>
  <conditionalFormatting sqref="B37">
    <cfRule type="expression" dxfId="816" priority="191">
      <formula>kvartal &lt; 4</formula>
    </cfRule>
  </conditionalFormatting>
  <conditionalFormatting sqref="B38">
    <cfRule type="expression" dxfId="815" priority="190">
      <formula>kvartal &lt; 4</formula>
    </cfRule>
  </conditionalFormatting>
  <conditionalFormatting sqref="B39">
    <cfRule type="expression" dxfId="814" priority="189">
      <formula>kvartal &lt; 4</formula>
    </cfRule>
  </conditionalFormatting>
  <conditionalFormatting sqref="A34">
    <cfRule type="expression" dxfId="813" priority="62">
      <formula>kvartal &lt; 4</formula>
    </cfRule>
  </conditionalFormatting>
  <conditionalFormatting sqref="C37">
    <cfRule type="expression" dxfId="812" priority="188">
      <formula>kvartal &lt; 4</formula>
    </cfRule>
  </conditionalFormatting>
  <conditionalFormatting sqref="C38">
    <cfRule type="expression" dxfId="811" priority="187">
      <formula>kvartal &lt; 4</formula>
    </cfRule>
  </conditionalFormatting>
  <conditionalFormatting sqref="C39">
    <cfRule type="expression" dxfId="810" priority="186">
      <formula>kvartal &lt; 4</formula>
    </cfRule>
  </conditionalFormatting>
  <conditionalFormatting sqref="B26:C28">
    <cfRule type="expression" dxfId="809" priority="185">
      <formula>kvartal &lt; 4</formula>
    </cfRule>
  </conditionalFormatting>
  <conditionalFormatting sqref="B32:C33">
    <cfRule type="expression" dxfId="808" priority="184">
      <formula>kvartal &lt; 4</formula>
    </cfRule>
  </conditionalFormatting>
  <conditionalFormatting sqref="B34">
    <cfRule type="expression" dxfId="807" priority="183">
      <formula>kvartal &lt; 4</formula>
    </cfRule>
  </conditionalFormatting>
  <conditionalFormatting sqref="C34">
    <cfRule type="expression" dxfId="806" priority="182">
      <formula>kvartal &lt; 4</formula>
    </cfRule>
  </conditionalFormatting>
  <conditionalFormatting sqref="F26:G28">
    <cfRule type="expression" dxfId="805" priority="181">
      <formula>kvartal &lt; 4</formula>
    </cfRule>
  </conditionalFormatting>
  <conditionalFormatting sqref="F32">
    <cfRule type="expression" dxfId="804" priority="180">
      <formula>kvartal &lt; 4</formula>
    </cfRule>
  </conditionalFormatting>
  <conditionalFormatting sqref="G32">
    <cfRule type="expression" dxfId="803" priority="179">
      <formula>kvartal &lt; 4</formula>
    </cfRule>
  </conditionalFormatting>
  <conditionalFormatting sqref="F33">
    <cfRule type="expression" dxfId="802" priority="178">
      <formula>kvartal &lt; 4</formula>
    </cfRule>
  </conditionalFormatting>
  <conditionalFormatting sqref="G33">
    <cfRule type="expression" dxfId="801" priority="177">
      <formula>kvartal &lt; 4</formula>
    </cfRule>
  </conditionalFormatting>
  <conditionalFormatting sqref="F34">
    <cfRule type="expression" dxfId="800" priority="176">
      <formula>kvartal &lt; 4</formula>
    </cfRule>
  </conditionalFormatting>
  <conditionalFormatting sqref="G34">
    <cfRule type="expression" dxfId="799" priority="175">
      <formula>kvartal &lt; 4</formula>
    </cfRule>
  </conditionalFormatting>
  <conditionalFormatting sqref="F37">
    <cfRule type="expression" dxfId="798" priority="174">
      <formula>kvartal &lt; 4</formula>
    </cfRule>
  </conditionalFormatting>
  <conditionalFormatting sqref="F38">
    <cfRule type="expression" dxfId="797" priority="173">
      <formula>kvartal &lt; 4</formula>
    </cfRule>
  </conditionalFormatting>
  <conditionalFormatting sqref="F39">
    <cfRule type="expression" dxfId="796" priority="172">
      <formula>kvartal &lt; 4</formula>
    </cfRule>
  </conditionalFormatting>
  <conditionalFormatting sqref="G37">
    <cfRule type="expression" dxfId="795" priority="171">
      <formula>kvartal &lt; 4</formula>
    </cfRule>
  </conditionalFormatting>
  <conditionalFormatting sqref="G38">
    <cfRule type="expression" dxfId="794" priority="170">
      <formula>kvartal &lt; 4</formula>
    </cfRule>
  </conditionalFormatting>
  <conditionalFormatting sqref="G39">
    <cfRule type="expression" dxfId="793" priority="169">
      <formula>kvartal &lt; 4</formula>
    </cfRule>
  </conditionalFormatting>
  <conditionalFormatting sqref="B29">
    <cfRule type="expression" dxfId="792" priority="168">
      <formula>kvartal &lt; 4</formula>
    </cfRule>
  </conditionalFormatting>
  <conditionalFormatting sqref="C29">
    <cfRule type="expression" dxfId="791" priority="167">
      <formula>kvartal &lt; 4</formula>
    </cfRule>
  </conditionalFormatting>
  <conditionalFormatting sqref="F29">
    <cfRule type="expression" dxfId="790" priority="166">
      <formula>kvartal &lt; 4</formula>
    </cfRule>
  </conditionalFormatting>
  <conditionalFormatting sqref="G29">
    <cfRule type="expression" dxfId="789" priority="165">
      <formula>kvartal &lt; 4</formula>
    </cfRule>
  </conditionalFormatting>
  <conditionalFormatting sqref="J26:K29">
    <cfRule type="expression" dxfId="788" priority="164">
      <formula>kvartal &lt; 4</formula>
    </cfRule>
  </conditionalFormatting>
  <conditionalFormatting sqref="J32:K34">
    <cfRule type="expression" dxfId="787" priority="163">
      <formula>kvartal &lt; 4</formula>
    </cfRule>
  </conditionalFormatting>
  <conditionalFormatting sqref="J37:K39">
    <cfRule type="expression" dxfId="786" priority="162">
      <formula>kvartal &lt; 4</formula>
    </cfRule>
  </conditionalFormatting>
  <conditionalFormatting sqref="J82:K86">
    <cfRule type="expression" dxfId="785" priority="100">
      <formula>kvartal &lt; 4</formula>
    </cfRule>
  </conditionalFormatting>
  <conditionalFormatting sqref="J87:K87">
    <cfRule type="expression" dxfId="784" priority="99">
      <formula>kvartal &lt; 4</formula>
    </cfRule>
  </conditionalFormatting>
  <conditionalFormatting sqref="J92:K97">
    <cfRule type="expression" dxfId="783" priority="98">
      <formula>kvartal &lt; 4</formula>
    </cfRule>
  </conditionalFormatting>
  <conditionalFormatting sqref="J102:K107">
    <cfRule type="expression" dxfId="782" priority="97">
      <formula>kvartal &lt; 4</formula>
    </cfRule>
  </conditionalFormatting>
  <conditionalFormatting sqref="J112:K117">
    <cfRule type="expression" dxfId="781" priority="96">
      <formula>kvartal &lt; 4</formula>
    </cfRule>
  </conditionalFormatting>
  <conditionalFormatting sqref="J122:K127">
    <cfRule type="expression" dxfId="780" priority="95">
      <formula>kvartal &lt; 4</formula>
    </cfRule>
  </conditionalFormatting>
  <conditionalFormatting sqref="J132:K137">
    <cfRule type="expression" dxfId="779" priority="94">
      <formula>kvartal &lt; 4</formula>
    </cfRule>
  </conditionalFormatting>
  <conditionalFormatting sqref="J146:K146">
    <cfRule type="expression" dxfId="778" priority="93">
      <formula>kvartal &lt; 4</formula>
    </cfRule>
  </conditionalFormatting>
  <conditionalFormatting sqref="J154:K154">
    <cfRule type="expression" dxfId="777" priority="92">
      <formula>kvartal &lt; 4</formula>
    </cfRule>
  </conditionalFormatting>
  <conditionalFormatting sqref="A26:A28">
    <cfRule type="expression" dxfId="776" priority="76">
      <formula>kvartal &lt; 4</formula>
    </cfRule>
  </conditionalFormatting>
  <conditionalFormatting sqref="A32:A33">
    <cfRule type="expression" dxfId="775" priority="75">
      <formula>kvartal &lt; 4</formula>
    </cfRule>
  </conditionalFormatting>
  <conditionalFormatting sqref="A37:A39">
    <cfRule type="expression" dxfId="774" priority="74">
      <formula>kvartal &lt; 4</formula>
    </cfRule>
  </conditionalFormatting>
  <conditionalFormatting sqref="A57:A59">
    <cfRule type="expression" dxfId="773" priority="73">
      <formula>kvartal &lt; 4</formula>
    </cfRule>
  </conditionalFormatting>
  <conditionalFormatting sqref="A63:A65">
    <cfRule type="expression" dxfId="772" priority="72">
      <formula>kvartal &lt; 4</formula>
    </cfRule>
  </conditionalFormatting>
  <conditionalFormatting sqref="A82:A87">
    <cfRule type="expression" dxfId="771" priority="71">
      <formula>kvartal &lt; 4</formula>
    </cfRule>
  </conditionalFormatting>
  <conditionalFormatting sqref="A92:A97">
    <cfRule type="expression" dxfId="770" priority="70">
      <formula>kvartal &lt; 4</formula>
    </cfRule>
  </conditionalFormatting>
  <conditionalFormatting sqref="A102:A107">
    <cfRule type="expression" dxfId="769" priority="69">
      <formula>kvartal &lt; 4</formula>
    </cfRule>
  </conditionalFormatting>
  <conditionalFormatting sqref="A112:A117">
    <cfRule type="expression" dxfId="768" priority="68">
      <formula>kvartal &lt; 4</formula>
    </cfRule>
  </conditionalFormatting>
  <conditionalFormatting sqref="A122:A127">
    <cfRule type="expression" dxfId="767" priority="67">
      <formula>kvartal &lt; 4</formula>
    </cfRule>
  </conditionalFormatting>
  <conditionalFormatting sqref="A132:A137">
    <cfRule type="expression" dxfId="766" priority="66">
      <formula>kvartal &lt; 4</formula>
    </cfRule>
  </conditionalFormatting>
  <conditionalFormatting sqref="A146">
    <cfRule type="expression" dxfId="765" priority="65">
      <formula>kvartal &lt; 4</formula>
    </cfRule>
  </conditionalFormatting>
  <conditionalFormatting sqref="A154">
    <cfRule type="expression" dxfId="764" priority="64">
      <formula>kvartal &lt; 4</formula>
    </cfRule>
  </conditionalFormatting>
  <conditionalFormatting sqref="A29">
    <cfRule type="expression" dxfId="763" priority="63">
      <formula>kvartal &lt; 4</formula>
    </cfRule>
  </conditionalFormatting>
  <conditionalFormatting sqref="B82">
    <cfRule type="expression" dxfId="762" priority="61">
      <formula>kvartal &lt; 4</formula>
    </cfRule>
  </conditionalFormatting>
  <conditionalFormatting sqref="C82">
    <cfRule type="expression" dxfId="761" priority="60">
      <formula>kvartal &lt; 4</formula>
    </cfRule>
  </conditionalFormatting>
  <conditionalFormatting sqref="B85">
    <cfRule type="expression" dxfId="760" priority="59">
      <formula>kvartal &lt; 4</formula>
    </cfRule>
  </conditionalFormatting>
  <conditionalFormatting sqref="C85">
    <cfRule type="expression" dxfId="759" priority="58">
      <formula>kvartal &lt; 4</formula>
    </cfRule>
  </conditionalFormatting>
  <conditionalFormatting sqref="B92">
    <cfRule type="expression" dxfId="758" priority="57">
      <formula>kvartal &lt; 4</formula>
    </cfRule>
  </conditionalFormatting>
  <conditionalFormatting sqref="C92">
    <cfRule type="expression" dxfId="757" priority="56">
      <formula>kvartal &lt; 4</formula>
    </cfRule>
  </conditionalFormatting>
  <conditionalFormatting sqref="B95">
    <cfRule type="expression" dxfId="756" priority="55">
      <formula>kvartal &lt; 4</formula>
    </cfRule>
  </conditionalFormatting>
  <conditionalFormatting sqref="C95">
    <cfRule type="expression" dxfId="755" priority="54">
      <formula>kvartal &lt; 4</formula>
    </cfRule>
  </conditionalFormatting>
  <conditionalFormatting sqref="B102">
    <cfRule type="expression" dxfId="754" priority="53">
      <formula>kvartal &lt; 4</formula>
    </cfRule>
  </conditionalFormatting>
  <conditionalFormatting sqref="C102">
    <cfRule type="expression" dxfId="753" priority="52">
      <formula>kvartal &lt; 4</formula>
    </cfRule>
  </conditionalFormatting>
  <conditionalFormatting sqref="B105">
    <cfRule type="expression" dxfId="752" priority="51">
      <formula>kvartal &lt; 4</formula>
    </cfRule>
  </conditionalFormatting>
  <conditionalFormatting sqref="C105">
    <cfRule type="expression" dxfId="751" priority="50">
      <formula>kvartal &lt; 4</formula>
    </cfRule>
  </conditionalFormatting>
  <conditionalFormatting sqref="B112">
    <cfRule type="expression" dxfId="750" priority="49">
      <formula>kvartal &lt; 4</formula>
    </cfRule>
  </conditionalFormatting>
  <conditionalFormatting sqref="C112">
    <cfRule type="expression" dxfId="749" priority="48">
      <formula>kvartal &lt; 4</formula>
    </cfRule>
  </conditionalFormatting>
  <conditionalFormatting sqref="B115">
    <cfRule type="expression" dxfId="748" priority="47">
      <formula>kvartal &lt; 4</formula>
    </cfRule>
  </conditionalFormatting>
  <conditionalFormatting sqref="C115">
    <cfRule type="expression" dxfId="747" priority="46">
      <formula>kvartal &lt; 4</formula>
    </cfRule>
  </conditionalFormatting>
  <conditionalFormatting sqref="B122">
    <cfRule type="expression" dxfId="746" priority="45">
      <formula>kvartal &lt; 4</formula>
    </cfRule>
  </conditionalFormatting>
  <conditionalFormatting sqref="C122">
    <cfRule type="expression" dxfId="745" priority="44">
      <formula>kvartal &lt; 4</formula>
    </cfRule>
  </conditionalFormatting>
  <conditionalFormatting sqref="B125">
    <cfRule type="expression" dxfId="744" priority="43">
      <formula>kvartal &lt; 4</formula>
    </cfRule>
  </conditionalFormatting>
  <conditionalFormatting sqref="C125">
    <cfRule type="expression" dxfId="743" priority="42">
      <formula>kvartal &lt; 4</formula>
    </cfRule>
  </conditionalFormatting>
  <conditionalFormatting sqref="B132">
    <cfRule type="expression" dxfId="742" priority="41">
      <formula>kvartal &lt; 4</formula>
    </cfRule>
  </conditionalFormatting>
  <conditionalFormatting sqref="C132">
    <cfRule type="expression" dxfId="741" priority="40">
      <formula>kvartal &lt; 4</formula>
    </cfRule>
  </conditionalFormatting>
  <conditionalFormatting sqref="B135">
    <cfRule type="expression" dxfId="740" priority="39">
      <formula>kvartal &lt; 4</formula>
    </cfRule>
  </conditionalFormatting>
  <conditionalFormatting sqref="C135">
    <cfRule type="expression" dxfId="739" priority="38">
      <formula>kvartal &lt; 4</formula>
    </cfRule>
  </conditionalFormatting>
  <conditionalFormatting sqref="B146">
    <cfRule type="expression" dxfId="738" priority="37">
      <formula>kvartal &lt; 4</formula>
    </cfRule>
  </conditionalFormatting>
  <conditionalFormatting sqref="C146">
    <cfRule type="expression" dxfId="737" priority="36">
      <formula>kvartal &lt; 4</formula>
    </cfRule>
  </conditionalFormatting>
  <conditionalFormatting sqref="B154">
    <cfRule type="expression" dxfId="736" priority="35">
      <formula>kvartal &lt; 4</formula>
    </cfRule>
  </conditionalFormatting>
  <conditionalFormatting sqref="C154">
    <cfRule type="expression" dxfId="735" priority="34">
      <formula>kvartal &lt; 4</formula>
    </cfRule>
  </conditionalFormatting>
  <conditionalFormatting sqref="F83">
    <cfRule type="expression" dxfId="734" priority="33">
      <formula>kvartal &lt; 4</formula>
    </cfRule>
  </conditionalFormatting>
  <conditionalFormatting sqref="G83">
    <cfRule type="expression" dxfId="733" priority="32">
      <formula>kvartal &lt; 4</formula>
    </cfRule>
  </conditionalFormatting>
  <conditionalFormatting sqref="F84:G84">
    <cfRule type="expression" dxfId="732" priority="31">
      <formula>kvartal &lt; 4</formula>
    </cfRule>
  </conditionalFormatting>
  <conditionalFormatting sqref="F86:G87">
    <cfRule type="expression" dxfId="731" priority="30">
      <formula>kvartal &lt; 4</formula>
    </cfRule>
  </conditionalFormatting>
  <conditionalFormatting sqref="F93:G94">
    <cfRule type="expression" dxfId="730" priority="29">
      <formula>kvartal &lt; 4</formula>
    </cfRule>
  </conditionalFormatting>
  <conditionalFormatting sqref="F96:G97">
    <cfRule type="expression" dxfId="729" priority="28">
      <formula>kvartal &lt; 4</formula>
    </cfRule>
  </conditionalFormatting>
  <conditionalFormatting sqref="F103:G104">
    <cfRule type="expression" dxfId="728" priority="27">
      <formula>kvartal &lt; 4</formula>
    </cfRule>
  </conditionalFormatting>
  <conditionalFormatting sqref="F106:G107">
    <cfRule type="expression" dxfId="727" priority="26">
      <formula>kvartal &lt; 4</formula>
    </cfRule>
  </conditionalFormatting>
  <conditionalFormatting sqref="F113:G114">
    <cfRule type="expression" dxfId="726" priority="25">
      <formula>kvartal &lt; 4</formula>
    </cfRule>
  </conditionalFormatting>
  <conditionalFormatting sqref="F116:G117">
    <cfRule type="expression" dxfId="725" priority="24">
      <formula>kvartal &lt; 4</formula>
    </cfRule>
  </conditionalFormatting>
  <conditionalFormatting sqref="F123:G124">
    <cfRule type="expression" dxfId="724" priority="23">
      <formula>kvartal &lt; 4</formula>
    </cfRule>
  </conditionalFormatting>
  <conditionalFormatting sqref="F126:G127">
    <cfRule type="expression" dxfId="723" priority="22">
      <formula>kvartal &lt; 4</formula>
    </cfRule>
  </conditionalFormatting>
  <conditionalFormatting sqref="F133:G134">
    <cfRule type="expression" dxfId="722" priority="21">
      <formula>kvartal &lt; 4</formula>
    </cfRule>
  </conditionalFormatting>
  <conditionalFormatting sqref="F136:G137">
    <cfRule type="expression" dxfId="721" priority="20">
      <formula>kvartal &lt; 4</formula>
    </cfRule>
  </conditionalFormatting>
  <conditionalFormatting sqref="F146">
    <cfRule type="expression" dxfId="720" priority="19">
      <formula>kvartal &lt; 4</formula>
    </cfRule>
  </conditionalFormatting>
  <conditionalFormatting sqref="G146">
    <cfRule type="expression" dxfId="719" priority="18">
      <formula>kvartal &lt; 4</formula>
    </cfRule>
  </conditionalFormatting>
  <conditionalFormatting sqref="F154:G154">
    <cfRule type="expression" dxfId="718" priority="17">
      <formula>kvartal &lt; 4</formula>
    </cfRule>
  </conditionalFormatting>
  <conditionalFormatting sqref="F82:G82">
    <cfRule type="expression" dxfId="717" priority="16">
      <formula>kvartal &lt; 4</formula>
    </cfRule>
  </conditionalFormatting>
  <conditionalFormatting sqref="F85:G85">
    <cfRule type="expression" dxfId="716" priority="15">
      <formula>kvartal &lt; 4</formula>
    </cfRule>
  </conditionalFormatting>
  <conditionalFormatting sqref="F92:G92">
    <cfRule type="expression" dxfId="715" priority="14">
      <formula>kvartal &lt; 4</formula>
    </cfRule>
  </conditionalFormatting>
  <conditionalFormatting sqref="F95:G95">
    <cfRule type="expression" dxfId="714" priority="13">
      <formula>kvartal &lt; 4</formula>
    </cfRule>
  </conditionalFormatting>
  <conditionalFormatting sqref="F102:G102">
    <cfRule type="expression" dxfId="713" priority="12">
      <formula>kvartal &lt; 4</formula>
    </cfRule>
  </conditionalFormatting>
  <conditionalFormatting sqref="F105:G105">
    <cfRule type="expression" dxfId="712" priority="11">
      <formula>kvartal &lt; 4</formula>
    </cfRule>
  </conditionalFormatting>
  <conditionalFormatting sqref="F112:G112">
    <cfRule type="expression" dxfId="711" priority="10">
      <formula>kvartal &lt; 4</formula>
    </cfRule>
  </conditionalFormatting>
  <conditionalFormatting sqref="F115">
    <cfRule type="expression" dxfId="710" priority="9">
      <formula>kvartal &lt; 4</formula>
    </cfRule>
  </conditionalFormatting>
  <conditionalFormatting sqref="G115">
    <cfRule type="expression" dxfId="709" priority="8">
      <formula>kvartal &lt; 4</formula>
    </cfRule>
  </conditionalFormatting>
  <conditionalFormatting sqref="F122:G122">
    <cfRule type="expression" dxfId="708" priority="7">
      <formula>kvartal &lt; 4</formula>
    </cfRule>
  </conditionalFormatting>
  <conditionalFormatting sqref="F125">
    <cfRule type="expression" dxfId="707" priority="6">
      <formula>kvartal &lt; 4</formula>
    </cfRule>
  </conditionalFormatting>
  <conditionalFormatting sqref="G125">
    <cfRule type="expression" dxfId="706" priority="5">
      <formula>kvartal &lt; 4</formula>
    </cfRule>
  </conditionalFormatting>
  <conditionalFormatting sqref="F132">
    <cfRule type="expression" dxfId="705" priority="4">
      <formula>kvartal &lt; 4</formula>
    </cfRule>
  </conditionalFormatting>
  <conditionalFormatting sqref="G132">
    <cfRule type="expression" dxfId="704" priority="3">
      <formula>kvartal &lt; 4</formula>
    </cfRule>
  </conditionalFormatting>
  <conditionalFormatting sqref="G135">
    <cfRule type="expression" dxfId="703" priority="2">
      <formula>kvartal &lt; 4</formula>
    </cfRule>
  </conditionalFormatting>
  <conditionalFormatting sqref="F135">
    <cfRule type="expression" dxfId="702" priority="1">
      <formula>kvartal &lt; 4</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160</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317">
        <v>78039</v>
      </c>
      <c r="G7" s="318">
        <v>63487</v>
      </c>
      <c r="H7" s="262">
        <v>-18.600000000000001</v>
      </c>
      <c r="I7" s="179">
        <v>1.2909220459582933</v>
      </c>
      <c r="J7" s="319">
        <v>78039</v>
      </c>
      <c r="K7" s="320">
        <v>63487</v>
      </c>
      <c r="L7" s="266">
        <v>-18.600000000000001</v>
      </c>
      <c r="M7" s="179">
        <v>0.80618624346893197</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321">
        <v>76080</v>
      </c>
      <c r="G10" s="322">
        <v>64223</v>
      </c>
      <c r="H10" s="167">
        <v>-15.6</v>
      </c>
      <c r="I10" s="179">
        <v>1.4927010434399124</v>
      </c>
      <c r="J10" s="319">
        <v>76080</v>
      </c>
      <c r="K10" s="320">
        <v>64223</v>
      </c>
      <c r="L10" s="267">
        <v>-15.6</v>
      </c>
      <c r="M10" s="179">
        <v>1.424847092034303</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321">
        <v>470157</v>
      </c>
      <c r="G13" s="322">
        <v>545232</v>
      </c>
      <c r="H13" s="167">
        <v>16</v>
      </c>
      <c r="I13" s="179">
        <v>1.8765386494074208</v>
      </c>
      <c r="J13" s="319">
        <v>470157</v>
      </c>
      <c r="K13" s="320">
        <v>545232</v>
      </c>
      <c r="L13" s="267">
        <v>16</v>
      </c>
      <c r="M13" s="179">
        <v>1.0096218390885934</v>
      </c>
      <c r="O13" s="662" t="s">
        <v>432</v>
      </c>
    </row>
    <row r="14" spans="1:15" s="44" customFormat="1" ht="15.75" x14ac:dyDescent="0.2">
      <c r="A14" s="13" t="s">
        <v>27</v>
      </c>
      <c r="B14" s="692" t="s">
        <v>432</v>
      </c>
      <c r="C14" s="698" t="s">
        <v>432</v>
      </c>
      <c r="D14" s="656" t="s">
        <v>432</v>
      </c>
      <c r="E14" s="655" t="s">
        <v>432</v>
      </c>
      <c r="F14" s="321">
        <v>1714</v>
      </c>
      <c r="G14" s="322">
        <v>4204</v>
      </c>
      <c r="H14" s="167">
        <v>145.30000000000001</v>
      </c>
      <c r="I14" s="179">
        <v>1.7547878836006614</v>
      </c>
      <c r="J14" s="319">
        <v>1714</v>
      </c>
      <c r="K14" s="320">
        <v>4204</v>
      </c>
      <c r="L14" s="267">
        <v>145.30000000000001</v>
      </c>
      <c r="M14" s="179">
        <v>1.4266414034292121</v>
      </c>
      <c r="N14" s="144"/>
      <c r="O14" s="662" t="s">
        <v>432</v>
      </c>
    </row>
    <row r="15" spans="1:15" s="44" customFormat="1" ht="15.75" x14ac:dyDescent="0.2">
      <c r="A15" s="42" t="s">
        <v>26</v>
      </c>
      <c r="B15" s="693" t="s">
        <v>432</v>
      </c>
      <c r="C15" s="699" t="s">
        <v>432</v>
      </c>
      <c r="D15" s="657" t="s">
        <v>432</v>
      </c>
      <c r="E15" s="657" t="s">
        <v>432</v>
      </c>
      <c r="F15" s="323">
        <v>1853</v>
      </c>
      <c r="G15" s="324">
        <v>719</v>
      </c>
      <c r="H15" s="168">
        <v>-61.2</v>
      </c>
      <c r="I15" s="168">
        <v>0.92707069682410193</v>
      </c>
      <c r="J15" s="325">
        <v>1853</v>
      </c>
      <c r="K15" s="326">
        <v>719</v>
      </c>
      <c r="L15" s="268">
        <v>-61.2</v>
      </c>
      <c r="M15" s="168">
        <v>0.68984803117430438</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329">
        <v>842</v>
      </c>
      <c r="G25" s="328">
        <v>825</v>
      </c>
      <c r="H25" s="262">
        <v>-2</v>
      </c>
      <c r="I25" s="179">
        <v>0.37298578932290954</v>
      </c>
      <c r="J25" s="327">
        <v>842</v>
      </c>
      <c r="K25" s="327">
        <v>825</v>
      </c>
      <c r="L25" s="266">
        <v>-2</v>
      </c>
      <c r="M25" s="167">
        <v>8.6122763202689204E-2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319">
        <v>926058</v>
      </c>
      <c r="G36" s="320">
        <v>827947</v>
      </c>
      <c r="H36" s="167">
        <v>-10.6</v>
      </c>
      <c r="I36" s="179">
        <v>4.424321670575277</v>
      </c>
      <c r="J36" s="241">
        <v>926058</v>
      </c>
      <c r="K36" s="241">
        <v>827947</v>
      </c>
      <c r="L36" s="267">
        <v>-10.6</v>
      </c>
      <c r="M36" s="167">
        <v>1.170277475662018</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319">
        <v>1569</v>
      </c>
      <c r="G40" s="320">
        <v>3874</v>
      </c>
      <c r="H40" s="167">
        <v>146.9</v>
      </c>
      <c r="I40" s="179">
        <v>-145.8184851797605</v>
      </c>
      <c r="J40" s="241">
        <v>1569</v>
      </c>
      <c r="K40" s="241">
        <v>3874</v>
      </c>
      <c r="L40" s="267">
        <v>146.9</v>
      </c>
      <c r="M40" s="167">
        <v>15.562965173172433</v>
      </c>
      <c r="O40" s="662" t="s">
        <v>432</v>
      </c>
    </row>
    <row r="41" spans="1:15" ht="15.75" x14ac:dyDescent="0.2">
      <c r="A41" s="13" t="s">
        <v>26</v>
      </c>
      <c r="B41" s="645" t="s">
        <v>432</v>
      </c>
      <c r="C41" s="410" t="s">
        <v>432</v>
      </c>
      <c r="D41" s="656" t="s">
        <v>432</v>
      </c>
      <c r="E41" s="655" t="s">
        <v>432</v>
      </c>
      <c r="F41" s="319">
        <v>7756</v>
      </c>
      <c r="G41" s="320">
        <v>1964</v>
      </c>
      <c r="H41" s="167">
        <v>-74.7</v>
      </c>
      <c r="I41" s="179">
        <v>3.808738203246699</v>
      </c>
      <c r="J41" s="241">
        <v>7756</v>
      </c>
      <c r="K41" s="241">
        <v>1964</v>
      </c>
      <c r="L41" s="267">
        <v>-74.7</v>
      </c>
      <c r="M41" s="167">
        <v>111.45656593240375</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692" t="s">
        <v>432</v>
      </c>
      <c r="C54" s="698" t="s">
        <v>432</v>
      </c>
      <c r="D54" s="715" t="s">
        <v>432</v>
      </c>
      <c r="E54" s="655" t="s">
        <v>432</v>
      </c>
      <c r="F54" s="146"/>
      <c r="G54" s="34"/>
      <c r="H54" s="160"/>
      <c r="I54" s="160"/>
      <c r="J54" s="38"/>
      <c r="K54" s="38"/>
      <c r="L54" s="160"/>
      <c r="M54" s="160"/>
      <c r="N54" s="149"/>
      <c r="O54" s="662" t="s">
        <v>432</v>
      </c>
    </row>
    <row r="55" spans="1:15" s="3" customFormat="1" ht="15.75" x14ac:dyDescent="0.2">
      <c r="A55" s="39" t="s">
        <v>340</v>
      </c>
      <c r="B55" s="691" t="s">
        <v>432</v>
      </c>
      <c r="C55" s="697" t="s">
        <v>432</v>
      </c>
      <c r="D55" s="710" t="s">
        <v>432</v>
      </c>
      <c r="E55" s="655" t="s">
        <v>432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736" t="s">
        <v>432</v>
      </c>
      <c r="C79" s="736" t="s">
        <v>432</v>
      </c>
      <c r="D79" s="709" t="s">
        <v>432</v>
      </c>
      <c r="E79" s="655" t="s">
        <v>432</v>
      </c>
      <c r="F79" s="362">
        <v>38</v>
      </c>
      <c r="G79" s="362">
        <v>44</v>
      </c>
      <c r="H79" s="262">
        <v>15.8</v>
      </c>
      <c r="I79" s="179">
        <v>3.9271730105455629E-4</v>
      </c>
      <c r="J79" s="320">
        <v>38</v>
      </c>
      <c r="K79" s="327">
        <v>44</v>
      </c>
      <c r="L79" s="267">
        <v>15.8</v>
      </c>
      <c r="M79" s="179">
        <v>2.2623608870299232E-4</v>
      </c>
      <c r="O79" s="662" t="s">
        <v>432</v>
      </c>
    </row>
    <row r="80" spans="1:15" x14ac:dyDescent="0.2">
      <c r="A80" s="729" t="s">
        <v>9</v>
      </c>
      <c r="B80" s="649" t="s">
        <v>432</v>
      </c>
      <c r="C80" s="719" t="s">
        <v>432</v>
      </c>
      <c r="D80" s="656" t="s">
        <v>432</v>
      </c>
      <c r="E80" s="655" t="s">
        <v>432</v>
      </c>
      <c r="F80" s="402" t="s">
        <v>432</v>
      </c>
      <c r="G80" s="719" t="s">
        <v>432</v>
      </c>
      <c r="H80" s="656" t="s">
        <v>432</v>
      </c>
      <c r="I80" s="655" t="s">
        <v>432</v>
      </c>
      <c r="J80" s="399" t="s">
        <v>432</v>
      </c>
      <c r="K80" s="649" t="s">
        <v>432</v>
      </c>
      <c r="L80" s="710" t="s">
        <v>432</v>
      </c>
      <c r="M80" s="655" t="s">
        <v>432</v>
      </c>
      <c r="O80" s="662" t="s">
        <v>432</v>
      </c>
    </row>
    <row r="81" spans="1:15" x14ac:dyDescent="0.2">
      <c r="A81" s="21" t="s">
        <v>10</v>
      </c>
      <c r="B81" s="716" t="s">
        <v>432</v>
      </c>
      <c r="C81" s="718" t="s">
        <v>432</v>
      </c>
      <c r="D81" s="656" t="s">
        <v>432</v>
      </c>
      <c r="E81" s="655" t="s">
        <v>432</v>
      </c>
      <c r="F81" s="305">
        <v>38</v>
      </c>
      <c r="G81" s="306">
        <v>44</v>
      </c>
      <c r="H81" s="167">
        <v>15.8</v>
      </c>
      <c r="I81" s="179">
        <v>3.9560897016133818E-4</v>
      </c>
      <c r="J81" s="300">
        <v>38</v>
      </c>
      <c r="K81" s="45">
        <v>44</v>
      </c>
      <c r="L81" s="267">
        <v>15.8</v>
      </c>
      <c r="M81" s="179">
        <v>3.9138103241508234E-4</v>
      </c>
      <c r="O81" s="662" t="s">
        <v>432</v>
      </c>
    </row>
    <row r="82" spans="1:15" ht="15.75" x14ac:dyDescent="0.2">
      <c r="A82" s="308" t="s">
        <v>344</v>
      </c>
      <c r="B82" s="727" t="s">
        <v>432</v>
      </c>
      <c r="C82" s="727" t="s">
        <v>432</v>
      </c>
      <c r="D82" s="167" t="s">
        <v>432</v>
      </c>
      <c r="E82" s="245" t="s">
        <v>432</v>
      </c>
      <c r="F82" s="727" t="s">
        <v>432</v>
      </c>
      <c r="G82" s="727" t="s">
        <v>432</v>
      </c>
      <c r="H82" s="167" t="s">
        <v>432</v>
      </c>
      <c r="I82" s="704" t="s">
        <v>432</v>
      </c>
      <c r="J82" s="302" t="s">
        <v>432</v>
      </c>
      <c r="K82" s="302" t="s">
        <v>432</v>
      </c>
      <c r="L82" s="167" t="s">
        <v>432</v>
      </c>
      <c r="M82" s="656" t="s">
        <v>432</v>
      </c>
      <c r="O82" s="662" t="s">
        <v>432</v>
      </c>
    </row>
    <row r="83" spans="1:15" x14ac:dyDescent="0.2">
      <c r="A83" s="308" t="s">
        <v>12</v>
      </c>
      <c r="B83" s="734"/>
      <c r="C83" s="735"/>
      <c r="D83" s="167"/>
      <c r="E83" s="245" t="s">
        <v>432</v>
      </c>
      <c r="F83" s="727" t="s">
        <v>432</v>
      </c>
      <c r="G83" s="727" t="s">
        <v>432</v>
      </c>
      <c r="H83" s="167" t="s">
        <v>432</v>
      </c>
      <c r="I83" s="704" t="s">
        <v>432</v>
      </c>
      <c r="J83" s="302" t="s">
        <v>432</v>
      </c>
      <c r="K83" s="302" t="s">
        <v>432</v>
      </c>
      <c r="L83" s="167" t="s">
        <v>432</v>
      </c>
      <c r="M83" s="656" t="s">
        <v>432</v>
      </c>
      <c r="O83" s="662" t="s">
        <v>432</v>
      </c>
    </row>
    <row r="84" spans="1:15" x14ac:dyDescent="0.2">
      <c r="A84" s="308" t="s">
        <v>13</v>
      </c>
      <c r="B84" s="730"/>
      <c r="C84" s="731"/>
      <c r="D84" s="167"/>
      <c r="E84" s="245" t="s">
        <v>432</v>
      </c>
      <c r="F84" s="727" t="s">
        <v>432</v>
      </c>
      <c r="G84" s="727" t="s">
        <v>432</v>
      </c>
      <c r="H84" s="167" t="s">
        <v>432</v>
      </c>
      <c r="I84" s="704" t="s">
        <v>432</v>
      </c>
      <c r="J84" s="302" t="s">
        <v>432</v>
      </c>
      <c r="K84" s="302" t="s">
        <v>432</v>
      </c>
      <c r="L84" s="167" t="s">
        <v>432</v>
      </c>
      <c r="M84" s="656" t="s">
        <v>432</v>
      </c>
      <c r="O84" s="662" t="s">
        <v>432</v>
      </c>
    </row>
    <row r="85" spans="1:15" ht="15.75" x14ac:dyDescent="0.2">
      <c r="A85" s="308" t="s">
        <v>345</v>
      </c>
      <c r="B85" s="727" t="s">
        <v>432</v>
      </c>
      <c r="C85" s="727" t="s">
        <v>432</v>
      </c>
      <c r="D85" s="167" t="s">
        <v>432</v>
      </c>
      <c r="E85" s="245" t="s">
        <v>432</v>
      </c>
      <c r="F85" s="727" t="s">
        <v>432</v>
      </c>
      <c r="G85" s="727" t="s">
        <v>432</v>
      </c>
      <c r="H85" s="167" t="s">
        <v>432</v>
      </c>
      <c r="I85" s="704" t="s">
        <v>432</v>
      </c>
      <c r="J85" s="302" t="s">
        <v>432</v>
      </c>
      <c r="K85" s="302" t="s">
        <v>432</v>
      </c>
      <c r="L85" s="167" t="s">
        <v>432</v>
      </c>
      <c r="M85" s="656" t="s">
        <v>432</v>
      </c>
      <c r="O85" s="662" t="s">
        <v>432</v>
      </c>
    </row>
    <row r="86" spans="1:15" x14ac:dyDescent="0.2">
      <c r="A86" s="308" t="s">
        <v>12</v>
      </c>
      <c r="B86" s="730"/>
      <c r="C86" s="731"/>
      <c r="D86" s="167"/>
      <c r="E86" s="245" t="s">
        <v>432</v>
      </c>
      <c r="F86" s="727" t="s">
        <v>432</v>
      </c>
      <c r="G86" s="727" t="s">
        <v>432</v>
      </c>
      <c r="H86" s="167" t="s">
        <v>432</v>
      </c>
      <c r="I86" s="704" t="s">
        <v>432</v>
      </c>
      <c r="J86" s="302" t="s">
        <v>432</v>
      </c>
      <c r="K86" s="302" t="s">
        <v>432</v>
      </c>
      <c r="L86" s="167" t="s">
        <v>432</v>
      </c>
      <c r="M86" s="656" t="s">
        <v>432</v>
      </c>
      <c r="O86" s="662" t="s">
        <v>432</v>
      </c>
    </row>
    <row r="87" spans="1:15" s="3" customFormat="1" x14ac:dyDescent="0.2">
      <c r="A87" s="308" t="s">
        <v>13</v>
      </c>
      <c r="B87" s="730"/>
      <c r="C87" s="731"/>
      <c r="D87" s="167"/>
      <c r="E87" s="245" t="s">
        <v>432</v>
      </c>
      <c r="F87" s="727" t="s">
        <v>432</v>
      </c>
      <c r="G87" s="727" t="s">
        <v>432</v>
      </c>
      <c r="H87" s="167" t="s">
        <v>432</v>
      </c>
      <c r="I87" s="704" t="s">
        <v>432</v>
      </c>
      <c r="J87" s="302" t="s">
        <v>432</v>
      </c>
      <c r="K87" s="302" t="s">
        <v>432</v>
      </c>
      <c r="L87" s="167" t="s">
        <v>432</v>
      </c>
      <c r="M87" s="656" t="s">
        <v>432</v>
      </c>
      <c r="N87" s="149"/>
      <c r="O87" s="662" t="s">
        <v>432</v>
      </c>
    </row>
    <row r="88" spans="1:15" s="3" customFormat="1" x14ac:dyDescent="0.2">
      <c r="A88" s="21" t="s">
        <v>33</v>
      </c>
      <c r="B88" s="402" t="s">
        <v>432</v>
      </c>
      <c r="C88" s="719" t="s">
        <v>432</v>
      </c>
      <c r="D88" s="656" t="s">
        <v>432</v>
      </c>
      <c r="E88" s="655" t="s">
        <v>432</v>
      </c>
      <c r="F88" s="402" t="s">
        <v>432</v>
      </c>
      <c r="G88" s="719" t="s">
        <v>432</v>
      </c>
      <c r="H88" s="656" t="s">
        <v>432</v>
      </c>
      <c r="I88" s="655" t="s">
        <v>432</v>
      </c>
      <c r="J88" s="399" t="s">
        <v>432</v>
      </c>
      <c r="K88" s="649" t="s">
        <v>432</v>
      </c>
      <c r="L88" s="710" t="s">
        <v>432</v>
      </c>
      <c r="M88" s="655" t="s">
        <v>432</v>
      </c>
      <c r="N88" s="149"/>
      <c r="O88" s="662" t="s">
        <v>432</v>
      </c>
    </row>
    <row r="89" spans="1:15" ht="15.75" x14ac:dyDescent="0.2">
      <c r="A89" s="21" t="s">
        <v>346</v>
      </c>
      <c r="B89" s="402" t="s">
        <v>432</v>
      </c>
      <c r="C89" s="402" t="s">
        <v>432</v>
      </c>
      <c r="D89" s="656" t="s">
        <v>432</v>
      </c>
      <c r="E89" s="655" t="s">
        <v>432</v>
      </c>
      <c r="F89" s="402" t="s">
        <v>432</v>
      </c>
      <c r="G89" s="719" t="s">
        <v>432</v>
      </c>
      <c r="H89" s="656" t="s">
        <v>432</v>
      </c>
      <c r="I89" s="655" t="s">
        <v>432</v>
      </c>
      <c r="J89" s="399" t="s">
        <v>432</v>
      </c>
      <c r="K89" s="649" t="s">
        <v>432</v>
      </c>
      <c r="L89" s="710" t="s">
        <v>432</v>
      </c>
      <c r="M89" s="655" t="s">
        <v>432</v>
      </c>
      <c r="O89" s="662" t="s">
        <v>432</v>
      </c>
    </row>
    <row r="90" spans="1:15" x14ac:dyDescent="0.2">
      <c r="A90" s="21" t="s">
        <v>9</v>
      </c>
      <c r="B90" s="402" t="s">
        <v>432</v>
      </c>
      <c r="C90" s="719" t="s">
        <v>432</v>
      </c>
      <c r="D90" s="656" t="s">
        <v>432</v>
      </c>
      <c r="E90" s="655" t="s">
        <v>432</v>
      </c>
      <c r="F90" s="402" t="s">
        <v>432</v>
      </c>
      <c r="G90" s="719" t="s">
        <v>432</v>
      </c>
      <c r="H90" s="656" t="s">
        <v>432</v>
      </c>
      <c r="I90" s="655" t="s">
        <v>432</v>
      </c>
      <c r="J90" s="399" t="s">
        <v>432</v>
      </c>
      <c r="K90" s="649" t="s">
        <v>432</v>
      </c>
      <c r="L90" s="710" t="s">
        <v>432</v>
      </c>
      <c r="M90" s="655" t="s">
        <v>432</v>
      </c>
      <c r="O90" s="662" t="s">
        <v>432</v>
      </c>
    </row>
    <row r="91" spans="1:15" x14ac:dyDescent="0.2">
      <c r="A91" s="21" t="s">
        <v>10</v>
      </c>
      <c r="B91" s="716" t="s">
        <v>432</v>
      </c>
      <c r="C91" s="718" t="s">
        <v>432</v>
      </c>
      <c r="D91" s="656" t="s">
        <v>432</v>
      </c>
      <c r="E91" s="655" t="s">
        <v>432</v>
      </c>
      <c r="F91" s="716" t="s">
        <v>432</v>
      </c>
      <c r="G91" s="718" t="s">
        <v>432</v>
      </c>
      <c r="H91" s="656" t="s">
        <v>432</v>
      </c>
      <c r="I91" s="655" t="s">
        <v>432</v>
      </c>
      <c r="J91" s="399" t="s">
        <v>432</v>
      </c>
      <c r="K91" s="649" t="s">
        <v>432</v>
      </c>
      <c r="L91" s="710" t="s">
        <v>432</v>
      </c>
      <c r="M91" s="655" t="s">
        <v>432</v>
      </c>
      <c r="O91" s="662" t="s">
        <v>432</v>
      </c>
    </row>
    <row r="92" spans="1:15" ht="15.75" x14ac:dyDescent="0.2">
      <c r="A92" s="308" t="s">
        <v>344</v>
      </c>
      <c r="B92" s="727" t="s">
        <v>432</v>
      </c>
      <c r="C92" s="727" t="s">
        <v>432</v>
      </c>
      <c r="D92" s="167" t="s">
        <v>432</v>
      </c>
      <c r="E92" s="245" t="s">
        <v>432</v>
      </c>
      <c r="F92" s="727" t="s">
        <v>432</v>
      </c>
      <c r="G92" s="727" t="s">
        <v>432</v>
      </c>
      <c r="H92" s="167" t="s">
        <v>432</v>
      </c>
      <c r="I92" s="704" t="s">
        <v>432</v>
      </c>
      <c r="J92" s="302" t="s">
        <v>432</v>
      </c>
      <c r="K92" s="302" t="s">
        <v>432</v>
      </c>
      <c r="L92" s="167" t="s">
        <v>432</v>
      </c>
      <c r="M92" s="656" t="s">
        <v>432</v>
      </c>
      <c r="O92" s="662" t="s">
        <v>432</v>
      </c>
    </row>
    <row r="93" spans="1:15" x14ac:dyDescent="0.2">
      <c r="A93" s="308" t="s">
        <v>12</v>
      </c>
      <c r="B93" s="730"/>
      <c r="C93" s="731"/>
      <c r="D93" s="167"/>
      <c r="E93" s="245" t="s">
        <v>432</v>
      </c>
      <c r="F93" s="727" t="s">
        <v>432</v>
      </c>
      <c r="G93" s="727" t="s">
        <v>432</v>
      </c>
      <c r="H93" s="167" t="s">
        <v>432</v>
      </c>
      <c r="I93" s="704" t="s">
        <v>432</v>
      </c>
      <c r="J93" s="302" t="s">
        <v>432</v>
      </c>
      <c r="K93" s="302" t="s">
        <v>432</v>
      </c>
      <c r="L93" s="167" t="s">
        <v>432</v>
      </c>
      <c r="M93" s="656" t="s">
        <v>432</v>
      </c>
      <c r="O93" s="662" t="s">
        <v>432</v>
      </c>
    </row>
    <row r="94" spans="1:15" x14ac:dyDescent="0.2">
      <c r="A94" s="308" t="s">
        <v>13</v>
      </c>
      <c r="B94" s="730"/>
      <c r="C94" s="731"/>
      <c r="D94" s="167"/>
      <c r="E94" s="245" t="s">
        <v>432</v>
      </c>
      <c r="F94" s="727" t="s">
        <v>432</v>
      </c>
      <c r="G94" s="727" t="s">
        <v>432</v>
      </c>
      <c r="H94" s="167" t="s">
        <v>432</v>
      </c>
      <c r="I94" s="704" t="s">
        <v>432</v>
      </c>
      <c r="J94" s="302" t="s">
        <v>432</v>
      </c>
      <c r="K94" s="302" t="s">
        <v>432</v>
      </c>
      <c r="L94" s="167" t="s">
        <v>432</v>
      </c>
      <c r="M94" s="656" t="s">
        <v>432</v>
      </c>
      <c r="O94" s="662" t="s">
        <v>432</v>
      </c>
    </row>
    <row r="95" spans="1:15" ht="15.75" x14ac:dyDescent="0.2">
      <c r="A95" s="308" t="s">
        <v>345</v>
      </c>
      <c r="B95" s="727" t="s">
        <v>432</v>
      </c>
      <c r="C95" s="727" t="s">
        <v>432</v>
      </c>
      <c r="D95" s="167" t="s">
        <v>432</v>
      </c>
      <c r="E95" s="245" t="s">
        <v>432</v>
      </c>
      <c r="F95" s="727" t="s">
        <v>432</v>
      </c>
      <c r="G95" s="727" t="s">
        <v>432</v>
      </c>
      <c r="H95" s="167" t="s">
        <v>432</v>
      </c>
      <c r="I95" s="704" t="s">
        <v>432</v>
      </c>
      <c r="J95" s="302" t="s">
        <v>432</v>
      </c>
      <c r="K95" s="302" t="s">
        <v>432</v>
      </c>
      <c r="L95" s="167" t="s">
        <v>432</v>
      </c>
      <c r="M95" s="656" t="s">
        <v>432</v>
      </c>
      <c r="O95" s="662" t="s">
        <v>432</v>
      </c>
    </row>
    <row r="96" spans="1:15" x14ac:dyDescent="0.2">
      <c r="A96" s="308" t="s">
        <v>12</v>
      </c>
      <c r="B96" s="730"/>
      <c r="C96" s="731"/>
      <c r="D96" s="167"/>
      <c r="E96" s="245" t="s">
        <v>432</v>
      </c>
      <c r="F96" s="727" t="s">
        <v>432</v>
      </c>
      <c r="G96" s="727" t="s">
        <v>432</v>
      </c>
      <c r="H96" s="167" t="s">
        <v>432</v>
      </c>
      <c r="I96" s="704" t="s">
        <v>432</v>
      </c>
      <c r="J96" s="302" t="s">
        <v>432</v>
      </c>
      <c r="K96" s="302" t="s">
        <v>432</v>
      </c>
      <c r="L96" s="167" t="s">
        <v>432</v>
      </c>
      <c r="M96" s="656" t="s">
        <v>432</v>
      </c>
      <c r="O96" s="662" t="s">
        <v>432</v>
      </c>
    </row>
    <row r="97" spans="1:15" x14ac:dyDescent="0.2">
      <c r="A97" s="308" t="s">
        <v>13</v>
      </c>
      <c r="B97" s="730"/>
      <c r="C97" s="731"/>
      <c r="D97" s="167"/>
      <c r="E97" s="245" t="s">
        <v>432</v>
      </c>
      <c r="F97" s="727" t="s">
        <v>432</v>
      </c>
      <c r="G97" s="727" t="s">
        <v>432</v>
      </c>
      <c r="H97" s="167" t="s">
        <v>432</v>
      </c>
      <c r="I97" s="704" t="s">
        <v>432</v>
      </c>
      <c r="J97" s="302" t="s">
        <v>432</v>
      </c>
      <c r="K97" s="302" t="s">
        <v>432</v>
      </c>
      <c r="L97" s="167" t="s">
        <v>432</v>
      </c>
      <c r="M97" s="656" t="s">
        <v>432</v>
      </c>
      <c r="O97" s="662" t="s">
        <v>432</v>
      </c>
    </row>
    <row r="98" spans="1:15" ht="15.75" x14ac:dyDescent="0.2">
      <c r="A98" s="21" t="s">
        <v>356</v>
      </c>
      <c r="B98" s="402" t="s">
        <v>432</v>
      </c>
      <c r="C98" s="719" t="s">
        <v>432</v>
      </c>
      <c r="D98" s="656" t="s">
        <v>432</v>
      </c>
      <c r="E98" s="655" t="s">
        <v>432</v>
      </c>
      <c r="F98" s="239">
        <v>38</v>
      </c>
      <c r="G98" s="146">
        <v>44</v>
      </c>
      <c r="H98" s="167">
        <v>15.8</v>
      </c>
      <c r="I98" s="179">
        <v>0.58618825498424387</v>
      </c>
      <c r="J98" s="300">
        <v>38</v>
      </c>
      <c r="K98" s="45">
        <v>44</v>
      </c>
      <c r="L98" s="267">
        <v>15.8</v>
      </c>
      <c r="M98" s="179">
        <v>1.7972827393264286E-2</v>
      </c>
      <c r="O98" s="662" t="s">
        <v>432</v>
      </c>
    </row>
    <row r="99" spans="1:15" ht="15.75" x14ac:dyDescent="0.2">
      <c r="A99" s="13" t="s">
        <v>29</v>
      </c>
      <c r="B99" s="411" t="s">
        <v>432</v>
      </c>
      <c r="C99" s="411" t="s">
        <v>432</v>
      </c>
      <c r="D99" s="656" t="s">
        <v>432</v>
      </c>
      <c r="E99" s="655" t="s">
        <v>432</v>
      </c>
      <c r="F99" s="411" t="s">
        <v>432</v>
      </c>
      <c r="G99" s="411" t="s">
        <v>432</v>
      </c>
      <c r="H99" s="656" t="s">
        <v>432</v>
      </c>
      <c r="I99" s="655" t="s">
        <v>432</v>
      </c>
      <c r="J99" s="410" t="s">
        <v>432</v>
      </c>
      <c r="K99" s="645" t="s">
        <v>432</v>
      </c>
      <c r="L99" s="710" t="s">
        <v>432</v>
      </c>
      <c r="M99" s="655" t="s">
        <v>432</v>
      </c>
      <c r="O99" s="662" t="s">
        <v>432</v>
      </c>
    </row>
    <row r="100" spans="1:15" x14ac:dyDescent="0.2">
      <c r="A100" s="21" t="s">
        <v>9</v>
      </c>
      <c r="B100" s="402" t="s">
        <v>432</v>
      </c>
      <c r="C100" s="719" t="s">
        <v>432</v>
      </c>
      <c r="D100" s="656" t="s">
        <v>432</v>
      </c>
      <c r="E100" s="655" t="s">
        <v>432</v>
      </c>
      <c r="F100" s="402" t="s">
        <v>432</v>
      </c>
      <c r="G100" s="719" t="s">
        <v>432</v>
      </c>
      <c r="H100" s="656" t="s">
        <v>432</v>
      </c>
      <c r="I100" s="655" t="s">
        <v>432</v>
      </c>
      <c r="J100" s="399" t="s">
        <v>432</v>
      </c>
      <c r="K100" s="649" t="s">
        <v>432</v>
      </c>
      <c r="L100" s="710" t="s">
        <v>432</v>
      </c>
      <c r="M100" s="655" t="s">
        <v>432</v>
      </c>
      <c r="O100" s="662" t="s">
        <v>432</v>
      </c>
    </row>
    <row r="101" spans="1:15" x14ac:dyDescent="0.2">
      <c r="A101" s="21" t="s">
        <v>10</v>
      </c>
      <c r="B101" s="402" t="s">
        <v>432</v>
      </c>
      <c r="C101" s="719" t="s">
        <v>432</v>
      </c>
      <c r="D101" s="656" t="s">
        <v>432</v>
      </c>
      <c r="E101" s="655" t="s">
        <v>432</v>
      </c>
      <c r="F101" s="716" t="s">
        <v>432</v>
      </c>
      <c r="G101" s="716" t="s">
        <v>432</v>
      </c>
      <c r="H101" s="656" t="s">
        <v>432</v>
      </c>
      <c r="I101" s="655" t="s">
        <v>432</v>
      </c>
      <c r="J101" s="399" t="s">
        <v>432</v>
      </c>
      <c r="K101" s="649" t="s">
        <v>432</v>
      </c>
      <c r="L101" s="710" t="s">
        <v>432</v>
      </c>
      <c r="M101" s="655" t="s">
        <v>432</v>
      </c>
      <c r="O101" s="662" t="s">
        <v>432</v>
      </c>
    </row>
    <row r="102" spans="1:15" ht="15.75" x14ac:dyDescent="0.2">
      <c r="A102" s="308" t="s">
        <v>344</v>
      </c>
      <c r="B102" s="727" t="s">
        <v>432</v>
      </c>
      <c r="C102" s="727" t="s">
        <v>432</v>
      </c>
      <c r="D102" s="167" t="s">
        <v>432</v>
      </c>
      <c r="E102" s="245" t="s">
        <v>432</v>
      </c>
      <c r="F102" s="727" t="s">
        <v>432</v>
      </c>
      <c r="G102" s="727" t="s">
        <v>432</v>
      </c>
      <c r="H102" s="167" t="s">
        <v>432</v>
      </c>
      <c r="I102" s="704" t="s">
        <v>432</v>
      </c>
      <c r="J102" s="302" t="s">
        <v>432</v>
      </c>
      <c r="K102" s="302" t="s">
        <v>432</v>
      </c>
      <c r="L102" s="167" t="s">
        <v>432</v>
      </c>
      <c r="M102" s="656" t="s">
        <v>432</v>
      </c>
      <c r="O102" s="662" t="s">
        <v>432</v>
      </c>
    </row>
    <row r="103" spans="1:15" x14ac:dyDescent="0.2">
      <c r="A103" s="308" t="s">
        <v>12</v>
      </c>
      <c r="B103" s="730"/>
      <c r="C103" s="731"/>
      <c r="D103" s="167"/>
      <c r="E103" s="245" t="s">
        <v>432</v>
      </c>
      <c r="F103" s="727" t="s">
        <v>432</v>
      </c>
      <c r="G103" s="727" t="s">
        <v>432</v>
      </c>
      <c r="H103" s="167" t="s">
        <v>432</v>
      </c>
      <c r="I103" s="704" t="s">
        <v>432</v>
      </c>
      <c r="J103" s="302" t="s">
        <v>432</v>
      </c>
      <c r="K103" s="302" t="s">
        <v>432</v>
      </c>
      <c r="L103" s="167" t="s">
        <v>432</v>
      </c>
      <c r="M103" s="656" t="s">
        <v>432</v>
      </c>
      <c r="O103" s="662" t="s">
        <v>432</v>
      </c>
    </row>
    <row r="104" spans="1:15" x14ac:dyDescent="0.2">
      <c r="A104" s="308" t="s">
        <v>13</v>
      </c>
      <c r="B104" s="730"/>
      <c r="C104" s="731"/>
      <c r="D104" s="167"/>
      <c r="E104" s="245" t="s">
        <v>432</v>
      </c>
      <c r="F104" s="727" t="s">
        <v>432</v>
      </c>
      <c r="G104" s="727" t="s">
        <v>432</v>
      </c>
      <c r="H104" s="167" t="s">
        <v>432</v>
      </c>
      <c r="I104" s="704" t="s">
        <v>432</v>
      </c>
      <c r="J104" s="302" t="s">
        <v>432</v>
      </c>
      <c r="K104" s="302" t="s">
        <v>432</v>
      </c>
      <c r="L104" s="167" t="s">
        <v>432</v>
      </c>
      <c r="M104" s="656" t="s">
        <v>432</v>
      </c>
      <c r="O104" s="662" t="s">
        <v>432</v>
      </c>
    </row>
    <row r="105" spans="1:15" ht="15.75" x14ac:dyDescent="0.2">
      <c r="A105" s="308" t="s">
        <v>345</v>
      </c>
      <c r="B105" s="727" t="s">
        <v>432</v>
      </c>
      <c r="C105" s="727" t="s">
        <v>432</v>
      </c>
      <c r="D105" s="167" t="s">
        <v>432</v>
      </c>
      <c r="E105" s="245" t="s">
        <v>432</v>
      </c>
      <c r="F105" s="727" t="s">
        <v>432</v>
      </c>
      <c r="G105" s="727" t="s">
        <v>432</v>
      </c>
      <c r="H105" s="167" t="s">
        <v>432</v>
      </c>
      <c r="I105" s="704" t="s">
        <v>432</v>
      </c>
      <c r="J105" s="302" t="s">
        <v>432</v>
      </c>
      <c r="K105" s="302" t="s">
        <v>432</v>
      </c>
      <c r="L105" s="167" t="s">
        <v>432</v>
      </c>
      <c r="M105" s="656" t="s">
        <v>432</v>
      </c>
      <c r="O105" s="662" t="s">
        <v>432</v>
      </c>
    </row>
    <row r="106" spans="1:15" x14ac:dyDescent="0.2">
      <c r="A106" s="308" t="s">
        <v>12</v>
      </c>
      <c r="B106" s="730"/>
      <c r="C106" s="731"/>
      <c r="D106" s="167"/>
      <c r="E106" s="245" t="s">
        <v>432</v>
      </c>
      <c r="F106" s="727" t="s">
        <v>432</v>
      </c>
      <c r="G106" s="727" t="s">
        <v>432</v>
      </c>
      <c r="H106" s="167" t="s">
        <v>432</v>
      </c>
      <c r="I106" s="704" t="s">
        <v>432</v>
      </c>
      <c r="J106" s="302" t="s">
        <v>432</v>
      </c>
      <c r="K106" s="302" t="s">
        <v>432</v>
      </c>
      <c r="L106" s="167" t="s">
        <v>432</v>
      </c>
      <c r="M106" s="656" t="s">
        <v>432</v>
      </c>
      <c r="O106" s="662" t="s">
        <v>432</v>
      </c>
    </row>
    <row r="107" spans="1:15" x14ac:dyDescent="0.2">
      <c r="A107" s="308" t="s">
        <v>13</v>
      </c>
      <c r="B107" s="730"/>
      <c r="C107" s="731"/>
      <c r="D107" s="167"/>
      <c r="E107" s="245" t="s">
        <v>432</v>
      </c>
      <c r="F107" s="727" t="s">
        <v>432</v>
      </c>
      <c r="G107" s="727" t="s">
        <v>432</v>
      </c>
      <c r="H107" s="167" t="s">
        <v>432</v>
      </c>
      <c r="I107" s="704" t="s">
        <v>432</v>
      </c>
      <c r="J107" s="302" t="s">
        <v>432</v>
      </c>
      <c r="K107" s="302" t="s">
        <v>432</v>
      </c>
      <c r="L107" s="167" t="s">
        <v>432</v>
      </c>
      <c r="M107" s="656" t="s">
        <v>432</v>
      </c>
      <c r="O107" s="662" t="s">
        <v>432</v>
      </c>
    </row>
    <row r="108" spans="1:15" x14ac:dyDescent="0.2">
      <c r="A108" s="21" t="s">
        <v>33</v>
      </c>
      <c r="B108" s="402" t="s">
        <v>432</v>
      </c>
      <c r="C108" s="719" t="s">
        <v>432</v>
      </c>
      <c r="D108" s="656" t="s">
        <v>432</v>
      </c>
      <c r="E108" s="655" t="s">
        <v>432</v>
      </c>
      <c r="F108" s="402" t="s">
        <v>432</v>
      </c>
      <c r="G108" s="719" t="s">
        <v>432</v>
      </c>
      <c r="H108" s="656" t="s">
        <v>432</v>
      </c>
      <c r="I108" s="655" t="s">
        <v>432</v>
      </c>
      <c r="J108" s="399" t="s">
        <v>432</v>
      </c>
      <c r="K108" s="649" t="s">
        <v>432</v>
      </c>
      <c r="L108" s="710" t="s">
        <v>432</v>
      </c>
      <c r="M108" s="655" t="s">
        <v>432</v>
      </c>
      <c r="O108" s="662" t="s">
        <v>432</v>
      </c>
    </row>
    <row r="109" spans="1:15" ht="15.75" x14ac:dyDescent="0.2">
      <c r="A109" s="21" t="s">
        <v>346</v>
      </c>
      <c r="B109" s="402" t="s">
        <v>432</v>
      </c>
      <c r="C109" s="719" t="s">
        <v>432</v>
      </c>
      <c r="D109" s="656" t="s">
        <v>432</v>
      </c>
      <c r="E109" s="655" t="s">
        <v>432</v>
      </c>
      <c r="F109" s="716" t="s">
        <v>432</v>
      </c>
      <c r="G109" s="716" t="s">
        <v>432</v>
      </c>
      <c r="H109" s="656" t="s">
        <v>432</v>
      </c>
      <c r="I109" s="655" t="s">
        <v>432</v>
      </c>
      <c r="J109" s="399" t="s">
        <v>432</v>
      </c>
      <c r="K109" s="649" t="s">
        <v>432</v>
      </c>
      <c r="L109" s="710" t="s">
        <v>432</v>
      </c>
      <c r="M109" s="655" t="s">
        <v>432</v>
      </c>
      <c r="O109" s="662" t="s">
        <v>432</v>
      </c>
    </row>
    <row r="110" spans="1:15" x14ac:dyDescent="0.2">
      <c r="A110" s="21" t="s">
        <v>9</v>
      </c>
      <c r="B110" s="402" t="s">
        <v>432</v>
      </c>
      <c r="C110" s="719" t="s">
        <v>432</v>
      </c>
      <c r="D110" s="656" t="s">
        <v>432</v>
      </c>
      <c r="E110" s="655" t="s">
        <v>432</v>
      </c>
      <c r="F110" s="716" t="s">
        <v>432</v>
      </c>
      <c r="G110" s="718" t="s">
        <v>432</v>
      </c>
      <c r="H110" s="656" t="s">
        <v>432</v>
      </c>
      <c r="I110" s="655" t="s">
        <v>432</v>
      </c>
      <c r="J110" s="399" t="s">
        <v>432</v>
      </c>
      <c r="K110" s="649" t="s">
        <v>432</v>
      </c>
      <c r="L110" s="710" t="s">
        <v>432</v>
      </c>
      <c r="M110" s="655" t="s">
        <v>432</v>
      </c>
      <c r="O110" s="662" t="s">
        <v>432</v>
      </c>
    </row>
    <row r="111" spans="1:15" x14ac:dyDescent="0.2">
      <c r="A111" s="21" t="s">
        <v>10</v>
      </c>
      <c r="B111" s="716" t="s">
        <v>432</v>
      </c>
      <c r="C111" s="718" t="s">
        <v>432</v>
      </c>
      <c r="D111" s="656" t="s">
        <v>432</v>
      </c>
      <c r="E111" s="655" t="s">
        <v>432</v>
      </c>
      <c r="F111" s="716" t="s">
        <v>432</v>
      </c>
      <c r="G111" s="718" t="s">
        <v>432</v>
      </c>
      <c r="H111" s="656" t="s">
        <v>432</v>
      </c>
      <c r="I111" s="655" t="s">
        <v>432</v>
      </c>
      <c r="J111" s="399" t="s">
        <v>432</v>
      </c>
      <c r="K111" s="649" t="s">
        <v>432</v>
      </c>
      <c r="L111" s="710" t="s">
        <v>432</v>
      </c>
      <c r="M111" s="655" t="s">
        <v>432</v>
      </c>
      <c r="O111" s="662" t="s">
        <v>432</v>
      </c>
    </row>
    <row r="112" spans="1:15" ht="15.75" x14ac:dyDescent="0.2">
      <c r="A112" s="308" t="s">
        <v>344</v>
      </c>
      <c r="B112" s="727" t="s">
        <v>432</v>
      </c>
      <c r="C112" s="727" t="s">
        <v>432</v>
      </c>
      <c r="D112" s="167" t="s">
        <v>432</v>
      </c>
      <c r="E112" s="245" t="s">
        <v>432</v>
      </c>
      <c r="F112" s="727" t="s">
        <v>432</v>
      </c>
      <c r="G112" s="727" t="s">
        <v>432</v>
      </c>
      <c r="H112" s="167" t="s">
        <v>432</v>
      </c>
      <c r="I112" s="704" t="s">
        <v>432</v>
      </c>
      <c r="J112" s="302" t="s">
        <v>432</v>
      </c>
      <c r="K112" s="302" t="s">
        <v>432</v>
      </c>
      <c r="L112" s="167" t="s">
        <v>432</v>
      </c>
      <c r="M112" s="656" t="s">
        <v>432</v>
      </c>
      <c r="O112" s="662" t="s">
        <v>432</v>
      </c>
    </row>
    <row r="113" spans="1:15" x14ac:dyDescent="0.2">
      <c r="A113" s="308" t="s">
        <v>12</v>
      </c>
      <c r="B113" s="730"/>
      <c r="C113" s="731"/>
      <c r="D113" s="167"/>
      <c r="E113" s="245" t="s">
        <v>432</v>
      </c>
      <c r="F113" s="727" t="s">
        <v>432</v>
      </c>
      <c r="G113" s="727" t="s">
        <v>432</v>
      </c>
      <c r="H113" s="167" t="s">
        <v>432</v>
      </c>
      <c r="I113" s="704" t="s">
        <v>432</v>
      </c>
      <c r="J113" s="302" t="s">
        <v>432</v>
      </c>
      <c r="K113" s="302" t="s">
        <v>432</v>
      </c>
      <c r="L113" s="167" t="s">
        <v>432</v>
      </c>
      <c r="M113" s="656" t="s">
        <v>432</v>
      </c>
      <c r="O113" s="662" t="s">
        <v>432</v>
      </c>
    </row>
    <row r="114" spans="1:15" x14ac:dyDescent="0.2">
      <c r="A114" s="308" t="s">
        <v>13</v>
      </c>
      <c r="B114" s="730"/>
      <c r="C114" s="731"/>
      <c r="D114" s="167"/>
      <c r="E114" s="245" t="s">
        <v>432</v>
      </c>
      <c r="F114" s="727" t="s">
        <v>432</v>
      </c>
      <c r="G114" s="727" t="s">
        <v>432</v>
      </c>
      <c r="H114" s="167" t="s">
        <v>432</v>
      </c>
      <c r="I114" s="704" t="s">
        <v>432</v>
      </c>
      <c r="J114" s="302" t="s">
        <v>432</v>
      </c>
      <c r="K114" s="302" t="s">
        <v>432</v>
      </c>
      <c r="L114" s="167" t="s">
        <v>432</v>
      </c>
      <c r="M114" s="656" t="s">
        <v>432</v>
      </c>
      <c r="O114" s="662" t="s">
        <v>432</v>
      </c>
    </row>
    <row r="115" spans="1:15" ht="15.75" x14ac:dyDescent="0.2">
      <c r="A115" s="308" t="s">
        <v>345</v>
      </c>
      <c r="B115" s="727" t="s">
        <v>432</v>
      </c>
      <c r="C115" s="727" t="s">
        <v>432</v>
      </c>
      <c r="D115" s="167" t="s">
        <v>432</v>
      </c>
      <c r="E115" s="245" t="s">
        <v>432</v>
      </c>
      <c r="F115" s="727" t="s">
        <v>432</v>
      </c>
      <c r="G115" s="727" t="s">
        <v>432</v>
      </c>
      <c r="H115" s="167" t="s">
        <v>432</v>
      </c>
      <c r="I115" s="704" t="s">
        <v>432</v>
      </c>
      <c r="J115" s="302" t="s">
        <v>432</v>
      </c>
      <c r="K115" s="302" t="s">
        <v>432</v>
      </c>
      <c r="L115" s="167" t="s">
        <v>432</v>
      </c>
      <c r="M115" s="656" t="s">
        <v>432</v>
      </c>
      <c r="O115" s="662" t="s">
        <v>432</v>
      </c>
    </row>
    <row r="116" spans="1:15" x14ac:dyDescent="0.2">
      <c r="A116" s="308" t="s">
        <v>12</v>
      </c>
      <c r="B116" s="730"/>
      <c r="C116" s="731"/>
      <c r="D116" s="167"/>
      <c r="E116" s="245" t="s">
        <v>432</v>
      </c>
      <c r="F116" s="727" t="s">
        <v>432</v>
      </c>
      <c r="G116" s="727" t="s">
        <v>432</v>
      </c>
      <c r="H116" s="167" t="s">
        <v>432</v>
      </c>
      <c r="I116" s="704" t="s">
        <v>432</v>
      </c>
      <c r="J116" s="302" t="s">
        <v>432</v>
      </c>
      <c r="K116" s="302" t="s">
        <v>432</v>
      </c>
      <c r="L116" s="167" t="s">
        <v>432</v>
      </c>
      <c r="M116" s="656" t="s">
        <v>432</v>
      </c>
      <c r="O116" s="662" t="s">
        <v>432</v>
      </c>
    </row>
    <row r="117" spans="1:15" x14ac:dyDescent="0.2">
      <c r="A117" s="308" t="s">
        <v>13</v>
      </c>
      <c r="B117" s="732"/>
      <c r="C117" s="733"/>
      <c r="D117" s="167"/>
      <c r="E117" s="245" t="s">
        <v>432</v>
      </c>
      <c r="F117" s="727" t="s">
        <v>432</v>
      </c>
      <c r="G117" s="727" t="s">
        <v>432</v>
      </c>
      <c r="H117" s="167" t="s">
        <v>432</v>
      </c>
      <c r="I117" s="704" t="s">
        <v>432</v>
      </c>
      <c r="J117" s="302" t="s">
        <v>432</v>
      </c>
      <c r="K117" s="302" t="s">
        <v>432</v>
      </c>
      <c r="L117" s="167" t="s">
        <v>432</v>
      </c>
      <c r="M117" s="656" t="s">
        <v>432</v>
      </c>
      <c r="O117" s="662" t="s">
        <v>432</v>
      </c>
    </row>
    <row r="118" spans="1:15" ht="15.75" x14ac:dyDescent="0.2">
      <c r="A118" s="21" t="s">
        <v>356</v>
      </c>
      <c r="B118" s="402" t="s">
        <v>432</v>
      </c>
      <c r="C118" s="719" t="s">
        <v>432</v>
      </c>
      <c r="D118" s="656" t="s">
        <v>432</v>
      </c>
      <c r="E118" s="655" t="s">
        <v>432</v>
      </c>
      <c r="F118" s="402" t="s">
        <v>432</v>
      </c>
      <c r="G118" s="719" t="s">
        <v>432</v>
      </c>
      <c r="H118" s="656" t="s">
        <v>432</v>
      </c>
      <c r="I118" s="655" t="s">
        <v>432</v>
      </c>
      <c r="J118" s="399" t="s">
        <v>432</v>
      </c>
      <c r="K118" s="649" t="s">
        <v>432</v>
      </c>
      <c r="L118" s="710" t="s">
        <v>432</v>
      </c>
      <c r="M118" s="655" t="s">
        <v>432</v>
      </c>
      <c r="O118" s="662" t="s">
        <v>432</v>
      </c>
    </row>
    <row r="119" spans="1:15" ht="15.75" x14ac:dyDescent="0.2">
      <c r="A119" s="13" t="s">
        <v>28</v>
      </c>
      <c r="B119" s="736" t="s">
        <v>432</v>
      </c>
      <c r="C119" s="736" t="s">
        <v>432</v>
      </c>
      <c r="D119" s="656" t="s">
        <v>432</v>
      </c>
      <c r="E119" s="655" t="s">
        <v>432</v>
      </c>
      <c r="F119" s="362">
        <v>165959</v>
      </c>
      <c r="G119" s="362">
        <v>197845</v>
      </c>
      <c r="H119" s="167">
        <v>19.2</v>
      </c>
      <c r="I119" s="179">
        <v>0.12638417002729108</v>
      </c>
      <c r="J119" s="320">
        <v>165959</v>
      </c>
      <c r="K119" s="241">
        <v>197845</v>
      </c>
      <c r="L119" s="267">
        <v>19.2</v>
      </c>
      <c r="M119" s="179">
        <v>3.7235857794119094E-2</v>
      </c>
      <c r="O119" s="662" t="s">
        <v>432</v>
      </c>
    </row>
    <row r="120" spans="1:15" x14ac:dyDescent="0.2">
      <c r="A120" s="21" t="s">
        <v>9</v>
      </c>
      <c r="B120" s="402" t="s">
        <v>432</v>
      </c>
      <c r="C120" s="719" t="s">
        <v>432</v>
      </c>
      <c r="D120" s="656" t="s">
        <v>432</v>
      </c>
      <c r="E120" s="655" t="s">
        <v>432</v>
      </c>
      <c r="F120" s="402" t="s">
        <v>432</v>
      </c>
      <c r="G120" s="719" t="s">
        <v>432</v>
      </c>
      <c r="H120" s="656" t="s">
        <v>432</v>
      </c>
      <c r="I120" s="655" t="s">
        <v>432</v>
      </c>
      <c r="J120" s="399" t="s">
        <v>432</v>
      </c>
      <c r="K120" s="649" t="s">
        <v>432</v>
      </c>
      <c r="L120" s="710" t="s">
        <v>432</v>
      </c>
      <c r="M120" s="655" t="s">
        <v>432</v>
      </c>
      <c r="O120" s="662" t="s">
        <v>432</v>
      </c>
    </row>
    <row r="121" spans="1:15" x14ac:dyDescent="0.2">
      <c r="A121" s="21" t="s">
        <v>10</v>
      </c>
      <c r="B121" s="402" t="s">
        <v>432</v>
      </c>
      <c r="C121" s="719" t="s">
        <v>432</v>
      </c>
      <c r="D121" s="656" t="s">
        <v>432</v>
      </c>
      <c r="E121" s="655" t="s">
        <v>432</v>
      </c>
      <c r="F121" s="239">
        <v>165959</v>
      </c>
      <c r="G121" s="146">
        <v>197845</v>
      </c>
      <c r="H121" s="167">
        <v>19.2</v>
      </c>
      <c r="I121" s="179">
        <v>0.1264351191460556</v>
      </c>
      <c r="J121" s="300">
        <v>165959</v>
      </c>
      <c r="K121" s="45">
        <v>197845</v>
      </c>
      <c r="L121" s="267">
        <v>19.2</v>
      </c>
      <c r="M121" s="179">
        <v>0.12466156899668515</v>
      </c>
      <c r="O121" s="662" t="s">
        <v>432</v>
      </c>
    </row>
    <row r="122" spans="1:15" ht="15.75" x14ac:dyDescent="0.2">
      <c r="A122" s="308" t="s">
        <v>344</v>
      </c>
      <c r="B122" s="727" t="s">
        <v>432</v>
      </c>
      <c r="C122" s="727" t="s">
        <v>432</v>
      </c>
      <c r="D122" s="167" t="s">
        <v>432</v>
      </c>
      <c r="E122" s="245" t="s">
        <v>432</v>
      </c>
      <c r="F122" s="727" t="s">
        <v>432</v>
      </c>
      <c r="G122" s="727" t="s">
        <v>432</v>
      </c>
      <c r="H122" s="167" t="s">
        <v>432</v>
      </c>
      <c r="I122" s="704" t="s">
        <v>432</v>
      </c>
      <c r="J122" s="302" t="s">
        <v>432</v>
      </c>
      <c r="K122" s="302" t="s">
        <v>432</v>
      </c>
      <c r="L122" s="167" t="s">
        <v>432</v>
      </c>
      <c r="M122" s="656" t="s">
        <v>432</v>
      </c>
      <c r="O122" s="662" t="s">
        <v>432</v>
      </c>
    </row>
    <row r="123" spans="1:15" x14ac:dyDescent="0.2">
      <c r="A123" s="308" t="s">
        <v>12</v>
      </c>
      <c r="B123" s="730"/>
      <c r="C123" s="731"/>
      <c r="D123" s="167"/>
      <c r="E123" s="245" t="s">
        <v>432</v>
      </c>
      <c r="F123" s="727" t="s">
        <v>432</v>
      </c>
      <c r="G123" s="727" t="s">
        <v>432</v>
      </c>
      <c r="H123" s="167" t="s">
        <v>432</v>
      </c>
      <c r="I123" s="704" t="s">
        <v>432</v>
      </c>
      <c r="J123" s="302" t="s">
        <v>432</v>
      </c>
      <c r="K123" s="302" t="s">
        <v>432</v>
      </c>
      <c r="L123" s="167" t="s">
        <v>432</v>
      </c>
      <c r="M123" s="656" t="s">
        <v>432</v>
      </c>
      <c r="O123" s="662" t="s">
        <v>432</v>
      </c>
    </row>
    <row r="124" spans="1:15" x14ac:dyDescent="0.2">
      <c r="A124" s="308" t="s">
        <v>13</v>
      </c>
      <c r="B124" s="730"/>
      <c r="C124" s="731"/>
      <c r="D124" s="167"/>
      <c r="E124" s="245" t="s">
        <v>432</v>
      </c>
      <c r="F124" s="727" t="s">
        <v>432</v>
      </c>
      <c r="G124" s="727" t="s">
        <v>432</v>
      </c>
      <c r="H124" s="167" t="s">
        <v>432</v>
      </c>
      <c r="I124" s="704" t="s">
        <v>432</v>
      </c>
      <c r="J124" s="302" t="s">
        <v>432</v>
      </c>
      <c r="K124" s="302" t="s">
        <v>432</v>
      </c>
      <c r="L124" s="167" t="s">
        <v>432</v>
      </c>
      <c r="M124" s="656" t="s">
        <v>432</v>
      </c>
      <c r="O124" s="662" t="s">
        <v>432</v>
      </c>
    </row>
    <row r="125" spans="1:15" ht="15.75" x14ac:dyDescent="0.2">
      <c r="A125" s="308" t="s">
        <v>345</v>
      </c>
      <c r="B125" s="727" t="s">
        <v>432</v>
      </c>
      <c r="C125" s="727" t="s">
        <v>432</v>
      </c>
      <c r="D125" s="167" t="s">
        <v>432</v>
      </c>
      <c r="E125" s="245" t="s">
        <v>432</v>
      </c>
      <c r="F125" s="727" t="s">
        <v>432</v>
      </c>
      <c r="G125" s="727" t="s">
        <v>432</v>
      </c>
      <c r="H125" s="167" t="s">
        <v>432</v>
      </c>
      <c r="I125" s="704" t="s">
        <v>432</v>
      </c>
      <c r="J125" s="302" t="s">
        <v>432</v>
      </c>
      <c r="K125" s="302" t="s">
        <v>432</v>
      </c>
      <c r="L125" s="167" t="s">
        <v>432</v>
      </c>
      <c r="M125" s="656" t="s">
        <v>432</v>
      </c>
      <c r="O125" s="662" t="s">
        <v>432</v>
      </c>
    </row>
    <row r="126" spans="1:15" x14ac:dyDescent="0.2">
      <c r="A126" s="308" t="s">
        <v>12</v>
      </c>
      <c r="B126" s="730"/>
      <c r="C126" s="731"/>
      <c r="D126" s="167"/>
      <c r="E126" s="245" t="s">
        <v>432</v>
      </c>
      <c r="F126" s="727" t="s">
        <v>432</v>
      </c>
      <c r="G126" s="727" t="s">
        <v>432</v>
      </c>
      <c r="H126" s="167" t="s">
        <v>432</v>
      </c>
      <c r="I126" s="704" t="s">
        <v>432</v>
      </c>
      <c r="J126" s="302" t="s">
        <v>432</v>
      </c>
      <c r="K126" s="302" t="s">
        <v>432</v>
      </c>
      <c r="L126" s="167" t="s">
        <v>432</v>
      </c>
      <c r="M126" s="656" t="s">
        <v>432</v>
      </c>
      <c r="O126" s="662" t="s">
        <v>432</v>
      </c>
    </row>
    <row r="127" spans="1:15" x14ac:dyDescent="0.2">
      <c r="A127" s="308" t="s">
        <v>13</v>
      </c>
      <c r="B127" s="730"/>
      <c r="C127" s="731"/>
      <c r="D127" s="167"/>
      <c r="E127" s="245" t="s">
        <v>432</v>
      </c>
      <c r="F127" s="727" t="s">
        <v>432</v>
      </c>
      <c r="G127" s="727" t="s">
        <v>432</v>
      </c>
      <c r="H127" s="167" t="s">
        <v>432</v>
      </c>
      <c r="I127" s="704" t="s">
        <v>432</v>
      </c>
      <c r="J127" s="302" t="s">
        <v>432</v>
      </c>
      <c r="K127" s="302" t="s">
        <v>432</v>
      </c>
      <c r="L127" s="167" t="s">
        <v>432</v>
      </c>
      <c r="M127" s="656" t="s">
        <v>432</v>
      </c>
      <c r="O127" s="662" t="s">
        <v>432</v>
      </c>
    </row>
    <row r="128" spans="1:15" x14ac:dyDescent="0.2">
      <c r="A128" s="21" t="s">
        <v>34</v>
      </c>
      <c r="B128" s="402" t="s">
        <v>432</v>
      </c>
      <c r="C128" s="719" t="s">
        <v>432</v>
      </c>
      <c r="D128" s="656" t="s">
        <v>432</v>
      </c>
      <c r="E128" s="655" t="s">
        <v>432</v>
      </c>
      <c r="F128" s="402" t="s">
        <v>432</v>
      </c>
      <c r="G128" s="719" t="s">
        <v>432</v>
      </c>
      <c r="H128" s="656" t="s">
        <v>432</v>
      </c>
      <c r="I128" s="655" t="s">
        <v>432</v>
      </c>
      <c r="J128" s="399" t="s">
        <v>432</v>
      </c>
      <c r="K128" s="649" t="s">
        <v>432</v>
      </c>
      <c r="L128" s="710" t="s">
        <v>432</v>
      </c>
      <c r="M128" s="655" t="s">
        <v>432</v>
      </c>
      <c r="O128" s="662" t="s">
        <v>432</v>
      </c>
    </row>
    <row r="129" spans="1:15" ht="15.75" x14ac:dyDescent="0.2">
      <c r="A129" s="21" t="s">
        <v>346</v>
      </c>
      <c r="B129" s="402" t="s">
        <v>432</v>
      </c>
      <c r="C129" s="402" t="s">
        <v>432</v>
      </c>
      <c r="D129" s="656" t="s">
        <v>432</v>
      </c>
      <c r="E129" s="655" t="s">
        <v>432</v>
      </c>
      <c r="F129" s="716" t="s">
        <v>432</v>
      </c>
      <c r="G129" s="716" t="s">
        <v>432</v>
      </c>
      <c r="H129" s="656" t="s">
        <v>432</v>
      </c>
      <c r="I129" s="655" t="s">
        <v>432</v>
      </c>
      <c r="J129" s="399" t="s">
        <v>432</v>
      </c>
      <c r="K129" s="649" t="s">
        <v>432</v>
      </c>
      <c r="L129" s="710" t="s">
        <v>432</v>
      </c>
      <c r="M129" s="655" t="s">
        <v>432</v>
      </c>
      <c r="O129" s="662" t="s">
        <v>432</v>
      </c>
    </row>
    <row r="130" spans="1:15" x14ac:dyDescent="0.2">
      <c r="A130" s="21" t="s">
        <v>9</v>
      </c>
      <c r="B130" s="716" t="s">
        <v>432</v>
      </c>
      <c r="C130" s="718" t="s">
        <v>432</v>
      </c>
      <c r="D130" s="656" t="s">
        <v>432</v>
      </c>
      <c r="E130" s="655" t="s">
        <v>432</v>
      </c>
      <c r="F130" s="402" t="s">
        <v>432</v>
      </c>
      <c r="G130" s="719" t="s">
        <v>432</v>
      </c>
      <c r="H130" s="656" t="s">
        <v>432</v>
      </c>
      <c r="I130" s="655" t="s">
        <v>432</v>
      </c>
      <c r="J130" s="399" t="s">
        <v>432</v>
      </c>
      <c r="K130" s="649" t="s">
        <v>432</v>
      </c>
      <c r="L130" s="710" t="s">
        <v>432</v>
      </c>
      <c r="M130" s="655" t="s">
        <v>432</v>
      </c>
      <c r="O130" s="662" t="s">
        <v>432</v>
      </c>
    </row>
    <row r="131" spans="1:15" x14ac:dyDescent="0.2">
      <c r="A131" s="21" t="s">
        <v>10</v>
      </c>
      <c r="B131" s="716" t="s">
        <v>432</v>
      </c>
      <c r="C131" s="718" t="s">
        <v>432</v>
      </c>
      <c r="D131" s="656" t="s">
        <v>432</v>
      </c>
      <c r="E131" s="655" t="s">
        <v>432</v>
      </c>
      <c r="F131" s="402" t="s">
        <v>432</v>
      </c>
      <c r="G131" s="402" t="s">
        <v>432</v>
      </c>
      <c r="H131" s="656" t="s">
        <v>432</v>
      </c>
      <c r="I131" s="655" t="s">
        <v>432</v>
      </c>
      <c r="J131" s="399" t="s">
        <v>432</v>
      </c>
      <c r="K131" s="649" t="s">
        <v>432</v>
      </c>
      <c r="L131" s="710" t="s">
        <v>432</v>
      </c>
      <c r="M131" s="655" t="s">
        <v>432</v>
      </c>
      <c r="O131" s="662" t="s">
        <v>432</v>
      </c>
    </row>
    <row r="132" spans="1:15" ht="15.75" x14ac:dyDescent="0.2">
      <c r="A132" s="308" t="s">
        <v>344</v>
      </c>
      <c r="B132" s="727" t="s">
        <v>432</v>
      </c>
      <c r="C132" s="727" t="s">
        <v>432</v>
      </c>
      <c r="D132" s="167" t="s">
        <v>432</v>
      </c>
      <c r="E132" s="245" t="s">
        <v>432</v>
      </c>
      <c r="F132" s="727" t="s">
        <v>432</v>
      </c>
      <c r="G132" s="727" t="s">
        <v>432</v>
      </c>
      <c r="H132" s="167" t="s">
        <v>432</v>
      </c>
      <c r="I132" s="704" t="s">
        <v>432</v>
      </c>
      <c r="J132" s="302" t="s">
        <v>432</v>
      </c>
      <c r="K132" s="302" t="s">
        <v>432</v>
      </c>
      <c r="L132" s="167" t="s">
        <v>432</v>
      </c>
      <c r="M132" s="656" t="s">
        <v>432</v>
      </c>
      <c r="O132" s="662" t="s">
        <v>432</v>
      </c>
    </row>
    <row r="133" spans="1:15" x14ac:dyDescent="0.2">
      <c r="A133" s="308" t="s">
        <v>12</v>
      </c>
      <c r="B133" s="730"/>
      <c r="C133" s="731"/>
      <c r="D133" s="167"/>
      <c r="E133" s="245" t="s">
        <v>432</v>
      </c>
      <c r="F133" s="727" t="s">
        <v>432</v>
      </c>
      <c r="G133" s="727" t="s">
        <v>432</v>
      </c>
      <c r="H133" s="167" t="s">
        <v>432</v>
      </c>
      <c r="I133" s="704" t="s">
        <v>432</v>
      </c>
      <c r="J133" s="302" t="s">
        <v>432</v>
      </c>
      <c r="K133" s="302" t="s">
        <v>432</v>
      </c>
      <c r="L133" s="167" t="s">
        <v>432</v>
      </c>
      <c r="M133" s="656" t="s">
        <v>432</v>
      </c>
      <c r="O133" s="662" t="s">
        <v>432</v>
      </c>
    </row>
    <row r="134" spans="1:15" x14ac:dyDescent="0.2">
      <c r="A134" s="308" t="s">
        <v>13</v>
      </c>
      <c r="B134" s="730"/>
      <c r="C134" s="731"/>
      <c r="D134" s="167"/>
      <c r="E134" s="245" t="s">
        <v>432</v>
      </c>
      <c r="F134" s="727" t="s">
        <v>432</v>
      </c>
      <c r="G134" s="727" t="s">
        <v>432</v>
      </c>
      <c r="H134" s="167" t="s">
        <v>432</v>
      </c>
      <c r="I134" s="704" t="s">
        <v>432</v>
      </c>
      <c r="J134" s="302" t="s">
        <v>432</v>
      </c>
      <c r="K134" s="302" t="s">
        <v>432</v>
      </c>
      <c r="L134" s="167" t="s">
        <v>432</v>
      </c>
      <c r="M134" s="656" t="s">
        <v>432</v>
      </c>
      <c r="O134" s="662" t="s">
        <v>432</v>
      </c>
    </row>
    <row r="135" spans="1:15" ht="15.75" x14ac:dyDescent="0.2">
      <c r="A135" s="308" t="s">
        <v>345</v>
      </c>
      <c r="B135" s="727" t="s">
        <v>432</v>
      </c>
      <c r="C135" s="727" t="s">
        <v>432</v>
      </c>
      <c r="D135" s="167" t="s">
        <v>432</v>
      </c>
      <c r="E135" s="245" t="s">
        <v>432</v>
      </c>
      <c r="F135" s="727" t="s">
        <v>432</v>
      </c>
      <c r="G135" s="727" t="s">
        <v>432</v>
      </c>
      <c r="H135" s="167" t="s">
        <v>432</v>
      </c>
      <c r="I135" s="704" t="s">
        <v>432</v>
      </c>
      <c r="J135" s="302" t="s">
        <v>432</v>
      </c>
      <c r="K135" s="302" t="s">
        <v>432</v>
      </c>
      <c r="L135" s="167" t="s">
        <v>432</v>
      </c>
      <c r="M135" s="656" t="s">
        <v>432</v>
      </c>
      <c r="O135" s="662" t="s">
        <v>432</v>
      </c>
    </row>
    <row r="136" spans="1:15" x14ac:dyDescent="0.2">
      <c r="A136" s="308" t="s">
        <v>12</v>
      </c>
      <c r="B136" s="730"/>
      <c r="C136" s="731"/>
      <c r="D136" s="167"/>
      <c r="E136" s="245" t="s">
        <v>432</v>
      </c>
      <c r="F136" s="727" t="s">
        <v>432</v>
      </c>
      <c r="G136" s="727" t="s">
        <v>432</v>
      </c>
      <c r="H136" s="167" t="s">
        <v>432</v>
      </c>
      <c r="I136" s="704" t="s">
        <v>432</v>
      </c>
      <c r="J136" s="302" t="s">
        <v>432</v>
      </c>
      <c r="K136" s="302" t="s">
        <v>432</v>
      </c>
      <c r="L136" s="167" t="s">
        <v>432</v>
      </c>
      <c r="M136" s="656" t="s">
        <v>432</v>
      </c>
      <c r="O136" s="662" t="s">
        <v>432</v>
      </c>
    </row>
    <row r="137" spans="1:15" x14ac:dyDescent="0.2">
      <c r="A137" s="308" t="s">
        <v>13</v>
      </c>
      <c r="B137" s="730"/>
      <c r="C137" s="731"/>
      <c r="D137" s="167"/>
      <c r="E137" s="245" t="s">
        <v>432</v>
      </c>
      <c r="F137" s="727" t="s">
        <v>432</v>
      </c>
      <c r="G137" s="727" t="s">
        <v>432</v>
      </c>
      <c r="H137" s="167" t="s">
        <v>432</v>
      </c>
      <c r="I137" s="704" t="s">
        <v>432</v>
      </c>
      <c r="J137" s="302" t="s">
        <v>432</v>
      </c>
      <c r="K137" s="302" t="s">
        <v>432</v>
      </c>
      <c r="L137" s="167" t="s">
        <v>432</v>
      </c>
      <c r="M137" s="656" t="s">
        <v>432</v>
      </c>
      <c r="O137" s="662" t="s">
        <v>432</v>
      </c>
    </row>
    <row r="138" spans="1:15" ht="15.75" x14ac:dyDescent="0.2">
      <c r="A138" s="21" t="s">
        <v>356</v>
      </c>
      <c r="B138" s="402" t="s">
        <v>432</v>
      </c>
      <c r="C138" s="719" t="s">
        <v>432</v>
      </c>
      <c r="D138" s="656" t="s">
        <v>432</v>
      </c>
      <c r="E138" s="655" t="s">
        <v>432</v>
      </c>
      <c r="F138" s="239">
        <v>165959</v>
      </c>
      <c r="G138" s="146">
        <v>197845</v>
      </c>
      <c r="H138" s="167">
        <v>19.2</v>
      </c>
      <c r="I138" s="179">
        <v>45.718308078978346</v>
      </c>
      <c r="J138" s="300">
        <v>165959</v>
      </c>
      <c r="K138" s="45">
        <v>197845</v>
      </c>
      <c r="L138" s="267">
        <v>19.2</v>
      </c>
      <c r="M138" s="179">
        <v>3.6789478431328035</v>
      </c>
      <c r="O138" s="662" t="s">
        <v>432</v>
      </c>
    </row>
    <row r="139" spans="1:15" ht="15.75" x14ac:dyDescent="0.2">
      <c r="A139" s="21" t="s">
        <v>357</v>
      </c>
      <c r="B139" s="402" t="s">
        <v>432</v>
      </c>
      <c r="C139" s="402" t="s">
        <v>432</v>
      </c>
      <c r="D139" s="656" t="s">
        <v>432</v>
      </c>
      <c r="E139" s="655" t="s">
        <v>432</v>
      </c>
      <c r="F139" s="402" t="s">
        <v>432</v>
      </c>
      <c r="G139" s="402" t="s">
        <v>432</v>
      </c>
      <c r="H139" s="656" t="s">
        <v>432</v>
      </c>
      <c r="I139" s="655" t="s">
        <v>432</v>
      </c>
      <c r="J139" s="399" t="s">
        <v>432</v>
      </c>
      <c r="K139" s="649" t="s">
        <v>432</v>
      </c>
      <c r="L139" s="710" t="s">
        <v>432</v>
      </c>
      <c r="M139" s="655" t="s">
        <v>432</v>
      </c>
      <c r="O139" s="662" t="s">
        <v>432</v>
      </c>
    </row>
    <row r="140" spans="1:15" ht="15.75" x14ac:dyDescent="0.2">
      <c r="A140" s="21" t="s">
        <v>348</v>
      </c>
      <c r="B140" s="402" t="s">
        <v>432</v>
      </c>
      <c r="C140" s="402" t="s">
        <v>432</v>
      </c>
      <c r="D140" s="656" t="s">
        <v>432</v>
      </c>
      <c r="E140" s="655" t="s">
        <v>432</v>
      </c>
      <c r="F140" s="239">
        <v>165959</v>
      </c>
      <c r="G140" s="239">
        <v>197845</v>
      </c>
      <c r="H140" s="167">
        <v>19.2</v>
      </c>
      <c r="I140" s="179">
        <v>0.40928105531952774</v>
      </c>
      <c r="J140" s="300">
        <v>165959</v>
      </c>
      <c r="K140" s="45">
        <v>197845</v>
      </c>
      <c r="L140" s="267">
        <v>19.2</v>
      </c>
      <c r="M140" s="179">
        <v>0.40324281580482546</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411" t="s">
        <v>432</v>
      </c>
      <c r="C142" s="737" t="s">
        <v>432</v>
      </c>
      <c r="D142" s="656" t="s">
        <v>432</v>
      </c>
      <c r="E142" s="655" t="s">
        <v>432</v>
      </c>
      <c r="F142" s="411" t="s">
        <v>432</v>
      </c>
      <c r="G142" s="160">
        <v>43462</v>
      </c>
      <c r="H142" s="656" t="s">
        <v>432</v>
      </c>
      <c r="I142" s="179">
        <v>1.4332553362138469</v>
      </c>
      <c r="J142" s="410" t="s">
        <v>432</v>
      </c>
      <c r="K142" s="241">
        <v>43462</v>
      </c>
      <c r="L142" s="710" t="s">
        <v>432</v>
      </c>
      <c r="M142" s="179">
        <v>1.2153459234534241</v>
      </c>
      <c r="O142" s="662" t="s">
        <v>432</v>
      </c>
    </row>
    <row r="143" spans="1:15" x14ac:dyDescent="0.2">
      <c r="A143" s="21" t="s">
        <v>9</v>
      </c>
      <c r="B143" s="402" t="s">
        <v>432</v>
      </c>
      <c r="C143" s="719" t="s">
        <v>432</v>
      </c>
      <c r="D143" s="656" t="s">
        <v>432</v>
      </c>
      <c r="E143" s="655" t="s">
        <v>432</v>
      </c>
      <c r="F143" s="402" t="s">
        <v>432</v>
      </c>
      <c r="G143" s="719" t="s">
        <v>432</v>
      </c>
      <c r="H143" s="656" t="s">
        <v>432</v>
      </c>
      <c r="I143" s="655" t="s">
        <v>432</v>
      </c>
      <c r="J143" s="399" t="s">
        <v>432</v>
      </c>
      <c r="K143" s="649" t="s">
        <v>432</v>
      </c>
      <c r="L143" s="710" t="s">
        <v>432</v>
      </c>
      <c r="M143" s="655" t="s">
        <v>432</v>
      </c>
      <c r="O143" s="662" t="s">
        <v>432</v>
      </c>
    </row>
    <row r="144" spans="1:15" x14ac:dyDescent="0.2">
      <c r="A144" s="21" t="s">
        <v>10</v>
      </c>
      <c r="B144" s="402" t="s">
        <v>432</v>
      </c>
      <c r="C144" s="719" t="s">
        <v>432</v>
      </c>
      <c r="D144" s="656" t="s">
        <v>432</v>
      </c>
      <c r="E144" s="655" t="s">
        <v>432</v>
      </c>
      <c r="F144" s="402" t="s">
        <v>432</v>
      </c>
      <c r="G144" s="146">
        <v>43462</v>
      </c>
      <c r="H144" s="656" t="s">
        <v>432</v>
      </c>
      <c r="I144" s="179">
        <v>1.4332553362138469</v>
      </c>
      <c r="J144" s="399" t="s">
        <v>432</v>
      </c>
      <c r="K144" s="45">
        <v>43462</v>
      </c>
      <c r="L144" s="710" t="s">
        <v>432</v>
      </c>
      <c r="M144" s="179">
        <v>1.4316023829372506</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727" t="s">
        <v>432</v>
      </c>
      <c r="C146" s="727" t="s">
        <v>432</v>
      </c>
      <c r="D146" s="167" t="s">
        <v>432</v>
      </c>
      <c r="E146" s="245" t="s">
        <v>432</v>
      </c>
      <c r="F146" s="727" t="s">
        <v>432</v>
      </c>
      <c r="G146" s="727" t="s">
        <v>432</v>
      </c>
      <c r="H146" s="167" t="s">
        <v>432</v>
      </c>
      <c r="I146" s="704" t="s">
        <v>432</v>
      </c>
      <c r="J146" s="302" t="s">
        <v>432</v>
      </c>
      <c r="K146" s="302" t="s">
        <v>432</v>
      </c>
      <c r="L146" s="167" t="s">
        <v>432</v>
      </c>
      <c r="M146" s="656" t="s">
        <v>432</v>
      </c>
      <c r="O146" s="662" t="s">
        <v>432</v>
      </c>
    </row>
    <row r="147" spans="1:15" ht="15.75" x14ac:dyDescent="0.2">
      <c r="A147" s="21" t="s">
        <v>358</v>
      </c>
      <c r="B147" s="402" t="s">
        <v>432</v>
      </c>
      <c r="C147" s="402" t="s">
        <v>432</v>
      </c>
      <c r="D147" s="656" t="s">
        <v>432</v>
      </c>
      <c r="E147" s="655" t="s">
        <v>432</v>
      </c>
      <c r="F147" s="402" t="s">
        <v>432</v>
      </c>
      <c r="G147" s="402" t="s">
        <v>432</v>
      </c>
      <c r="H147" s="656" t="s">
        <v>432</v>
      </c>
      <c r="I147" s="655" t="s">
        <v>432</v>
      </c>
      <c r="J147" s="399" t="s">
        <v>432</v>
      </c>
      <c r="K147" s="649" t="s">
        <v>432</v>
      </c>
      <c r="L147" s="710" t="s">
        <v>432</v>
      </c>
      <c r="M147" s="655" t="s">
        <v>432</v>
      </c>
      <c r="O147" s="662" t="s">
        <v>432</v>
      </c>
    </row>
    <row r="148" spans="1:15" ht="15.75" x14ac:dyDescent="0.2">
      <c r="A148" s="21" t="s">
        <v>350</v>
      </c>
      <c r="B148" s="402" t="s">
        <v>432</v>
      </c>
      <c r="C148" s="402" t="s">
        <v>432</v>
      </c>
      <c r="D148" s="656" t="s">
        <v>432</v>
      </c>
      <c r="E148" s="655" t="s">
        <v>432</v>
      </c>
      <c r="F148" s="402" t="s">
        <v>432</v>
      </c>
      <c r="G148" s="239">
        <v>43462</v>
      </c>
      <c r="H148" s="656" t="s">
        <v>432</v>
      </c>
      <c r="I148" s="179">
        <v>8.426394818422887</v>
      </c>
      <c r="J148" s="399" t="s">
        <v>432</v>
      </c>
      <c r="K148" s="45">
        <v>43462</v>
      </c>
      <c r="L148" s="710" t="s">
        <v>432</v>
      </c>
      <c r="M148" s="179">
        <v>8.426167788418752</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411" t="s">
        <v>432</v>
      </c>
      <c r="C150" s="737" t="s">
        <v>432</v>
      </c>
      <c r="D150" s="656" t="s">
        <v>432</v>
      </c>
      <c r="E150" s="655" t="s">
        <v>432</v>
      </c>
      <c r="F150" s="411" t="s">
        <v>432</v>
      </c>
      <c r="G150" s="160">
        <v>695</v>
      </c>
      <c r="H150" s="656" t="s">
        <v>432</v>
      </c>
      <c r="I150" s="179">
        <v>2.3774738223357034E-2</v>
      </c>
      <c r="J150" s="410" t="s">
        <v>432</v>
      </c>
      <c r="K150" s="241">
        <v>695</v>
      </c>
      <c r="L150" s="710" t="s">
        <v>432</v>
      </c>
      <c r="M150" s="179">
        <v>1.9870418953678932E-2</v>
      </c>
      <c r="O150" s="662" t="s">
        <v>432</v>
      </c>
    </row>
    <row r="151" spans="1:15" x14ac:dyDescent="0.2">
      <c r="A151" s="21" t="s">
        <v>9</v>
      </c>
      <c r="B151" s="402" t="s">
        <v>432</v>
      </c>
      <c r="C151" s="719" t="s">
        <v>432</v>
      </c>
      <c r="D151" s="656" t="s">
        <v>432</v>
      </c>
      <c r="E151" s="655" t="s">
        <v>432</v>
      </c>
      <c r="F151" s="402" t="s">
        <v>432</v>
      </c>
      <c r="G151" s="719" t="s">
        <v>432</v>
      </c>
      <c r="H151" s="656" t="s">
        <v>432</v>
      </c>
      <c r="I151" s="655" t="s">
        <v>432</v>
      </c>
      <c r="J151" s="399" t="s">
        <v>432</v>
      </c>
      <c r="K151" s="649" t="s">
        <v>432</v>
      </c>
      <c r="L151" s="710" t="s">
        <v>432</v>
      </c>
      <c r="M151" s="655" t="s">
        <v>432</v>
      </c>
      <c r="O151" s="662" t="s">
        <v>432</v>
      </c>
    </row>
    <row r="152" spans="1:15" x14ac:dyDescent="0.2">
      <c r="A152" s="21" t="s">
        <v>10</v>
      </c>
      <c r="B152" s="402" t="s">
        <v>432</v>
      </c>
      <c r="C152" s="719" t="s">
        <v>432</v>
      </c>
      <c r="D152" s="656" t="s">
        <v>432</v>
      </c>
      <c r="E152" s="655" t="s">
        <v>432</v>
      </c>
      <c r="F152" s="402" t="s">
        <v>432</v>
      </c>
      <c r="G152" s="146">
        <v>695</v>
      </c>
      <c r="H152" s="656" t="s">
        <v>432</v>
      </c>
      <c r="I152" s="179">
        <v>2.3774738223357034E-2</v>
      </c>
      <c r="J152" s="399" t="s">
        <v>432</v>
      </c>
      <c r="K152" s="45">
        <v>695</v>
      </c>
      <c r="L152" s="710" t="s">
        <v>432</v>
      </c>
      <c r="M152" s="179">
        <v>2.3630079398716163E-2</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727" t="s">
        <v>432</v>
      </c>
      <c r="C154" s="727" t="s">
        <v>432</v>
      </c>
      <c r="D154" s="167" t="s">
        <v>432</v>
      </c>
      <c r="E154" s="245" t="s">
        <v>432</v>
      </c>
      <c r="F154" s="727" t="s">
        <v>432</v>
      </c>
      <c r="G154" s="727" t="s">
        <v>432</v>
      </c>
      <c r="H154" s="167" t="s">
        <v>432</v>
      </c>
      <c r="I154" s="704" t="s">
        <v>432</v>
      </c>
      <c r="J154" s="302" t="s">
        <v>432</v>
      </c>
      <c r="K154" s="302" t="s">
        <v>432</v>
      </c>
      <c r="L154" s="167" t="s">
        <v>432</v>
      </c>
      <c r="M154" s="656" t="s">
        <v>432</v>
      </c>
      <c r="O154" s="662" t="s">
        <v>432</v>
      </c>
    </row>
    <row r="155" spans="1:15" ht="15.75" x14ac:dyDescent="0.2">
      <c r="A155" s="21" t="s">
        <v>347</v>
      </c>
      <c r="B155" s="402" t="s">
        <v>432</v>
      </c>
      <c r="C155" s="402" t="s">
        <v>432</v>
      </c>
      <c r="D155" s="656" t="s">
        <v>432</v>
      </c>
      <c r="E155" s="655" t="s">
        <v>432</v>
      </c>
      <c r="F155" s="402" t="s">
        <v>432</v>
      </c>
      <c r="G155" s="402" t="s">
        <v>432</v>
      </c>
      <c r="H155" s="656" t="s">
        <v>432</v>
      </c>
      <c r="I155" s="655" t="s">
        <v>432</v>
      </c>
      <c r="J155" s="399" t="s">
        <v>432</v>
      </c>
      <c r="K155" s="649" t="s">
        <v>432</v>
      </c>
      <c r="L155" s="710" t="s">
        <v>432</v>
      </c>
      <c r="M155" s="655" t="s">
        <v>432</v>
      </c>
      <c r="O155" s="662" t="s">
        <v>432</v>
      </c>
    </row>
    <row r="156" spans="1:15" ht="15.75" x14ac:dyDescent="0.2">
      <c r="A156" s="21" t="s">
        <v>348</v>
      </c>
      <c r="B156" s="402" t="s">
        <v>432</v>
      </c>
      <c r="C156" s="402" t="s">
        <v>432</v>
      </c>
      <c r="D156" s="656" t="s">
        <v>432</v>
      </c>
      <c r="E156" s="655" t="s">
        <v>432</v>
      </c>
      <c r="F156" s="402" t="s">
        <v>432</v>
      </c>
      <c r="G156" s="402" t="s">
        <v>432</v>
      </c>
      <c r="H156" s="656" t="s">
        <v>432</v>
      </c>
      <c r="I156" s="655" t="s">
        <v>432</v>
      </c>
      <c r="J156" s="399" t="s">
        <v>432</v>
      </c>
      <c r="K156" s="649" t="s">
        <v>432</v>
      </c>
      <c r="L156" s="710" t="s">
        <v>432</v>
      </c>
      <c r="M156" s="655" t="s">
        <v>432</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701" priority="132">
      <formula>kvartal &lt; 4</formula>
    </cfRule>
  </conditionalFormatting>
  <conditionalFormatting sqref="B63:C65">
    <cfRule type="expression" dxfId="700" priority="131">
      <formula>kvartal &lt; 4</formula>
    </cfRule>
  </conditionalFormatting>
  <conditionalFormatting sqref="B37">
    <cfRule type="expression" dxfId="699" priority="130">
      <formula>kvartal &lt; 4</formula>
    </cfRule>
  </conditionalFormatting>
  <conditionalFormatting sqref="B38">
    <cfRule type="expression" dxfId="698" priority="129">
      <formula>kvartal &lt; 4</formula>
    </cfRule>
  </conditionalFormatting>
  <conditionalFormatting sqref="B39">
    <cfRule type="expression" dxfId="697" priority="128">
      <formula>kvartal &lt; 4</formula>
    </cfRule>
  </conditionalFormatting>
  <conditionalFormatting sqref="A34">
    <cfRule type="expression" dxfId="696" priority="1">
      <formula>kvartal &lt; 4</formula>
    </cfRule>
  </conditionalFormatting>
  <conditionalFormatting sqref="C37">
    <cfRule type="expression" dxfId="695" priority="127">
      <formula>kvartal &lt; 4</formula>
    </cfRule>
  </conditionalFormatting>
  <conditionalFormatting sqref="C38">
    <cfRule type="expression" dxfId="694" priority="126">
      <formula>kvartal &lt; 4</formula>
    </cfRule>
  </conditionalFormatting>
  <conditionalFormatting sqref="C39">
    <cfRule type="expression" dxfId="693" priority="125">
      <formula>kvartal &lt; 4</formula>
    </cfRule>
  </conditionalFormatting>
  <conditionalFormatting sqref="B26:C28">
    <cfRule type="expression" dxfId="692" priority="124">
      <formula>kvartal &lt; 4</formula>
    </cfRule>
  </conditionalFormatting>
  <conditionalFormatting sqref="B32:C33">
    <cfRule type="expression" dxfId="691" priority="123">
      <formula>kvartal &lt; 4</formula>
    </cfRule>
  </conditionalFormatting>
  <conditionalFormatting sqref="B34">
    <cfRule type="expression" dxfId="690" priority="122">
      <formula>kvartal &lt; 4</formula>
    </cfRule>
  </conditionalFormatting>
  <conditionalFormatting sqref="C34">
    <cfRule type="expression" dxfId="689" priority="121">
      <formula>kvartal &lt; 4</formula>
    </cfRule>
  </conditionalFormatting>
  <conditionalFormatting sqref="F26:G28">
    <cfRule type="expression" dxfId="688" priority="120">
      <formula>kvartal &lt; 4</formula>
    </cfRule>
  </conditionalFormatting>
  <conditionalFormatting sqref="F32">
    <cfRule type="expression" dxfId="687" priority="119">
      <formula>kvartal &lt; 4</formula>
    </cfRule>
  </conditionalFormatting>
  <conditionalFormatting sqref="G32">
    <cfRule type="expression" dxfId="686" priority="118">
      <formula>kvartal &lt; 4</formula>
    </cfRule>
  </conditionalFormatting>
  <conditionalFormatting sqref="F33">
    <cfRule type="expression" dxfId="685" priority="117">
      <formula>kvartal &lt; 4</formula>
    </cfRule>
  </conditionalFormatting>
  <conditionalFormatting sqref="G33">
    <cfRule type="expression" dxfId="684" priority="116">
      <formula>kvartal &lt; 4</formula>
    </cfRule>
  </conditionalFormatting>
  <conditionalFormatting sqref="F34">
    <cfRule type="expression" dxfId="683" priority="115">
      <formula>kvartal &lt; 4</formula>
    </cfRule>
  </conditionalFormatting>
  <conditionalFormatting sqref="G34">
    <cfRule type="expression" dxfId="682" priority="114">
      <formula>kvartal &lt; 4</formula>
    </cfRule>
  </conditionalFormatting>
  <conditionalFormatting sqref="F37">
    <cfRule type="expression" dxfId="681" priority="113">
      <formula>kvartal &lt; 4</formula>
    </cfRule>
  </conditionalFormatting>
  <conditionalFormatting sqref="F38">
    <cfRule type="expression" dxfId="680" priority="112">
      <formula>kvartal &lt; 4</formula>
    </cfRule>
  </conditionalFormatting>
  <conditionalFormatting sqref="F39">
    <cfRule type="expression" dxfId="679" priority="111">
      <formula>kvartal &lt; 4</formula>
    </cfRule>
  </conditionalFormatting>
  <conditionalFormatting sqref="G37">
    <cfRule type="expression" dxfId="678" priority="110">
      <formula>kvartal &lt; 4</formula>
    </cfRule>
  </conditionalFormatting>
  <conditionalFormatting sqref="G38">
    <cfRule type="expression" dxfId="677" priority="109">
      <formula>kvartal &lt; 4</formula>
    </cfRule>
  </conditionalFormatting>
  <conditionalFormatting sqref="G39">
    <cfRule type="expression" dxfId="676" priority="108">
      <formula>kvartal &lt; 4</formula>
    </cfRule>
  </conditionalFormatting>
  <conditionalFormatting sqref="B29">
    <cfRule type="expression" dxfId="675" priority="107">
      <formula>kvartal &lt; 4</formula>
    </cfRule>
  </conditionalFormatting>
  <conditionalFormatting sqref="C29">
    <cfRule type="expression" dxfId="674" priority="106">
      <formula>kvartal &lt; 4</formula>
    </cfRule>
  </conditionalFormatting>
  <conditionalFormatting sqref="F29">
    <cfRule type="expression" dxfId="673" priority="105">
      <formula>kvartal &lt; 4</formula>
    </cfRule>
  </conditionalFormatting>
  <conditionalFormatting sqref="G29">
    <cfRule type="expression" dxfId="672" priority="104">
      <formula>kvartal &lt; 4</formula>
    </cfRule>
  </conditionalFormatting>
  <conditionalFormatting sqref="J26:K29">
    <cfRule type="expression" dxfId="671" priority="103">
      <formula>kvartal &lt; 4</formula>
    </cfRule>
  </conditionalFormatting>
  <conditionalFormatting sqref="J32:K34">
    <cfRule type="expression" dxfId="670" priority="102">
      <formula>kvartal &lt; 4</formula>
    </cfRule>
  </conditionalFormatting>
  <conditionalFormatting sqref="J37:K39">
    <cfRule type="expression" dxfId="669" priority="101">
      <formula>kvartal &lt; 4</formula>
    </cfRule>
  </conditionalFormatting>
  <conditionalFormatting sqref="B82">
    <cfRule type="expression" dxfId="668" priority="100">
      <formula>kvartal &lt; 4</formula>
    </cfRule>
  </conditionalFormatting>
  <conditionalFormatting sqref="C82">
    <cfRule type="expression" dxfId="667" priority="99">
      <formula>kvartal &lt; 4</formula>
    </cfRule>
  </conditionalFormatting>
  <conditionalFormatting sqref="B85">
    <cfRule type="expression" dxfId="666" priority="98">
      <formula>kvartal &lt; 4</formula>
    </cfRule>
  </conditionalFormatting>
  <conditionalFormatting sqref="C85">
    <cfRule type="expression" dxfId="665" priority="97">
      <formula>kvartal &lt; 4</formula>
    </cfRule>
  </conditionalFormatting>
  <conditionalFormatting sqref="B92">
    <cfRule type="expression" dxfId="664" priority="96">
      <formula>kvartal &lt; 4</formula>
    </cfRule>
  </conditionalFormatting>
  <conditionalFormatting sqref="C92">
    <cfRule type="expression" dxfId="663" priority="95">
      <formula>kvartal &lt; 4</formula>
    </cfRule>
  </conditionalFormatting>
  <conditionalFormatting sqref="B95">
    <cfRule type="expression" dxfId="662" priority="94">
      <formula>kvartal &lt; 4</formula>
    </cfRule>
  </conditionalFormatting>
  <conditionalFormatting sqref="C95">
    <cfRule type="expression" dxfId="661" priority="93">
      <formula>kvartal &lt; 4</formula>
    </cfRule>
  </conditionalFormatting>
  <conditionalFormatting sqref="B102">
    <cfRule type="expression" dxfId="660" priority="92">
      <formula>kvartal &lt; 4</formula>
    </cfRule>
  </conditionalFormatting>
  <conditionalFormatting sqref="C102">
    <cfRule type="expression" dxfId="659" priority="91">
      <formula>kvartal &lt; 4</formula>
    </cfRule>
  </conditionalFormatting>
  <conditionalFormatting sqref="B105">
    <cfRule type="expression" dxfId="658" priority="90">
      <formula>kvartal &lt; 4</formula>
    </cfRule>
  </conditionalFormatting>
  <conditionalFormatting sqref="C105">
    <cfRule type="expression" dxfId="657" priority="89">
      <formula>kvartal &lt; 4</formula>
    </cfRule>
  </conditionalFormatting>
  <conditionalFormatting sqref="B112">
    <cfRule type="expression" dxfId="656" priority="88">
      <formula>kvartal &lt; 4</formula>
    </cfRule>
  </conditionalFormatting>
  <conditionalFormatting sqref="C112">
    <cfRule type="expression" dxfId="655" priority="87">
      <formula>kvartal &lt; 4</formula>
    </cfRule>
  </conditionalFormatting>
  <conditionalFormatting sqref="B115">
    <cfRule type="expression" dxfId="654" priority="86">
      <formula>kvartal &lt; 4</formula>
    </cfRule>
  </conditionalFormatting>
  <conditionalFormatting sqref="C115">
    <cfRule type="expression" dxfId="653" priority="85">
      <formula>kvartal &lt; 4</formula>
    </cfRule>
  </conditionalFormatting>
  <conditionalFormatting sqref="B122">
    <cfRule type="expression" dxfId="652" priority="84">
      <formula>kvartal &lt; 4</formula>
    </cfRule>
  </conditionalFormatting>
  <conditionalFormatting sqref="C122">
    <cfRule type="expression" dxfId="651" priority="83">
      <formula>kvartal &lt; 4</formula>
    </cfRule>
  </conditionalFormatting>
  <conditionalFormatting sqref="B125">
    <cfRule type="expression" dxfId="650" priority="82">
      <formula>kvartal &lt; 4</formula>
    </cfRule>
  </conditionalFormatting>
  <conditionalFormatting sqref="C125">
    <cfRule type="expression" dxfId="649" priority="81">
      <formula>kvartal &lt; 4</formula>
    </cfRule>
  </conditionalFormatting>
  <conditionalFormatting sqref="B132">
    <cfRule type="expression" dxfId="648" priority="80">
      <formula>kvartal &lt; 4</formula>
    </cfRule>
  </conditionalFormatting>
  <conditionalFormatting sqref="C132">
    <cfRule type="expression" dxfId="647" priority="79">
      <formula>kvartal &lt; 4</formula>
    </cfRule>
  </conditionalFormatting>
  <conditionalFormatting sqref="B135">
    <cfRule type="expression" dxfId="646" priority="78">
      <formula>kvartal &lt; 4</formula>
    </cfRule>
  </conditionalFormatting>
  <conditionalFormatting sqref="C135">
    <cfRule type="expression" dxfId="645" priority="77">
      <formula>kvartal &lt; 4</formula>
    </cfRule>
  </conditionalFormatting>
  <conditionalFormatting sqref="B146">
    <cfRule type="expression" dxfId="644" priority="76">
      <formula>kvartal &lt; 4</formula>
    </cfRule>
  </conditionalFormatting>
  <conditionalFormatting sqref="C146">
    <cfRule type="expression" dxfId="643" priority="75">
      <formula>kvartal &lt; 4</formula>
    </cfRule>
  </conditionalFormatting>
  <conditionalFormatting sqref="B154">
    <cfRule type="expression" dxfId="642" priority="74">
      <formula>kvartal &lt; 4</formula>
    </cfRule>
  </conditionalFormatting>
  <conditionalFormatting sqref="C154">
    <cfRule type="expression" dxfId="641" priority="73">
      <formula>kvartal &lt; 4</formula>
    </cfRule>
  </conditionalFormatting>
  <conditionalFormatting sqref="F83">
    <cfRule type="expression" dxfId="640" priority="72">
      <formula>kvartal &lt; 4</formula>
    </cfRule>
  </conditionalFormatting>
  <conditionalFormatting sqref="G83">
    <cfRule type="expression" dxfId="639" priority="71">
      <formula>kvartal &lt; 4</formula>
    </cfRule>
  </conditionalFormatting>
  <conditionalFormatting sqref="F84:G84">
    <cfRule type="expression" dxfId="638" priority="70">
      <formula>kvartal &lt; 4</formula>
    </cfRule>
  </conditionalFormatting>
  <conditionalFormatting sqref="F86:G87">
    <cfRule type="expression" dxfId="637" priority="69">
      <formula>kvartal &lt; 4</formula>
    </cfRule>
  </conditionalFormatting>
  <conditionalFormatting sqref="F93:G94">
    <cfRule type="expression" dxfId="636" priority="68">
      <formula>kvartal &lt; 4</formula>
    </cfRule>
  </conditionalFormatting>
  <conditionalFormatting sqref="F96:G97">
    <cfRule type="expression" dxfId="635" priority="67">
      <formula>kvartal &lt; 4</formula>
    </cfRule>
  </conditionalFormatting>
  <conditionalFormatting sqref="F103:G104">
    <cfRule type="expression" dxfId="634" priority="66">
      <formula>kvartal &lt; 4</formula>
    </cfRule>
  </conditionalFormatting>
  <conditionalFormatting sqref="F106:G107">
    <cfRule type="expression" dxfId="633" priority="65">
      <formula>kvartal &lt; 4</formula>
    </cfRule>
  </conditionalFormatting>
  <conditionalFormatting sqref="F113:G114">
    <cfRule type="expression" dxfId="632" priority="64">
      <formula>kvartal &lt; 4</formula>
    </cfRule>
  </conditionalFormatting>
  <conditionalFormatting sqref="F116:G117">
    <cfRule type="expression" dxfId="631" priority="63">
      <formula>kvartal &lt; 4</formula>
    </cfRule>
  </conditionalFormatting>
  <conditionalFormatting sqref="F123:G124">
    <cfRule type="expression" dxfId="630" priority="62">
      <formula>kvartal &lt; 4</formula>
    </cfRule>
  </conditionalFormatting>
  <conditionalFormatting sqref="F126:G127">
    <cfRule type="expression" dxfId="629" priority="61">
      <formula>kvartal &lt; 4</formula>
    </cfRule>
  </conditionalFormatting>
  <conditionalFormatting sqref="F133:G134">
    <cfRule type="expression" dxfId="628" priority="60">
      <formula>kvartal &lt; 4</formula>
    </cfRule>
  </conditionalFormatting>
  <conditionalFormatting sqref="F136:G137">
    <cfRule type="expression" dxfId="627" priority="59">
      <formula>kvartal &lt; 4</formula>
    </cfRule>
  </conditionalFormatting>
  <conditionalFormatting sqref="F146">
    <cfRule type="expression" dxfId="626" priority="58">
      <formula>kvartal &lt; 4</formula>
    </cfRule>
  </conditionalFormatting>
  <conditionalFormatting sqref="G146">
    <cfRule type="expression" dxfId="625" priority="57">
      <formula>kvartal &lt; 4</formula>
    </cfRule>
  </conditionalFormatting>
  <conditionalFormatting sqref="F154:G154">
    <cfRule type="expression" dxfId="624" priority="56">
      <formula>kvartal &lt; 4</formula>
    </cfRule>
  </conditionalFormatting>
  <conditionalFormatting sqref="F82:G82">
    <cfRule type="expression" dxfId="623" priority="55">
      <formula>kvartal &lt; 4</formula>
    </cfRule>
  </conditionalFormatting>
  <conditionalFormatting sqref="F85:G85">
    <cfRule type="expression" dxfId="622" priority="54">
      <formula>kvartal &lt; 4</formula>
    </cfRule>
  </conditionalFormatting>
  <conditionalFormatting sqref="F92:G92">
    <cfRule type="expression" dxfId="621" priority="53">
      <formula>kvartal &lt; 4</formula>
    </cfRule>
  </conditionalFormatting>
  <conditionalFormatting sqref="F95:G95">
    <cfRule type="expression" dxfId="620" priority="52">
      <formula>kvartal &lt; 4</formula>
    </cfRule>
  </conditionalFormatting>
  <conditionalFormatting sqref="F102:G102">
    <cfRule type="expression" dxfId="619" priority="51">
      <formula>kvartal &lt; 4</formula>
    </cfRule>
  </conditionalFormatting>
  <conditionalFormatting sqref="F105:G105">
    <cfRule type="expression" dxfId="618" priority="50">
      <formula>kvartal &lt; 4</formula>
    </cfRule>
  </conditionalFormatting>
  <conditionalFormatting sqref="F112:G112">
    <cfRule type="expression" dxfId="617" priority="49">
      <formula>kvartal &lt; 4</formula>
    </cfRule>
  </conditionalFormatting>
  <conditionalFormatting sqref="F115">
    <cfRule type="expression" dxfId="616" priority="48">
      <formula>kvartal &lt; 4</formula>
    </cfRule>
  </conditionalFormatting>
  <conditionalFormatting sqref="G115">
    <cfRule type="expression" dxfId="615" priority="47">
      <formula>kvartal &lt; 4</formula>
    </cfRule>
  </conditionalFormatting>
  <conditionalFormatting sqref="F122:G122">
    <cfRule type="expression" dxfId="614" priority="46">
      <formula>kvartal &lt; 4</formula>
    </cfRule>
  </conditionalFormatting>
  <conditionalFormatting sqref="F125">
    <cfRule type="expression" dxfId="613" priority="45">
      <formula>kvartal &lt; 4</formula>
    </cfRule>
  </conditionalFormatting>
  <conditionalFormatting sqref="G125">
    <cfRule type="expression" dxfId="612" priority="44">
      <formula>kvartal &lt; 4</formula>
    </cfRule>
  </conditionalFormatting>
  <conditionalFormatting sqref="F132">
    <cfRule type="expression" dxfId="611" priority="43">
      <formula>kvartal &lt; 4</formula>
    </cfRule>
  </conditionalFormatting>
  <conditionalFormatting sqref="G132">
    <cfRule type="expression" dxfId="610" priority="42">
      <formula>kvartal &lt; 4</formula>
    </cfRule>
  </conditionalFormatting>
  <conditionalFormatting sqref="G135">
    <cfRule type="expression" dxfId="609" priority="41">
      <formula>kvartal &lt; 4</formula>
    </cfRule>
  </conditionalFormatting>
  <conditionalFormatting sqref="F135">
    <cfRule type="expression" dxfId="608" priority="40">
      <formula>kvartal &lt; 4</formula>
    </cfRule>
  </conditionalFormatting>
  <conditionalFormatting sqref="J82:K86">
    <cfRule type="expression" dxfId="607" priority="39">
      <formula>kvartal &lt; 4</formula>
    </cfRule>
  </conditionalFormatting>
  <conditionalFormatting sqref="J87:K87">
    <cfRule type="expression" dxfId="606" priority="38">
      <formula>kvartal &lt; 4</formula>
    </cfRule>
  </conditionalFormatting>
  <conditionalFormatting sqref="J92:K97">
    <cfRule type="expression" dxfId="605" priority="37">
      <formula>kvartal &lt; 4</formula>
    </cfRule>
  </conditionalFormatting>
  <conditionalFormatting sqref="J102:K107">
    <cfRule type="expression" dxfId="604" priority="36">
      <formula>kvartal &lt; 4</formula>
    </cfRule>
  </conditionalFormatting>
  <conditionalFormatting sqref="J112:K117">
    <cfRule type="expression" dxfId="603" priority="35">
      <formula>kvartal &lt; 4</formula>
    </cfRule>
  </conditionalFormatting>
  <conditionalFormatting sqref="J122:K127">
    <cfRule type="expression" dxfId="602" priority="34">
      <formula>kvartal &lt; 4</formula>
    </cfRule>
  </conditionalFormatting>
  <conditionalFormatting sqref="J132:K137">
    <cfRule type="expression" dxfId="601" priority="33">
      <formula>kvartal &lt; 4</formula>
    </cfRule>
  </conditionalFormatting>
  <conditionalFormatting sqref="J146:K146">
    <cfRule type="expression" dxfId="600" priority="32">
      <formula>kvartal &lt; 4</formula>
    </cfRule>
  </conditionalFormatting>
  <conditionalFormatting sqref="J154:K154">
    <cfRule type="expression" dxfId="599" priority="31">
      <formula>kvartal &lt; 4</formula>
    </cfRule>
  </conditionalFormatting>
  <conditionalFormatting sqref="A26:A28">
    <cfRule type="expression" dxfId="598" priority="15">
      <formula>kvartal &lt; 4</formula>
    </cfRule>
  </conditionalFormatting>
  <conditionalFormatting sqref="A32:A33">
    <cfRule type="expression" dxfId="597" priority="14">
      <formula>kvartal &lt; 4</formula>
    </cfRule>
  </conditionalFormatting>
  <conditionalFormatting sqref="A37:A39">
    <cfRule type="expression" dxfId="596" priority="13">
      <formula>kvartal &lt; 4</formula>
    </cfRule>
  </conditionalFormatting>
  <conditionalFormatting sqref="A57:A59">
    <cfRule type="expression" dxfId="595" priority="12">
      <formula>kvartal &lt; 4</formula>
    </cfRule>
  </conditionalFormatting>
  <conditionalFormatting sqref="A63:A65">
    <cfRule type="expression" dxfId="594" priority="11">
      <formula>kvartal &lt; 4</formula>
    </cfRule>
  </conditionalFormatting>
  <conditionalFormatting sqref="A82:A87">
    <cfRule type="expression" dxfId="593" priority="10">
      <formula>kvartal &lt; 4</formula>
    </cfRule>
  </conditionalFormatting>
  <conditionalFormatting sqref="A92:A97">
    <cfRule type="expression" dxfId="592" priority="9">
      <formula>kvartal &lt; 4</formula>
    </cfRule>
  </conditionalFormatting>
  <conditionalFormatting sqref="A102:A107">
    <cfRule type="expression" dxfId="591" priority="8">
      <formula>kvartal &lt; 4</formula>
    </cfRule>
  </conditionalFormatting>
  <conditionalFormatting sqref="A112:A117">
    <cfRule type="expression" dxfId="590" priority="7">
      <formula>kvartal &lt; 4</formula>
    </cfRule>
  </conditionalFormatting>
  <conditionalFormatting sqref="A122:A127">
    <cfRule type="expression" dxfId="589" priority="6">
      <formula>kvartal &lt; 4</formula>
    </cfRule>
  </conditionalFormatting>
  <conditionalFormatting sqref="A132:A137">
    <cfRule type="expression" dxfId="588" priority="5">
      <formula>kvartal &lt; 4</formula>
    </cfRule>
  </conditionalFormatting>
  <conditionalFormatting sqref="A146">
    <cfRule type="expression" dxfId="587" priority="4">
      <formula>kvartal &lt; 4</formula>
    </cfRule>
  </conditionalFormatting>
  <conditionalFormatting sqref="A154">
    <cfRule type="expression" dxfId="586" priority="3">
      <formula>kvartal &lt; 4</formula>
    </cfRule>
  </conditionalFormatting>
  <conditionalFormatting sqref="A29">
    <cfRule type="expression" dxfId="585" priority="2">
      <formula>kvartal &lt; 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119</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329">
        <v>15.4857</v>
      </c>
      <c r="G25" s="328">
        <v>-0.69540974</v>
      </c>
      <c r="H25" s="262">
        <v>-104.5</v>
      </c>
      <c r="I25" s="179">
        <v>-3.1439751609301734E-4</v>
      </c>
      <c r="J25" s="327">
        <v>15.4857</v>
      </c>
      <c r="K25" s="327">
        <v>-0.69540974</v>
      </c>
      <c r="L25" s="266">
        <v>-104.5</v>
      </c>
      <c r="M25" s="167">
        <v>-7.2594676808319597E-5</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319">
        <v>214180.66943000001</v>
      </c>
      <c r="G36" s="320">
        <v>188876.91656000001</v>
      </c>
      <c r="H36" s="167">
        <v>-11.8</v>
      </c>
      <c r="I36" s="179">
        <v>1.0093064350832197</v>
      </c>
      <c r="J36" s="241">
        <v>214180.66943000001</v>
      </c>
      <c r="K36" s="241">
        <v>188876.91656000001</v>
      </c>
      <c r="L36" s="267">
        <v>-11.8</v>
      </c>
      <c r="M36" s="167">
        <v>0.26697167949477735</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319">
        <v>7339.78748</v>
      </c>
      <c r="G40" s="410" t="s">
        <v>432</v>
      </c>
      <c r="H40" s="167">
        <v>-100</v>
      </c>
      <c r="I40" s="655" t="s">
        <v>432</v>
      </c>
      <c r="J40" s="241">
        <v>7339.78748</v>
      </c>
      <c r="K40" s="645" t="s">
        <v>432</v>
      </c>
      <c r="L40" s="267">
        <v>-100</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692" t="s">
        <v>432</v>
      </c>
      <c r="C54" s="698" t="s">
        <v>432</v>
      </c>
      <c r="D54" s="715" t="s">
        <v>432</v>
      </c>
      <c r="E54" s="655" t="s">
        <v>432</v>
      </c>
      <c r="F54" s="146"/>
      <c r="G54" s="34"/>
      <c r="H54" s="160"/>
      <c r="I54" s="160"/>
      <c r="J54" s="38"/>
      <c r="K54" s="38"/>
      <c r="L54" s="160"/>
      <c r="M54" s="160"/>
      <c r="N54" s="149"/>
      <c r="O54" s="662" t="s">
        <v>432</v>
      </c>
    </row>
    <row r="55" spans="1:15" s="3" customFormat="1" ht="15.75" x14ac:dyDescent="0.2">
      <c r="A55" s="39" t="s">
        <v>340</v>
      </c>
      <c r="B55" s="691" t="s">
        <v>432</v>
      </c>
      <c r="C55" s="697" t="s">
        <v>432</v>
      </c>
      <c r="D55" s="710" t="s">
        <v>432</v>
      </c>
      <c r="E55" s="655" t="s">
        <v>432</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736" t="s">
        <v>432</v>
      </c>
      <c r="C79" s="736" t="s">
        <v>432</v>
      </c>
      <c r="D79" s="709" t="s">
        <v>432</v>
      </c>
      <c r="E79" s="655" t="s">
        <v>432</v>
      </c>
      <c r="F79" s="738" t="s">
        <v>432</v>
      </c>
      <c r="G79" s="738" t="s">
        <v>432</v>
      </c>
      <c r="H79" s="709" t="s">
        <v>432</v>
      </c>
      <c r="I79" s="655" t="s">
        <v>432</v>
      </c>
      <c r="J79" s="410" t="s">
        <v>432</v>
      </c>
      <c r="K79" s="694" t="s">
        <v>432</v>
      </c>
      <c r="L79" s="710" t="s">
        <v>432</v>
      </c>
      <c r="M79" s="655" t="s">
        <v>432</v>
      </c>
      <c r="O79" s="662" t="s">
        <v>432</v>
      </c>
    </row>
    <row r="80" spans="1:15" x14ac:dyDescent="0.2">
      <c r="A80" s="729" t="s">
        <v>9</v>
      </c>
      <c r="B80" s="649" t="s">
        <v>432</v>
      </c>
      <c r="C80" s="719" t="s">
        <v>432</v>
      </c>
      <c r="D80" s="656" t="s">
        <v>432</v>
      </c>
      <c r="E80" s="655" t="s">
        <v>432</v>
      </c>
      <c r="F80" s="402" t="s">
        <v>432</v>
      </c>
      <c r="G80" s="719" t="s">
        <v>432</v>
      </c>
      <c r="H80" s="656" t="s">
        <v>432</v>
      </c>
      <c r="I80" s="655" t="s">
        <v>432</v>
      </c>
      <c r="J80" s="399" t="s">
        <v>432</v>
      </c>
      <c r="K80" s="649" t="s">
        <v>432</v>
      </c>
      <c r="L80" s="710" t="s">
        <v>432</v>
      </c>
      <c r="M80" s="655" t="s">
        <v>432</v>
      </c>
      <c r="O80" s="662" t="s">
        <v>432</v>
      </c>
    </row>
    <row r="81" spans="1:15" x14ac:dyDescent="0.2">
      <c r="A81" s="21" t="s">
        <v>10</v>
      </c>
      <c r="B81" s="716" t="s">
        <v>432</v>
      </c>
      <c r="C81" s="718" t="s">
        <v>432</v>
      </c>
      <c r="D81" s="656" t="s">
        <v>432</v>
      </c>
      <c r="E81" s="655" t="s">
        <v>432</v>
      </c>
      <c r="F81" s="716" t="s">
        <v>432</v>
      </c>
      <c r="G81" s="718" t="s">
        <v>432</v>
      </c>
      <c r="H81" s="656" t="s">
        <v>432</v>
      </c>
      <c r="I81" s="655" t="s">
        <v>432</v>
      </c>
      <c r="J81" s="399" t="s">
        <v>432</v>
      </c>
      <c r="K81" s="649" t="s">
        <v>432</v>
      </c>
      <c r="L81" s="710" t="s">
        <v>432</v>
      </c>
      <c r="M81" s="655" t="s">
        <v>432</v>
      </c>
      <c r="O81" s="662" t="s">
        <v>432</v>
      </c>
    </row>
    <row r="82" spans="1:15" ht="15.75" x14ac:dyDescent="0.2">
      <c r="A82" s="308" t="s">
        <v>344</v>
      </c>
      <c r="B82" s="727" t="s">
        <v>432</v>
      </c>
      <c r="C82" s="727" t="s">
        <v>432</v>
      </c>
      <c r="D82" s="167" t="s">
        <v>432</v>
      </c>
      <c r="E82" s="245" t="s">
        <v>432</v>
      </c>
      <c r="F82" s="727" t="s">
        <v>432</v>
      </c>
      <c r="G82" s="727" t="s">
        <v>432</v>
      </c>
      <c r="H82" s="167" t="s">
        <v>432</v>
      </c>
      <c r="I82" s="704" t="s">
        <v>432</v>
      </c>
      <c r="J82" s="302" t="s">
        <v>432</v>
      </c>
      <c r="K82" s="302" t="s">
        <v>432</v>
      </c>
      <c r="L82" s="167" t="s">
        <v>432</v>
      </c>
      <c r="M82" s="656" t="s">
        <v>432</v>
      </c>
      <c r="O82" s="662" t="s">
        <v>432</v>
      </c>
    </row>
    <row r="83" spans="1:15" x14ac:dyDescent="0.2">
      <c r="A83" s="308" t="s">
        <v>12</v>
      </c>
      <c r="B83" s="734"/>
      <c r="C83" s="735"/>
      <c r="D83" s="167"/>
      <c r="E83" s="245" t="s">
        <v>432</v>
      </c>
      <c r="F83" s="727" t="s">
        <v>432</v>
      </c>
      <c r="G83" s="727" t="s">
        <v>432</v>
      </c>
      <c r="H83" s="167" t="s">
        <v>432</v>
      </c>
      <c r="I83" s="704" t="s">
        <v>432</v>
      </c>
      <c r="J83" s="302" t="s">
        <v>432</v>
      </c>
      <c r="K83" s="302" t="s">
        <v>432</v>
      </c>
      <c r="L83" s="167" t="s">
        <v>432</v>
      </c>
      <c r="M83" s="656" t="s">
        <v>432</v>
      </c>
      <c r="O83" s="662" t="s">
        <v>432</v>
      </c>
    </row>
    <row r="84" spans="1:15" x14ac:dyDescent="0.2">
      <c r="A84" s="308" t="s">
        <v>13</v>
      </c>
      <c r="B84" s="730"/>
      <c r="C84" s="731"/>
      <c r="D84" s="167"/>
      <c r="E84" s="245" t="s">
        <v>432</v>
      </c>
      <c r="F84" s="727" t="s">
        <v>432</v>
      </c>
      <c r="G84" s="727" t="s">
        <v>432</v>
      </c>
      <c r="H84" s="167" t="s">
        <v>432</v>
      </c>
      <c r="I84" s="704" t="s">
        <v>432</v>
      </c>
      <c r="J84" s="302" t="s">
        <v>432</v>
      </c>
      <c r="K84" s="302" t="s">
        <v>432</v>
      </c>
      <c r="L84" s="167" t="s">
        <v>432</v>
      </c>
      <c r="M84" s="656" t="s">
        <v>432</v>
      </c>
      <c r="O84" s="662" t="s">
        <v>432</v>
      </c>
    </row>
    <row r="85" spans="1:15" ht="15.75" x14ac:dyDescent="0.2">
      <c r="A85" s="308" t="s">
        <v>345</v>
      </c>
      <c r="B85" s="727" t="s">
        <v>432</v>
      </c>
      <c r="C85" s="727" t="s">
        <v>432</v>
      </c>
      <c r="D85" s="167" t="s">
        <v>432</v>
      </c>
      <c r="E85" s="245" t="s">
        <v>432</v>
      </c>
      <c r="F85" s="727" t="s">
        <v>432</v>
      </c>
      <c r="G85" s="727" t="s">
        <v>432</v>
      </c>
      <c r="H85" s="167" t="s">
        <v>432</v>
      </c>
      <c r="I85" s="704" t="s">
        <v>432</v>
      </c>
      <c r="J85" s="302" t="s">
        <v>432</v>
      </c>
      <c r="K85" s="302" t="s">
        <v>432</v>
      </c>
      <c r="L85" s="167" t="s">
        <v>432</v>
      </c>
      <c r="M85" s="656" t="s">
        <v>432</v>
      </c>
      <c r="O85" s="662" t="s">
        <v>432</v>
      </c>
    </row>
    <row r="86" spans="1:15" x14ac:dyDescent="0.2">
      <c r="A86" s="308" t="s">
        <v>12</v>
      </c>
      <c r="B86" s="730"/>
      <c r="C86" s="731"/>
      <c r="D86" s="167"/>
      <c r="E86" s="245" t="s">
        <v>432</v>
      </c>
      <c r="F86" s="727" t="s">
        <v>432</v>
      </c>
      <c r="G86" s="727" t="s">
        <v>432</v>
      </c>
      <c r="H86" s="167" t="s">
        <v>432</v>
      </c>
      <c r="I86" s="704" t="s">
        <v>432</v>
      </c>
      <c r="J86" s="302" t="s">
        <v>432</v>
      </c>
      <c r="K86" s="302" t="s">
        <v>432</v>
      </c>
      <c r="L86" s="167" t="s">
        <v>432</v>
      </c>
      <c r="M86" s="656" t="s">
        <v>432</v>
      </c>
      <c r="O86" s="662" t="s">
        <v>432</v>
      </c>
    </row>
    <row r="87" spans="1:15" s="3" customFormat="1" x14ac:dyDescent="0.2">
      <c r="A87" s="308" t="s">
        <v>13</v>
      </c>
      <c r="B87" s="730"/>
      <c r="C87" s="731"/>
      <c r="D87" s="167"/>
      <c r="E87" s="245" t="s">
        <v>432</v>
      </c>
      <c r="F87" s="727" t="s">
        <v>432</v>
      </c>
      <c r="G87" s="727" t="s">
        <v>432</v>
      </c>
      <c r="H87" s="167" t="s">
        <v>432</v>
      </c>
      <c r="I87" s="704" t="s">
        <v>432</v>
      </c>
      <c r="J87" s="302" t="s">
        <v>432</v>
      </c>
      <c r="K87" s="302" t="s">
        <v>432</v>
      </c>
      <c r="L87" s="167" t="s">
        <v>432</v>
      </c>
      <c r="M87" s="656" t="s">
        <v>432</v>
      </c>
      <c r="N87" s="149"/>
      <c r="O87" s="662" t="s">
        <v>432</v>
      </c>
    </row>
    <row r="88" spans="1:15" s="3" customFormat="1" x14ac:dyDescent="0.2">
      <c r="A88" s="21" t="s">
        <v>33</v>
      </c>
      <c r="B88" s="402" t="s">
        <v>432</v>
      </c>
      <c r="C88" s="719" t="s">
        <v>432</v>
      </c>
      <c r="D88" s="656" t="s">
        <v>432</v>
      </c>
      <c r="E88" s="655" t="s">
        <v>432</v>
      </c>
      <c r="F88" s="402" t="s">
        <v>432</v>
      </c>
      <c r="G88" s="719" t="s">
        <v>432</v>
      </c>
      <c r="H88" s="656" t="s">
        <v>432</v>
      </c>
      <c r="I88" s="655" t="s">
        <v>432</v>
      </c>
      <c r="J88" s="399" t="s">
        <v>432</v>
      </c>
      <c r="K88" s="649" t="s">
        <v>432</v>
      </c>
      <c r="L88" s="710" t="s">
        <v>432</v>
      </c>
      <c r="M88" s="655" t="s">
        <v>432</v>
      </c>
      <c r="N88" s="149"/>
      <c r="O88" s="662" t="s">
        <v>432</v>
      </c>
    </row>
    <row r="89" spans="1:15" ht="15.75" x14ac:dyDescent="0.2">
      <c r="A89" s="21" t="s">
        <v>346</v>
      </c>
      <c r="B89" s="402" t="s">
        <v>432</v>
      </c>
      <c r="C89" s="402" t="s">
        <v>432</v>
      </c>
      <c r="D89" s="656" t="s">
        <v>432</v>
      </c>
      <c r="E89" s="655" t="s">
        <v>432</v>
      </c>
      <c r="F89" s="402" t="s">
        <v>432</v>
      </c>
      <c r="G89" s="719" t="s">
        <v>432</v>
      </c>
      <c r="H89" s="656" t="s">
        <v>432</v>
      </c>
      <c r="I89" s="655" t="s">
        <v>432</v>
      </c>
      <c r="J89" s="399" t="s">
        <v>432</v>
      </c>
      <c r="K89" s="649" t="s">
        <v>432</v>
      </c>
      <c r="L89" s="710" t="s">
        <v>432</v>
      </c>
      <c r="M89" s="655" t="s">
        <v>432</v>
      </c>
      <c r="O89" s="662" t="s">
        <v>432</v>
      </c>
    </row>
    <row r="90" spans="1:15" x14ac:dyDescent="0.2">
      <c r="A90" s="21" t="s">
        <v>9</v>
      </c>
      <c r="B90" s="402" t="s">
        <v>432</v>
      </c>
      <c r="C90" s="719" t="s">
        <v>432</v>
      </c>
      <c r="D90" s="656" t="s">
        <v>432</v>
      </c>
      <c r="E90" s="655" t="s">
        <v>432</v>
      </c>
      <c r="F90" s="402" t="s">
        <v>432</v>
      </c>
      <c r="G90" s="719" t="s">
        <v>432</v>
      </c>
      <c r="H90" s="656" t="s">
        <v>432</v>
      </c>
      <c r="I90" s="655" t="s">
        <v>432</v>
      </c>
      <c r="J90" s="399" t="s">
        <v>432</v>
      </c>
      <c r="K90" s="649" t="s">
        <v>432</v>
      </c>
      <c r="L90" s="710" t="s">
        <v>432</v>
      </c>
      <c r="M90" s="655" t="s">
        <v>432</v>
      </c>
      <c r="O90" s="662" t="s">
        <v>432</v>
      </c>
    </row>
    <row r="91" spans="1:15" x14ac:dyDescent="0.2">
      <c r="A91" s="21" t="s">
        <v>10</v>
      </c>
      <c r="B91" s="716" t="s">
        <v>432</v>
      </c>
      <c r="C91" s="718" t="s">
        <v>432</v>
      </c>
      <c r="D91" s="656" t="s">
        <v>432</v>
      </c>
      <c r="E91" s="655" t="s">
        <v>432</v>
      </c>
      <c r="F91" s="716" t="s">
        <v>432</v>
      </c>
      <c r="G91" s="718" t="s">
        <v>432</v>
      </c>
      <c r="H91" s="656" t="s">
        <v>432</v>
      </c>
      <c r="I91" s="655" t="s">
        <v>432</v>
      </c>
      <c r="J91" s="399" t="s">
        <v>432</v>
      </c>
      <c r="K91" s="649" t="s">
        <v>432</v>
      </c>
      <c r="L91" s="710" t="s">
        <v>432</v>
      </c>
      <c r="M91" s="655" t="s">
        <v>432</v>
      </c>
      <c r="O91" s="662" t="s">
        <v>432</v>
      </c>
    </row>
    <row r="92" spans="1:15" ht="15.75" x14ac:dyDescent="0.2">
      <c r="A92" s="308" t="s">
        <v>344</v>
      </c>
      <c r="B92" s="727" t="s">
        <v>432</v>
      </c>
      <c r="C92" s="727" t="s">
        <v>432</v>
      </c>
      <c r="D92" s="167" t="s">
        <v>432</v>
      </c>
      <c r="E92" s="245" t="s">
        <v>432</v>
      </c>
      <c r="F92" s="727" t="s">
        <v>432</v>
      </c>
      <c r="G92" s="727" t="s">
        <v>432</v>
      </c>
      <c r="H92" s="167" t="s">
        <v>432</v>
      </c>
      <c r="I92" s="704" t="s">
        <v>432</v>
      </c>
      <c r="J92" s="302" t="s">
        <v>432</v>
      </c>
      <c r="K92" s="302" t="s">
        <v>432</v>
      </c>
      <c r="L92" s="167" t="s">
        <v>432</v>
      </c>
      <c r="M92" s="656" t="s">
        <v>432</v>
      </c>
      <c r="O92" s="662" t="s">
        <v>432</v>
      </c>
    </row>
    <row r="93" spans="1:15" x14ac:dyDescent="0.2">
      <c r="A93" s="308" t="s">
        <v>12</v>
      </c>
      <c r="B93" s="730"/>
      <c r="C93" s="731"/>
      <c r="D93" s="167"/>
      <c r="E93" s="245" t="s">
        <v>432</v>
      </c>
      <c r="F93" s="727" t="s">
        <v>432</v>
      </c>
      <c r="G93" s="727" t="s">
        <v>432</v>
      </c>
      <c r="H93" s="167" t="s">
        <v>432</v>
      </c>
      <c r="I93" s="704" t="s">
        <v>432</v>
      </c>
      <c r="J93" s="302" t="s">
        <v>432</v>
      </c>
      <c r="K93" s="302" t="s">
        <v>432</v>
      </c>
      <c r="L93" s="167" t="s">
        <v>432</v>
      </c>
      <c r="M93" s="656" t="s">
        <v>432</v>
      </c>
      <c r="O93" s="662" t="s">
        <v>432</v>
      </c>
    </row>
    <row r="94" spans="1:15" x14ac:dyDescent="0.2">
      <c r="A94" s="308" t="s">
        <v>13</v>
      </c>
      <c r="B94" s="730"/>
      <c r="C94" s="731"/>
      <c r="D94" s="167"/>
      <c r="E94" s="245" t="s">
        <v>432</v>
      </c>
      <c r="F94" s="727" t="s">
        <v>432</v>
      </c>
      <c r="G94" s="727" t="s">
        <v>432</v>
      </c>
      <c r="H94" s="167" t="s">
        <v>432</v>
      </c>
      <c r="I94" s="704" t="s">
        <v>432</v>
      </c>
      <c r="J94" s="302" t="s">
        <v>432</v>
      </c>
      <c r="K94" s="302" t="s">
        <v>432</v>
      </c>
      <c r="L94" s="167" t="s">
        <v>432</v>
      </c>
      <c r="M94" s="656" t="s">
        <v>432</v>
      </c>
      <c r="O94" s="662" t="s">
        <v>432</v>
      </c>
    </row>
    <row r="95" spans="1:15" ht="15.75" x14ac:dyDescent="0.2">
      <c r="A95" s="308" t="s">
        <v>345</v>
      </c>
      <c r="B95" s="727" t="s">
        <v>432</v>
      </c>
      <c r="C95" s="727" t="s">
        <v>432</v>
      </c>
      <c r="D95" s="167" t="s">
        <v>432</v>
      </c>
      <c r="E95" s="245" t="s">
        <v>432</v>
      </c>
      <c r="F95" s="727" t="s">
        <v>432</v>
      </c>
      <c r="G95" s="727" t="s">
        <v>432</v>
      </c>
      <c r="H95" s="167" t="s">
        <v>432</v>
      </c>
      <c r="I95" s="704" t="s">
        <v>432</v>
      </c>
      <c r="J95" s="302" t="s">
        <v>432</v>
      </c>
      <c r="K95" s="302" t="s">
        <v>432</v>
      </c>
      <c r="L95" s="167" t="s">
        <v>432</v>
      </c>
      <c r="M95" s="656" t="s">
        <v>432</v>
      </c>
      <c r="O95" s="662" t="s">
        <v>432</v>
      </c>
    </row>
    <row r="96" spans="1:15" x14ac:dyDescent="0.2">
      <c r="A96" s="308" t="s">
        <v>12</v>
      </c>
      <c r="B96" s="730"/>
      <c r="C96" s="731"/>
      <c r="D96" s="167"/>
      <c r="E96" s="245" t="s">
        <v>432</v>
      </c>
      <c r="F96" s="727" t="s">
        <v>432</v>
      </c>
      <c r="G96" s="727" t="s">
        <v>432</v>
      </c>
      <c r="H96" s="167" t="s">
        <v>432</v>
      </c>
      <c r="I96" s="704" t="s">
        <v>432</v>
      </c>
      <c r="J96" s="302" t="s">
        <v>432</v>
      </c>
      <c r="K96" s="302" t="s">
        <v>432</v>
      </c>
      <c r="L96" s="167" t="s">
        <v>432</v>
      </c>
      <c r="M96" s="656" t="s">
        <v>432</v>
      </c>
      <c r="O96" s="662" t="s">
        <v>432</v>
      </c>
    </row>
    <row r="97" spans="1:15" x14ac:dyDescent="0.2">
      <c r="A97" s="308" t="s">
        <v>13</v>
      </c>
      <c r="B97" s="730"/>
      <c r="C97" s="731"/>
      <c r="D97" s="167"/>
      <c r="E97" s="245" t="s">
        <v>432</v>
      </c>
      <c r="F97" s="727" t="s">
        <v>432</v>
      </c>
      <c r="G97" s="727" t="s">
        <v>432</v>
      </c>
      <c r="H97" s="167" t="s">
        <v>432</v>
      </c>
      <c r="I97" s="704" t="s">
        <v>432</v>
      </c>
      <c r="J97" s="302" t="s">
        <v>432</v>
      </c>
      <c r="K97" s="302" t="s">
        <v>432</v>
      </c>
      <c r="L97" s="167" t="s">
        <v>432</v>
      </c>
      <c r="M97" s="656" t="s">
        <v>432</v>
      </c>
      <c r="O97" s="662" t="s">
        <v>432</v>
      </c>
    </row>
    <row r="98" spans="1:15" ht="15.75" x14ac:dyDescent="0.2">
      <c r="A98" s="21" t="s">
        <v>356</v>
      </c>
      <c r="B98" s="402" t="s">
        <v>432</v>
      </c>
      <c r="C98" s="719" t="s">
        <v>432</v>
      </c>
      <c r="D98" s="656" t="s">
        <v>432</v>
      </c>
      <c r="E98" s="655" t="s">
        <v>432</v>
      </c>
      <c r="F98" s="402" t="s">
        <v>432</v>
      </c>
      <c r="G98" s="719" t="s">
        <v>432</v>
      </c>
      <c r="H98" s="656" t="s">
        <v>432</v>
      </c>
      <c r="I98" s="655" t="s">
        <v>432</v>
      </c>
      <c r="J98" s="399" t="s">
        <v>432</v>
      </c>
      <c r="K98" s="649" t="s">
        <v>432</v>
      </c>
      <c r="L98" s="710" t="s">
        <v>432</v>
      </c>
      <c r="M98" s="655" t="s">
        <v>432</v>
      </c>
      <c r="O98" s="662" t="s">
        <v>432</v>
      </c>
    </row>
    <row r="99" spans="1:15" ht="15.75" x14ac:dyDescent="0.2">
      <c r="A99" s="13" t="s">
        <v>29</v>
      </c>
      <c r="B99" s="411" t="s">
        <v>432</v>
      </c>
      <c r="C99" s="411" t="s">
        <v>432</v>
      </c>
      <c r="D99" s="656" t="s">
        <v>432</v>
      </c>
      <c r="E99" s="655" t="s">
        <v>432</v>
      </c>
      <c r="F99" s="411" t="s">
        <v>432</v>
      </c>
      <c r="G99" s="411" t="s">
        <v>432</v>
      </c>
      <c r="H99" s="656" t="s">
        <v>432</v>
      </c>
      <c r="I99" s="655" t="s">
        <v>432</v>
      </c>
      <c r="J99" s="410" t="s">
        <v>432</v>
      </c>
      <c r="K99" s="645" t="s">
        <v>432</v>
      </c>
      <c r="L99" s="710" t="s">
        <v>432</v>
      </c>
      <c r="M99" s="655" t="s">
        <v>432</v>
      </c>
      <c r="O99" s="662" t="s">
        <v>432</v>
      </c>
    </row>
    <row r="100" spans="1:15" x14ac:dyDescent="0.2">
      <c r="A100" s="21" t="s">
        <v>9</v>
      </c>
      <c r="B100" s="402" t="s">
        <v>432</v>
      </c>
      <c r="C100" s="719" t="s">
        <v>432</v>
      </c>
      <c r="D100" s="656" t="s">
        <v>432</v>
      </c>
      <c r="E100" s="655" t="s">
        <v>432</v>
      </c>
      <c r="F100" s="402" t="s">
        <v>432</v>
      </c>
      <c r="G100" s="719" t="s">
        <v>432</v>
      </c>
      <c r="H100" s="656" t="s">
        <v>432</v>
      </c>
      <c r="I100" s="655" t="s">
        <v>432</v>
      </c>
      <c r="J100" s="399" t="s">
        <v>432</v>
      </c>
      <c r="K100" s="649" t="s">
        <v>432</v>
      </c>
      <c r="L100" s="710" t="s">
        <v>432</v>
      </c>
      <c r="M100" s="655" t="s">
        <v>432</v>
      </c>
      <c r="O100" s="662" t="s">
        <v>432</v>
      </c>
    </row>
    <row r="101" spans="1:15" x14ac:dyDescent="0.2">
      <c r="A101" s="21" t="s">
        <v>10</v>
      </c>
      <c r="B101" s="402" t="s">
        <v>432</v>
      </c>
      <c r="C101" s="719" t="s">
        <v>432</v>
      </c>
      <c r="D101" s="656" t="s">
        <v>432</v>
      </c>
      <c r="E101" s="655" t="s">
        <v>432</v>
      </c>
      <c r="F101" s="716" t="s">
        <v>432</v>
      </c>
      <c r="G101" s="716" t="s">
        <v>432</v>
      </c>
      <c r="H101" s="656" t="s">
        <v>432</v>
      </c>
      <c r="I101" s="655" t="s">
        <v>432</v>
      </c>
      <c r="J101" s="399" t="s">
        <v>432</v>
      </c>
      <c r="K101" s="649" t="s">
        <v>432</v>
      </c>
      <c r="L101" s="710" t="s">
        <v>432</v>
      </c>
      <c r="M101" s="655" t="s">
        <v>432</v>
      </c>
      <c r="O101" s="662" t="s">
        <v>432</v>
      </c>
    </row>
    <row r="102" spans="1:15" ht="15.75" x14ac:dyDescent="0.2">
      <c r="A102" s="308" t="s">
        <v>344</v>
      </c>
      <c r="B102" s="727" t="s">
        <v>432</v>
      </c>
      <c r="C102" s="727" t="s">
        <v>432</v>
      </c>
      <c r="D102" s="167" t="s">
        <v>432</v>
      </c>
      <c r="E102" s="245" t="s">
        <v>432</v>
      </c>
      <c r="F102" s="727" t="s">
        <v>432</v>
      </c>
      <c r="G102" s="727" t="s">
        <v>432</v>
      </c>
      <c r="H102" s="167" t="s">
        <v>432</v>
      </c>
      <c r="I102" s="704" t="s">
        <v>432</v>
      </c>
      <c r="J102" s="302" t="s">
        <v>432</v>
      </c>
      <c r="K102" s="302" t="s">
        <v>432</v>
      </c>
      <c r="L102" s="167" t="s">
        <v>432</v>
      </c>
      <c r="M102" s="656" t="s">
        <v>432</v>
      </c>
      <c r="O102" s="662" t="s">
        <v>432</v>
      </c>
    </row>
    <row r="103" spans="1:15" x14ac:dyDescent="0.2">
      <c r="A103" s="308" t="s">
        <v>12</v>
      </c>
      <c r="B103" s="730"/>
      <c r="C103" s="731"/>
      <c r="D103" s="167"/>
      <c r="E103" s="245" t="s">
        <v>432</v>
      </c>
      <c r="F103" s="727" t="s">
        <v>432</v>
      </c>
      <c r="G103" s="727" t="s">
        <v>432</v>
      </c>
      <c r="H103" s="167" t="s">
        <v>432</v>
      </c>
      <c r="I103" s="704" t="s">
        <v>432</v>
      </c>
      <c r="J103" s="302" t="s">
        <v>432</v>
      </c>
      <c r="K103" s="302" t="s">
        <v>432</v>
      </c>
      <c r="L103" s="167" t="s">
        <v>432</v>
      </c>
      <c r="M103" s="656" t="s">
        <v>432</v>
      </c>
      <c r="O103" s="662" t="s">
        <v>432</v>
      </c>
    </row>
    <row r="104" spans="1:15" x14ac:dyDescent="0.2">
      <c r="A104" s="308" t="s">
        <v>13</v>
      </c>
      <c r="B104" s="730"/>
      <c r="C104" s="731"/>
      <c r="D104" s="167"/>
      <c r="E104" s="245" t="s">
        <v>432</v>
      </c>
      <c r="F104" s="727" t="s">
        <v>432</v>
      </c>
      <c r="G104" s="727" t="s">
        <v>432</v>
      </c>
      <c r="H104" s="167" t="s">
        <v>432</v>
      </c>
      <c r="I104" s="704" t="s">
        <v>432</v>
      </c>
      <c r="J104" s="302" t="s">
        <v>432</v>
      </c>
      <c r="K104" s="302" t="s">
        <v>432</v>
      </c>
      <c r="L104" s="167" t="s">
        <v>432</v>
      </c>
      <c r="M104" s="656" t="s">
        <v>432</v>
      </c>
      <c r="O104" s="662" t="s">
        <v>432</v>
      </c>
    </row>
    <row r="105" spans="1:15" ht="15.75" x14ac:dyDescent="0.2">
      <c r="A105" s="308" t="s">
        <v>345</v>
      </c>
      <c r="B105" s="727" t="s">
        <v>432</v>
      </c>
      <c r="C105" s="727" t="s">
        <v>432</v>
      </c>
      <c r="D105" s="167" t="s">
        <v>432</v>
      </c>
      <c r="E105" s="245" t="s">
        <v>432</v>
      </c>
      <c r="F105" s="727" t="s">
        <v>432</v>
      </c>
      <c r="G105" s="727" t="s">
        <v>432</v>
      </c>
      <c r="H105" s="167" t="s">
        <v>432</v>
      </c>
      <c r="I105" s="704" t="s">
        <v>432</v>
      </c>
      <c r="J105" s="302" t="s">
        <v>432</v>
      </c>
      <c r="K105" s="302" t="s">
        <v>432</v>
      </c>
      <c r="L105" s="167" t="s">
        <v>432</v>
      </c>
      <c r="M105" s="656" t="s">
        <v>432</v>
      </c>
      <c r="O105" s="662" t="s">
        <v>432</v>
      </c>
    </row>
    <row r="106" spans="1:15" x14ac:dyDescent="0.2">
      <c r="A106" s="308" t="s">
        <v>12</v>
      </c>
      <c r="B106" s="730"/>
      <c r="C106" s="731"/>
      <c r="D106" s="167"/>
      <c r="E106" s="245" t="s">
        <v>432</v>
      </c>
      <c r="F106" s="727" t="s">
        <v>432</v>
      </c>
      <c r="G106" s="727" t="s">
        <v>432</v>
      </c>
      <c r="H106" s="167" t="s">
        <v>432</v>
      </c>
      <c r="I106" s="704" t="s">
        <v>432</v>
      </c>
      <c r="J106" s="302" t="s">
        <v>432</v>
      </c>
      <c r="K106" s="302" t="s">
        <v>432</v>
      </c>
      <c r="L106" s="167" t="s">
        <v>432</v>
      </c>
      <c r="M106" s="656" t="s">
        <v>432</v>
      </c>
      <c r="O106" s="662" t="s">
        <v>432</v>
      </c>
    </row>
    <row r="107" spans="1:15" x14ac:dyDescent="0.2">
      <c r="A107" s="308" t="s">
        <v>13</v>
      </c>
      <c r="B107" s="730"/>
      <c r="C107" s="731"/>
      <c r="D107" s="167"/>
      <c r="E107" s="245" t="s">
        <v>432</v>
      </c>
      <c r="F107" s="727" t="s">
        <v>432</v>
      </c>
      <c r="G107" s="727" t="s">
        <v>432</v>
      </c>
      <c r="H107" s="167" t="s">
        <v>432</v>
      </c>
      <c r="I107" s="704" t="s">
        <v>432</v>
      </c>
      <c r="J107" s="302" t="s">
        <v>432</v>
      </c>
      <c r="K107" s="302" t="s">
        <v>432</v>
      </c>
      <c r="L107" s="167" t="s">
        <v>432</v>
      </c>
      <c r="M107" s="656" t="s">
        <v>432</v>
      </c>
      <c r="O107" s="662" t="s">
        <v>432</v>
      </c>
    </row>
    <row r="108" spans="1:15" x14ac:dyDescent="0.2">
      <c r="A108" s="21" t="s">
        <v>33</v>
      </c>
      <c r="B108" s="402" t="s">
        <v>432</v>
      </c>
      <c r="C108" s="719" t="s">
        <v>432</v>
      </c>
      <c r="D108" s="656" t="s">
        <v>432</v>
      </c>
      <c r="E108" s="655" t="s">
        <v>432</v>
      </c>
      <c r="F108" s="402" t="s">
        <v>432</v>
      </c>
      <c r="G108" s="719" t="s">
        <v>432</v>
      </c>
      <c r="H108" s="656" t="s">
        <v>432</v>
      </c>
      <c r="I108" s="655" t="s">
        <v>432</v>
      </c>
      <c r="J108" s="399" t="s">
        <v>432</v>
      </c>
      <c r="K108" s="649" t="s">
        <v>432</v>
      </c>
      <c r="L108" s="710" t="s">
        <v>432</v>
      </c>
      <c r="M108" s="655" t="s">
        <v>432</v>
      </c>
      <c r="O108" s="662" t="s">
        <v>432</v>
      </c>
    </row>
    <row r="109" spans="1:15" ht="15.75" x14ac:dyDescent="0.2">
      <c r="A109" s="21" t="s">
        <v>346</v>
      </c>
      <c r="B109" s="402" t="s">
        <v>432</v>
      </c>
      <c r="C109" s="719" t="s">
        <v>432</v>
      </c>
      <c r="D109" s="656" t="s">
        <v>432</v>
      </c>
      <c r="E109" s="655" t="s">
        <v>432</v>
      </c>
      <c r="F109" s="716" t="s">
        <v>432</v>
      </c>
      <c r="G109" s="716" t="s">
        <v>432</v>
      </c>
      <c r="H109" s="656" t="s">
        <v>432</v>
      </c>
      <c r="I109" s="655" t="s">
        <v>432</v>
      </c>
      <c r="J109" s="399" t="s">
        <v>432</v>
      </c>
      <c r="K109" s="649" t="s">
        <v>432</v>
      </c>
      <c r="L109" s="710" t="s">
        <v>432</v>
      </c>
      <c r="M109" s="655" t="s">
        <v>432</v>
      </c>
      <c r="O109" s="662" t="s">
        <v>432</v>
      </c>
    </row>
    <row r="110" spans="1:15" x14ac:dyDescent="0.2">
      <c r="A110" s="21" t="s">
        <v>9</v>
      </c>
      <c r="B110" s="402" t="s">
        <v>432</v>
      </c>
      <c r="C110" s="719" t="s">
        <v>432</v>
      </c>
      <c r="D110" s="656" t="s">
        <v>432</v>
      </c>
      <c r="E110" s="655" t="s">
        <v>432</v>
      </c>
      <c r="F110" s="716" t="s">
        <v>432</v>
      </c>
      <c r="G110" s="718" t="s">
        <v>432</v>
      </c>
      <c r="H110" s="656" t="s">
        <v>432</v>
      </c>
      <c r="I110" s="655" t="s">
        <v>432</v>
      </c>
      <c r="J110" s="399" t="s">
        <v>432</v>
      </c>
      <c r="K110" s="649" t="s">
        <v>432</v>
      </c>
      <c r="L110" s="710" t="s">
        <v>432</v>
      </c>
      <c r="M110" s="655" t="s">
        <v>432</v>
      </c>
      <c r="O110" s="662" t="s">
        <v>432</v>
      </c>
    </row>
    <row r="111" spans="1:15" x14ac:dyDescent="0.2">
      <c r="A111" s="21" t="s">
        <v>10</v>
      </c>
      <c r="B111" s="716" t="s">
        <v>432</v>
      </c>
      <c r="C111" s="718" t="s">
        <v>432</v>
      </c>
      <c r="D111" s="656" t="s">
        <v>432</v>
      </c>
      <c r="E111" s="655" t="s">
        <v>432</v>
      </c>
      <c r="F111" s="716" t="s">
        <v>432</v>
      </c>
      <c r="G111" s="718" t="s">
        <v>432</v>
      </c>
      <c r="H111" s="656" t="s">
        <v>432</v>
      </c>
      <c r="I111" s="655" t="s">
        <v>432</v>
      </c>
      <c r="J111" s="399" t="s">
        <v>432</v>
      </c>
      <c r="K111" s="649" t="s">
        <v>432</v>
      </c>
      <c r="L111" s="710" t="s">
        <v>432</v>
      </c>
      <c r="M111" s="655" t="s">
        <v>432</v>
      </c>
      <c r="O111" s="662" t="s">
        <v>432</v>
      </c>
    </row>
    <row r="112" spans="1:15" ht="15.75" x14ac:dyDescent="0.2">
      <c r="A112" s="308" t="s">
        <v>344</v>
      </c>
      <c r="B112" s="727" t="s">
        <v>432</v>
      </c>
      <c r="C112" s="727" t="s">
        <v>432</v>
      </c>
      <c r="D112" s="167" t="s">
        <v>432</v>
      </c>
      <c r="E112" s="245" t="s">
        <v>432</v>
      </c>
      <c r="F112" s="727" t="s">
        <v>432</v>
      </c>
      <c r="G112" s="727" t="s">
        <v>432</v>
      </c>
      <c r="H112" s="167" t="s">
        <v>432</v>
      </c>
      <c r="I112" s="704" t="s">
        <v>432</v>
      </c>
      <c r="J112" s="302" t="s">
        <v>432</v>
      </c>
      <c r="K112" s="302" t="s">
        <v>432</v>
      </c>
      <c r="L112" s="167" t="s">
        <v>432</v>
      </c>
      <c r="M112" s="656" t="s">
        <v>432</v>
      </c>
      <c r="O112" s="662" t="s">
        <v>432</v>
      </c>
    </row>
    <row r="113" spans="1:15" x14ac:dyDescent="0.2">
      <c r="A113" s="308" t="s">
        <v>12</v>
      </c>
      <c r="B113" s="730"/>
      <c r="C113" s="731"/>
      <c r="D113" s="167"/>
      <c r="E113" s="245" t="s">
        <v>432</v>
      </c>
      <c r="F113" s="727" t="s">
        <v>432</v>
      </c>
      <c r="G113" s="727" t="s">
        <v>432</v>
      </c>
      <c r="H113" s="167" t="s">
        <v>432</v>
      </c>
      <c r="I113" s="704" t="s">
        <v>432</v>
      </c>
      <c r="J113" s="302" t="s">
        <v>432</v>
      </c>
      <c r="K113" s="302" t="s">
        <v>432</v>
      </c>
      <c r="L113" s="167" t="s">
        <v>432</v>
      </c>
      <c r="M113" s="656" t="s">
        <v>432</v>
      </c>
      <c r="O113" s="662" t="s">
        <v>432</v>
      </c>
    </row>
    <row r="114" spans="1:15" x14ac:dyDescent="0.2">
      <c r="A114" s="308" t="s">
        <v>13</v>
      </c>
      <c r="B114" s="730"/>
      <c r="C114" s="731"/>
      <c r="D114" s="167"/>
      <c r="E114" s="245" t="s">
        <v>432</v>
      </c>
      <c r="F114" s="727" t="s">
        <v>432</v>
      </c>
      <c r="G114" s="727" t="s">
        <v>432</v>
      </c>
      <c r="H114" s="167" t="s">
        <v>432</v>
      </c>
      <c r="I114" s="704" t="s">
        <v>432</v>
      </c>
      <c r="J114" s="302" t="s">
        <v>432</v>
      </c>
      <c r="K114" s="302" t="s">
        <v>432</v>
      </c>
      <c r="L114" s="167" t="s">
        <v>432</v>
      </c>
      <c r="M114" s="656" t="s">
        <v>432</v>
      </c>
      <c r="O114" s="662" t="s">
        <v>432</v>
      </c>
    </row>
    <row r="115" spans="1:15" ht="15.75" x14ac:dyDescent="0.2">
      <c r="A115" s="308" t="s">
        <v>345</v>
      </c>
      <c r="B115" s="727" t="s">
        <v>432</v>
      </c>
      <c r="C115" s="727" t="s">
        <v>432</v>
      </c>
      <c r="D115" s="167" t="s">
        <v>432</v>
      </c>
      <c r="E115" s="245" t="s">
        <v>432</v>
      </c>
      <c r="F115" s="727" t="s">
        <v>432</v>
      </c>
      <c r="G115" s="727" t="s">
        <v>432</v>
      </c>
      <c r="H115" s="167" t="s">
        <v>432</v>
      </c>
      <c r="I115" s="704" t="s">
        <v>432</v>
      </c>
      <c r="J115" s="302" t="s">
        <v>432</v>
      </c>
      <c r="K115" s="302" t="s">
        <v>432</v>
      </c>
      <c r="L115" s="167" t="s">
        <v>432</v>
      </c>
      <c r="M115" s="656" t="s">
        <v>432</v>
      </c>
      <c r="O115" s="662" t="s">
        <v>432</v>
      </c>
    </row>
    <row r="116" spans="1:15" x14ac:dyDescent="0.2">
      <c r="A116" s="308" t="s">
        <v>12</v>
      </c>
      <c r="B116" s="730"/>
      <c r="C116" s="731"/>
      <c r="D116" s="167"/>
      <c r="E116" s="245" t="s">
        <v>432</v>
      </c>
      <c r="F116" s="727" t="s">
        <v>432</v>
      </c>
      <c r="G116" s="727" t="s">
        <v>432</v>
      </c>
      <c r="H116" s="167" t="s">
        <v>432</v>
      </c>
      <c r="I116" s="704" t="s">
        <v>432</v>
      </c>
      <c r="J116" s="302" t="s">
        <v>432</v>
      </c>
      <c r="K116" s="302" t="s">
        <v>432</v>
      </c>
      <c r="L116" s="167" t="s">
        <v>432</v>
      </c>
      <c r="M116" s="656" t="s">
        <v>432</v>
      </c>
      <c r="O116" s="662" t="s">
        <v>432</v>
      </c>
    </row>
    <row r="117" spans="1:15" x14ac:dyDescent="0.2">
      <c r="A117" s="308" t="s">
        <v>13</v>
      </c>
      <c r="B117" s="732"/>
      <c r="C117" s="733"/>
      <c r="D117" s="167"/>
      <c r="E117" s="245" t="s">
        <v>432</v>
      </c>
      <c r="F117" s="727" t="s">
        <v>432</v>
      </c>
      <c r="G117" s="727" t="s">
        <v>432</v>
      </c>
      <c r="H117" s="167" t="s">
        <v>432</v>
      </c>
      <c r="I117" s="704" t="s">
        <v>432</v>
      </c>
      <c r="J117" s="302" t="s">
        <v>432</v>
      </c>
      <c r="K117" s="302" t="s">
        <v>432</v>
      </c>
      <c r="L117" s="167" t="s">
        <v>432</v>
      </c>
      <c r="M117" s="656" t="s">
        <v>432</v>
      </c>
      <c r="O117" s="662" t="s">
        <v>432</v>
      </c>
    </row>
    <row r="118" spans="1:15" ht="15.75" x14ac:dyDescent="0.2">
      <c r="A118" s="21" t="s">
        <v>356</v>
      </c>
      <c r="B118" s="402" t="s">
        <v>432</v>
      </c>
      <c r="C118" s="719" t="s">
        <v>432</v>
      </c>
      <c r="D118" s="656" t="s">
        <v>432</v>
      </c>
      <c r="E118" s="655" t="s">
        <v>432</v>
      </c>
      <c r="F118" s="402" t="s">
        <v>432</v>
      </c>
      <c r="G118" s="719" t="s">
        <v>432</v>
      </c>
      <c r="H118" s="656" t="s">
        <v>432</v>
      </c>
      <c r="I118" s="655" t="s">
        <v>432</v>
      </c>
      <c r="J118" s="399" t="s">
        <v>432</v>
      </c>
      <c r="K118" s="649" t="s">
        <v>432</v>
      </c>
      <c r="L118" s="710" t="s">
        <v>432</v>
      </c>
      <c r="M118" s="655" t="s">
        <v>432</v>
      </c>
      <c r="O118" s="662" t="s">
        <v>432</v>
      </c>
    </row>
    <row r="119" spans="1:15" ht="15.75" x14ac:dyDescent="0.2">
      <c r="A119" s="13" t="s">
        <v>28</v>
      </c>
      <c r="B119" s="363">
        <v>8603713.2363200001</v>
      </c>
      <c r="C119" s="363">
        <v>8612877.0735400002</v>
      </c>
      <c r="D119" s="167">
        <v>0.1</v>
      </c>
      <c r="E119" s="179">
        <v>2.298074416924742</v>
      </c>
      <c r="F119" s="362">
        <v>370374.62183000002</v>
      </c>
      <c r="G119" s="362">
        <v>326817.28668999998</v>
      </c>
      <c r="H119" s="167">
        <v>-11.8</v>
      </c>
      <c r="I119" s="179">
        <v>0.20877217786088548</v>
      </c>
      <c r="J119" s="320">
        <v>8974087.8581499998</v>
      </c>
      <c r="K119" s="241">
        <v>8939694.3602300007</v>
      </c>
      <c r="L119" s="267">
        <v>-0.4</v>
      </c>
      <c r="M119" s="179">
        <v>1.6825150391488934</v>
      </c>
      <c r="O119" s="662" t="s">
        <v>432</v>
      </c>
    </row>
    <row r="120" spans="1:15" x14ac:dyDescent="0.2">
      <c r="A120" s="21" t="s">
        <v>9</v>
      </c>
      <c r="B120" s="239">
        <v>8603713.2363200001</v>
      </c>
      <c r="C120" s="146">
        <v>8612877.0735400002</v>
      </c>
      <c r="D120" s="167">
        <v>0.1</v>
      </c>
      <c r="E120" s="179">
        <v>2.312403156189748</v>
      </c>
      <c r="F120" s="402" t="s">
        <v>432</v>
      </c>
      <c r="G120" s="719" t="s">
        <v>432</v>
      </c>
      <c r="H120" s="656" t="s">
        <v>432</v>
      </c>
      <c r="I120" s="655" t="s">
        <v>432</v>
      </c>
      <c r="J120" s="300">
        <v>8603713.2363200001</v>
      </c>
      <c r="K120" s="45">
        <v>8612877.0735400002</v>
      </c>
      <c r="L120" s="267">
        <v>0.1</v>
      </c>
      <c r="M120" s="179">
        <v>2.312403156189748</v>
      </c>
      <c r="O120" s="662" t="s">
        <v>432</v>
      </c>
    </row>
    <row r="121" spans="1:15" x14ac:dyDescent="0.2">
      <c r="A121" s="21" t="s">
        <v>10</v>
      </c>
      <c r="B121" s="402" t="s">
        <v>432</v>
      </c>
      <c r="C121" s="719" t="s">
        <v>432</v>
      </c>
      <c r="D121" s="656" t="s">
        <v>432</v>
      </c>
      <c r="E121" s="655" t="s">
        <v>432</v>
      </c>
      <c r="F121" s="239">
        <v>370374.62183000002</v>
      </c>
      <c r="G121" s="146">
        <v>326817.28668999998</v>
      </c>
      <c r="H121" s="167">
        <v>-11.8</v>
      </c>
      <c r="I121" s="179">
        <v>0.20885633997139555</v>
      </c>
      <c r="J121" s="300">
        <v>370374.62183000002</v>
      </c>
      <c r="K121" s="45">
        <v>326817.28668999998</v>
      </c>
      <c r="L121" s="267">
        <v>-11.8</v>
      </c>
      <c r="M121" s="179">
        <v>0.20592663819664314</v>
      </c>
      <c r="O121" s="662" t="s">
        <v>432</v>
      </c>
    </row>
    <row r="122" spans="1:15" ht="15.75" x14ac:dyDescent="0.2">
      <c r="A122" s="308" t="s">
        <v>344</v>
      </c>
      <c r="B122" s="727" t="s">
        <v>432</v>
      </c>
      <c r="C122" s="727" t="s">
        <v>432</v>
      </c>
      <c r="D122" s="167" t="s">
        <v>432</v>
      </c>
      <c r="E122" s="245" t="s">
        <v>432</v>
      </c>
      <c r="F122" s="727" t="s">
        <v>432</v>
      </c>
      <c r="G122" s="727" t="s">
        <v>432</v>
      </c>
      <c r="H122" s="167" t="s">
        <v>432</v>
      </c>
      <c r="I122" s="704" t="s">
        <v>432</v>
      </c>
      <c r="J122" s="302" t="s">
        <v>432</v>
      </c>
      <c r="K122" s="302" t="s">
        <v>432</v>
      </c>
      <c r="L122" s="167" t="s">
        <v>432</v>
      </c>
      <c r="M122" s="656" t="s">
        <v>432</v>
      </c>
      <c r="O122" s="662" t="s">
        <v>432</v>
      </c>
    </row>
    <row r="123" spans="1:15" x14ac:dyDescent="0.2">
      <c r="A123" s="308" t="s">
        <v>12</v>
      </c>
      <c r="B123" s="730"/>
      <c r="C123" s="731"/>
      <c r="D123" s="167"/>
      <c r="E123" s="245" t="s">
        <v>432</v>
      </c>
      <c r="F123" s="727" t="s">
        <v>432</v>
      </c>
      <c r="G123" s="727" t="s">
        <v>432</v>
      </c>
      <c r="H123" s="167" t="s">
        <v>432</v>
      </c>
      <c r="I123" s="704" t="s">
        <v>432</v>
      </c>
      <c r="J123" s="302" t="s">
        <v>432</v>
      </c>
      <c r="K123" s="302" t="s">
        <v>432</v>
      </c>
      <c r="L123" s="167" t="s">
        <v>432</v>
      </c>
      <c r="M123" s="656" t="s">
        <v>432</v>
      </c>
      <c r="O123" s="662" t="s">
        <v>432</v>
      </c>
    </row>
    <row r="124" spans="1:15" x14ac:dyDescent="0.2">
      <c r="A124" s="308" t="s">
        <v>13</v>
      </c>
      <c r="B124" s="730"/>
      <c r="C124" s="731"/>
      <c r="D124" s="167"/>
      <c r="E124" s="245" t="s">
        <v>432</v>
      </c>
      <c r="F124" s="727" t="s">
        <v>432</v>
      </c>
      <c r="G124" s="727" t="s">
        <v>432</v>
      </c>
      <c r="H124" s="167" t="s">
        <v>432</v>
      </c>
      <c r="I124" s="704" t="s">
        <v>432</v>
      </c>
      <c r="J124" s="302" t="s">
        <v>432</v>
      </c>
      <c r="K124" s="302" t="s">
        <v>432</v>
      </c>
      <c r="L124" s="167" t="s">
        <v>432</v>
      </c>
      <c r="M124" s="656" t="s">
        <v>432</v>
      </c>
      <c r="O124" s="662" t="s">
        <v>432</v>
      </c>
    </row>
    <row r="125" spans="1:15" ht="15.75" x14ac:dyDescent="0.2">
      <c r="A125" s="308" t="s">
        <v>345</v>
      </c>
      <c r="B125" s="727" t="s">
        <v>432</v>
      </c>
      <c r="C125" s="727" t="s">
        <v>432</v>
      </c>
      <c r="D125" s="167" t="s">
        <v>432</v>
      </c>
      <c r="E125" s="245" t="s">
        <v>432</v>
      </c>
      <c r="F125" s="727" t="s">
        <v>432</v>
      </c>
      <c r="G125" s="727" t="s">
        <v>432</v>
      </c>
      <c r="H125" s="167" t="s">
        <v>432</v>
      </c>
      <c r="I125" s="704" t="s">
        <v>432</v>
      </c>
      <c r="J125" s="302" t="s">
        <v>432</v>
      </c>
      <c r="K125" s="302" t="s">
        <v>432</v>
      </c>
      <c r="L125" s="167" t="s">
        <v>432</v>
      </c>
      <c r="M125" s="656" t="s">
        <v>432</v>
      </c>
      <c r="O125" s="662" t="s">
        <v>432</v>
      </c>
    </row>
    <row r="126" spans="1:15" x14ac:dyDescent="0.2">
      <c r="A126" s="308" t="s">
        <v>12</v>
      </c>
      <c r="B126" s="730"/>
      <c r="C126" s="731"/>
      <c r="D126" s="167"/>
      <c r="E126" s="245" t="s">
        <v>432</v>
      </c>
      <c r="F126" s="727" t="s">
        <v>432</v>
      </c>
      <c r="G126" s="727" t="s">
        <v>432</v>
      </c>
      <c r="H126" s="167" t="s">
        <v>432</v>
      </c>
      <c r="I126" s="704" t="s">
        <v>432</v>
      </c>
      <c r="J126" s="302" t="s">
        <v>432</v>
      </c>
      <c r="K126" s="302" t="s">
        <v>432</v>
      </c>
      <c r="L126" s="167" t="s">
        <v>432</v>
      </c>
      <c r="M126" s="656" t="s">
        <v>432</v>
      </c>
      <c r="O126" s="662" t="s">
        <v>432</v>
      </c>
    </row>
    <row r="127" spans="1:15" x14ac:dyDescent="0.2">
      <c r="A127" s="308" t="s">
        <v>13</v>
      </c>
      <c r="B127" s="730"/>
      <c r="C127" s="731"/>
      <c r="D127" s="167"/>
      <c r="E127" s="245" t="s">
        <v>432</v>
      </c>
      <c r="F127" s="727" t="s">
        <v>432</v>
      </c>
      <c r="G127" s="727" t="s">
        <v>432</v>
      </c>
      <c r="H127" s="167" t="s">
        <v>432</v>
      </c>
      <c r="I127" s="704" t="s">
        <v>432</v>
      </c>
      <c r="J127" s="302" t="s">
        <v>432</v>
      </c>
      <c r="K127" s="302" t="s">
        <v>432</v>
      </c>
      <c r="L127" s="167" t="s">
        <v>432</v>
      </c>
      <c r="M127" s="656" t="s">
        <v>432</v>
      </c>
      <c r="O127" s="662" t="s">
        <v>432</v>
      </c>
    </row>
    <row r="128" spans="1:15" x14ac:dyDescent="0.2">
      <c r="A128" s="21" t="s">
        <v>34</v>
      </c>
      <c r="B128" s="402" t="s">
        <v>432</v>
      </c>
      <c r="C128" s="719" t="s">
        <v>432</v>
      </c>
      <c r="D128" s="656" t="s">
        <v>432</v>
      </c>
      <c r="E128" s="655" t="s">
        <v>432</v>
      </c>
      <c r="F128" s="402" t="s">
        <v>432</v>
      </c>
      <c r="G128" s="719" t="s">
        <v>432</v>
      </c>
      <c r="H128" s="656" t="s">
        <v>432</v>
      </c>
      <c r="I128" s="655" t="s">
        <v>432</v>
      </c>
      <c r="J128" s="399" t="s">
        <v>432</v>
      </c>
      <c r="K128" s="649" t="s">
        <v>432</v>
      </c>
      <c r="L128" s="710" t="s">
        <v>432</v>
      </c>
      <c r="M128" s="655" t="s">
        <v>432</v>
      </c>
      <c r="O128" s="662" t="s">
        <v>432</v>
      </c>
    </row>
    <row r="129" spans="1:15" ht="15.75" x14ac:dyDescent="0.2">
      <c r="A129" s="21" t="s">
        <v>346</v>
      </c>
      <c r="B129" s="239">
        <v>8603713.2363200001</v>
      </c>
      <c r="C129" s="239">
        <v>8612877.0735400002</v>
      </c>
      <c r="D129" s="167">
        <v>0.1</v>
      </c>
      <c r="E129" s="179">
        <v>2.3294065862740942</v>
      </c>
      <c r="F129" s="305">
        <v>370374.62183000002</v>
      </c>
      <c r="G129" s="305">
        <v>326817.28668999998</v>
      </c>
      <c r="H129" s="167">
        <v>-11.8</v>
      </c>
      <c r="I129" s="179">
        <v>0.20943553857696715</v>
      </c>
      <c r="J129" s="300">
        <v>8974087.8581499998</v>
      </c>
      <c r="K129" s="45">
        <v>8939694.3602300007</v>
      </c>
      <c r="L129" s="267">
        <v>-0.4</v>
      </c>
      <c r="M129" s="179">
        <v>1.7002331477155903</v>
      </c>
      <c r="O129" s="662" t="s">
        <v>432</v>
      </c>
    </row>
    <row r="130" spans="1:15" x14ac:dyDescent="0.2">
      <c r="A130" s="21" t="s">
        <v>9</v>
      </c>
      <c r="B130" s="305">
        <v>8603713.2363200001</v>
      </c>
      <c r="C130" s="306">
        <v>8612877.0735400002</v>
      </c>
      <c r="D130" s="167">
        <v>0.1</v>
      </c>
      <c r="E130" s="179">
        <v>2.343516792513487</v>
      </c>
      <c r="F130" s="402" t="s">
        <v>432</v>
      </c>
      <c r="G130" s="719" t="s">
        <v>432</v>
      </c>
      <c r="H130" s="656" t="s">
        <v>432</v>
      </c>
      <c r="I130" s="655" t="s">
        <v>432</v>
      </c>
      <c r="J130" s="300">
        <v>8603713.2363200001</v>
      </c>
      <c r="K130" s="45">
        <v>8612877.0735400002</v>
      </c>
      <c r="L130" s="267">
        <v>0.1</v>
      </c>
      <c r="M130" s="179">
        <v>2.343516792513487</v>
      </c>
      <c r="O130" s="662" t="s">
        <v>432</v>
      </c>
    </row>
    <row r="131" spans="1:15" x14ac:dyDescent="0.2">
      <c r="A131" s="21" t="s">
        <v>10</v>
      </c>
      <c r="B131" s="716" t="s">
        <v>432</v>
      </c>
      <c r="C131" s="718" t="s">
        <v>432</v>
      </c>
      <c r="D131" s="656" t="s">
        <v>432</v>
      </c>
      <c r="E131" s="655" t="s">
        <v>432</v>
      </c>
      <c r="F131" s="239">
        <v>370374.62183000002</v>
      </c>
      <c r="G131" s="239">
        <v>326817.28668999998</v>
      </c>
      <c r="H131" s="167">
        <v>-11.8</v>
      </c>
      <c r="I131" s="179">
        <v>0.20943553857696715</v>
      </c>
      <c r="J131" s="300">
        <v>370374.62183000002</v>
      </c>
      <c r="K131" s="45">
        <v>326817.28668999998</v>
      </c>
      <c r="L131" s="267">
        <v>-11.8</v>
      </c>
      <c r="M131" s="179">
        <v>0.20648967961904816</v>
      </c>
      <c r="O131" s="662" t="s">
        <v>432</v>
      </c>
    </row>
    <row r="132" spans="1:15" ht="15.75" x14ac:dyDescent="0.2">
      <c r="A132" s="308" t="s">
        <v>344</v>
      </c>
      <c r="B132" s="727" t="s">
        <v>432</v>
      </c>
      <c r="C132" s="727" t="s">
        <v>432</v>
      </c>
      <c r="D132" s="167" t="s">
        <v>432</v>
      </c>
      <c r="E132" s="245" t="s">
        <v>432</v>
      </c>
      <c r="F132" s="727" t="s">
        <v>432</v>
      </c>
      <c r="G132" s="727" t="s">
        <v>432</v>
      </c>
      <c r="H132" s="167" t="s">
        <v>432</v>
      </c>
      <c r="I132" s="704" t="s">
        <v>432</v>
      </c>
      <c r="J132" s="302" t="s">
        <v>432</v>
      </c>
      <c r="K132" s="302" t="s">
        <v>432</v>
      </c>
      <c r="L132" s="167" t="s">
        <v>432</v>
      </c>
      <c r="M132" s="656" t="s">
        <v>432</v>
      </c>
      <c r="O132" s="662" t="s">
        <v>432</v>
      </c>
    </row>
    <row r="133" spans="1:15" x14ac:dyDescent="0.2">
      <c r="A133" s="308" t="s">
        <v>12</v>
      </c>
      <c r="B133" s="730"/>
      <c r="C133" s="731"/>
      <c r="D133" s="167"/>
      <c r="E133" s="245" t="s">
        <v>432</v>
      </c>
      <c r="F133" s="727" t="s">
        <v>432</v>
      </c>
      <c r="G133" s="727" t="s">
        <v>432</v>
      </c>
      <c r="H133" s="167" t="s">
        <v>432</v>
      </c>
      <c r="I133" s="704" t="s">
        <v>432</v>
      </c>
      <c r="J133" s="302" t="s">
        <v>432</v>
      </c>
      <c r="K133" s="302" t="s">
        <v>432</v>
      </c>
      <c r="L133" s="167" t="s">
        <v>432</v>
      </c>
      <c r="M133" s="656" t="s">
        <v>432</v>
      </c>
      <c r="O133" s="662" t="s">
        <v>432</v>
      </c>
    </row>
    <row r="134" spans="1:15" x14ac:dyDescent="0.2">
      <c r="A134" s="308" t="s">
        <v>13</v>
      </c>
      <c r="B134" s="730"/>
      <c r="C134" s="731"/>
      <c r="D134" s="167"/>
      <c r="E134" s="245" t="s">
        <v>432</v>
      </c>
      <c r="F134" s="727" t="s">
        <v>432</v>
      </c>
      <c r="G134" s="727" t="s">
        <v>432</v>
      </c>
      <c r="H134" s="167" t="s">
        <v>432</v>
      </c>
      <c r="I134" s="704" t="s">
        <v>432</v>
      </c>
      <c r="J134" s="302" t="s">
        <v>432</v>
      </c>
      <c r="K134" s="302" t="s">
        <v>432</v>
      </c>
      <c r="L134" s="167" t="s">
        <v>432</v>
      </c>
      <c r="M134" s="656" t="s">
        <v>432</v>
      </c>
      <c r="O134" s="662" t="s">
        <v>432</v>
      </c>
    </row>
    <row r="135" spans="1:15" ht="15.75" x14ac:dyDescent="0.2">
      <c r="A135" s="308" t="s">
        <v>345</v>
      </c>
      <c r="B135" s="727" t="s">
        <v>432</v>
      </c>
      <c r="C135" s="727" t="s">
        <v>432</v>
      </c>
      <c r="D135" s="167" t="s">
        <v>432</v>
      </c>
      <c r="E135" s="245" t="s">
        <v>432</v>
      </c>
      <c r="F135" s="727" t="s">
        <v>432</v>
      </c>
      <c r="G135" s="727" t="s">
        <v>432</v>
      </c>
      <c r="H135" s="167" t="s">
        <v>432</v>
      </c>
      <c r="I135" s="704" t="s">
        <v>432</v>
      </c>
      <c r="J135" s="302" t="s">
        <v>432</v>
      </c>
      <c r="K135" s="302" t="s">
        <v>432</v>
      </c>
      <c r="L135" s="167" t="s">
        <v>432</v>
      </c>
      <c r="M135" s="656" t="s">
        <v>432</v>
      </c>
      <c r="O135" s="662" t="s">
        <v>432</v>
      </c>
    </row>
    <row r="136" spans="1:15" x14ac:dyDescent="0.2">
      <c r="A136" s="308" t="s">
        <v>12</v>
      </c>
      <c r="B136" s="730"/>
      <c r="C136" s="731"/>
      <c r="D136" s="167"/>
      <c r="E136" s="245" t="s">
        <v>432</v>
      </c>
      <c r="F136" s="727" t="s">
        <v>432</v>
      </c>
      <c r="G136" s="727" t="s">
        <v>432</v>
      </c>
      <c r="H136" s="167" t="s">
        <v>432</v>
      </c>
      <c r="I136" s="704" t="s">
        <v>432</v>
      </c>
      <c r="J136" s="302" t="s">
        <v>432</v>
      </c>
      <c r="K136" s="302" t="s">
        <v>432</v>
      </c>
      <c r="L136" s="167" t="s">
        <v>432</v>
      </c>
      <c r="M136" s="656" t="s">
        <v>432</v>
      </c>
      <c r="O136" s="662" t="s">
        <v>432</v>
      </c>
    </row>
    <row r="137" spans="1:15" x14ac:dyDescent="0.2">
      <c r="A137" s="308" t="s">
        <v>13</v>
      </c>
      <c r="B137" s="730"/>
      <c r="C137" s="731"/>
      <c r="D137" s="167"/>
      <c r="E137" s="245" t="s">
        <v>432</v>
      </c>
      <c r="F137" s="727" t="s">
        <v>432</v>
      </c>
      <c r="G137" s="727" t="s">
        <v>432</v>
      </c>
      <c r="H137" s="167" t="s">
        <v>432</v>
      </c>
      <c r="I137" s="704" t="s">
        <v>432</v>
      </c>
      <c r="J137" s="302" t="s">
        <v>432</v>
      </c>
      <c r="K137" s="302" t="s">
        <v>432</v>
      </c>
      <c r="L137" s="167" t="s">
        <v>432</v>
      </c>
      <c r="M137" s="656" t="s">
        <v>432</v>
      </c>
      <c r="O137" s="662" t="s">
        <v>432</v>
      </c>
    </row>
    <row r="138" spans="1:15" ht="15.75" x14ac:dyDescent="0.2">
      <c r="A138" s="21" t="s">
        <v>356</v>
      </c>
      <c r="B138" s="402" t="s">
        <v>432</v>
      </c>
      <c r="C138" s="719" t="s">
        <v>432</v>
      </c>
      <c r="D138" s="656" t="s">
        <v>432</v>
      </c>
      <c r="E138" s="655" t="s">
        <v>432</v>
      </c>
      <c r="F138" s="402" t="s">
        <v>432</v>
      </c>
      <c r="G138" s="719" t="s">
        <v>432</v>
      </c>
      <c r="H138" s="656" t="s">
        <v>432</v>
      </c>
      <c r="I138" s="655" t="s">
        <v>432</v>
      </c>
      <c r="J138" s="399" t="s">
        <v>432</v>
      </c>
      <c r="K138" s="649" t="s">
        <v>432</v>
      </c>
      <c r="L138" s="710" t="s">
        <v>432</v>
      </c>
      <c r="M138" s="655" t="s">
        <v>432</v>
      </c>
      <c r="O138" s="662" t="s">
        <v>432</v>
      </c>
    </row>
    <row r="139" spans="1:15" ht="15.75" x14ac:dyDescent="0.2">
      <c r="A139" s="21" t="s">
        <v>357</v>
      </c>
      <c r="B139" s="239">
        <v>8603713.2363200001</v>
      </c>
      <c r="C139" s="239">
        <v>8612877.0735400002</v>
      </c>
      <c r="D139" s="167">
        <v>0.1</v>
      </c>
      <c r="E139" s="179">
        <v>3.2652960306489502</v>
      </c>
      <c r="F139" s="402" t="s">
        <v>432</v>
      </c>
      <c r="G139" s="402" t="s">
        <v>432</v>
      </c>
      <c r="H139" s="656" t="s">
        <v>432</v>
      </c>
      <c r="I139" s="655" t="s">
        <v>432</v>
      </c>
      <c r="J139" s="300">
        <v>8603713.2363200001</v>
      </c>
      <c r="K139" s="45">
        <v>8612877.0735400002</v>
      </c>
      <c r="L139" s="267">
        <v>0.1</v>
      </c>
      <c r="M139" s="179">
        <v>3.20221705731355</v>
      </c>
      <c r="O139" s="662" t="s">
        <v>432</v>
      </c>
    </row>
    <row r="140" spans="1:15" ht="15.75" x14ac:dyDescent="0.2">
      <c r="A140" s="21" t="s">
        <v>348</v>
      </c>
      <c r="B140" s="402" t="s">
        <v>432</v>
      </c>
      <c r="C140" s="402" t="s">
        <v>432</v>
      </c>
      <c r="D140" s="656" t="s">
        <v>432</v>
      </c>
      <c r="E140" s="655" t="s">
        <v>432</v>
      </c>
      <c r="F140" s="239">
        <v>370374.62183000002</v>
      </c>
      <c r="G140" s="239">
        <v>326817.28668999998</v>
      </c>
      <c r="H140" s="167">
        <v>-11.8</v>
      </c>
      <c r="I140" s="179">
        <v>0.67608544058807574</v>
      </c>
      <c r="J140" s="300">
        <v>370374.62183000002</v>
      </c>
      <c r="K140" s="45">
        <v>326817.28668999998</v>
      </c>
      <c r="L140" s="267">
        <v>-11.8</v>
      </c>
      <c r="M140" s="179">
        <v>0.66611096028996686</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319">
        <v>13575.017529999999</v>
      </c>
      <c r="C142" s="737" t="s">
        <v>432</v>
      </c>
      <c r="D142" s="167">
        <v>-100</v>
      </c>
      <c r="E142" s="655" t="s">
        <v>432</v>
      </c>
      <c r="F142" s="319">
        <v>15485.7</v>
      </c>
      <c r="G142" s="737" t="s">
        <v>432</v>
      </c>
      <c r="H142" s="167">
        <v>-100</v>
      </c>
      <c r="I142" s="655" t="s">
        <v>432</v>
      </c>
      <c r="J142" s="320">
        <v>29060.717530000002</v>
      </c>
      <c r="K142" s="645" t="s">
        <v>432</v>
      </c>
      <c r="L142" s="267">
        <v>-100</v>
      </c>
      <c r="M142" s="655" t="s">
        <v>432</v>
      </c>
      <c r="O142" s="662" t="s">
        <v>432</v>
      </c>
    </row>
    <row r="143" spans="1:15" x14ac:dyDescent="0.2">
      <c r="A143" s="21" t="s">
        <v>9</v>
      </c>
      <c r="B143" s="239">
        <v>13575.017529999999</v>
      </c>
      <c r="C143" s="719" t="s">
        <v>432</v>
      </c>
      <c r="D143" s="167">
        <v>-100</v>
      </c>
      <c r="E143" s="655" t="s">
        <v>432</v>
      </c>
      <c r="F143" s="402" t="s">
        <v>432</v>
      </c>
      <c r="G143" s="719" t="s">
        <v>432</v>
      </c>
      <c r="H143" s="656" t="s">
        <v>432</v>
      </c>
      <c r="I143" s="655" t="s">
        <v>432</v>
      </c>
      <c r="J143" s="300">
        <v>13575.017529999999</v>
      </c>
      <c r="K143" s="649" t="s">
        <v>432</v>
      </c>
      <c r="L143" s="267">
        <v>-100</v>
      </c>
      <c r="M143" s="655" t="s">
        <v>432</v>
      </c>
      <c r="O143" s="662" t="s">
        <v>432</v>
      </c>
    </row>
    <row r="144" spans="1:15" x14ac:dyDescent="0.2">
      <c r="A144" s="21" t="s">
        <v>10</v>
      </c>
      <c r="B144" s="402" t="s">
        <v>432</v>
      </c>
      <c r="C144" s="719" t="s">
        <v>432</v>
      </c>
      <c r="D144" s="656" t="s">
        <v>432</v>
      </c>
      <c r="E144" s="655" t="s">
        <v>432</v>
      </c>
      <c r="F144" s="239">
        <v>15485.7</v>
      </c>
      <c r="G144" s="719" t="s">
        <v>432</v>
      </c>
      <c r="H144" s="167">
        <v>-100</v>
      </c>
      <c r="I144" s="655" t="s">
        <v>432</v>
      </c>
      <c r="J144" s="300">
        <v>15485.7</v>
      </c>
      <c r="K144" s="649" t="s">
        <v>432</v>
      </c>
      <c r="L144" s="267">
        <v>-100</v>
      </c>
      <c r="M144" s="655" t="s">
        <v>432</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727" t="s">
        <v>432</v>
      </c>
      <c r="C146" s="727" t="s">
        <v>432</v>
      </c>
      <c r="D146" s="167" t="s">
        <v>432</v>
      </c>
      <c r="E146" s="245" t="s">
        <v>432</v>
      </c>
      <c r="F146" s="727" t="s">
        <v>432</v>
      </c>
      <c r="G146" s="727" t="s">
        <v>432</v>
      </c>
      <c r="H146" s="167" t="s">
        <v>432</v>
      </c>
      <c r="I146" s="704" t="s">
        <v>432</v>
      </c>
      <c r="J146" s="302" t="s">
        <v>432</v>
      </c>
      <c r="K146" s="302" t="s">
        <v>432</v>
      </c>
      <c r="L146" s="167" t="s">
        <v>432</v>
      </c>
      <c r="M146" s="656" t="s">
        <v>432</v>
      </c>
      <c r="O146" s="662" t="s">
        <v>432</v>
      </c>
    </row>
    <row r="147" spans="1:15" ht="15.75" x14ac:dyDescent="0.2">
      <c r="A147" s="21" t="s">
        <v>358</v>
      </c>
      <c r="B147" s="239">
        <v>13575.017529999999</v>
      </c>
      <c r="C147" s="402" t="s">
        <v>432</v>
      </c>
      <c r="D147" s="167">
        <v>-100</v>
      </c>
      <c r="E147" s="655" t="s">
        <v>432</v>
      </c>
      <c r="F147" s="402" t="s">
        <v>432</v>
      </c>
      <c r="G147" s="402" t="s">
        <v>432</v>
      </c>
      <c r="H147" s="656" t="s">
        <v>432</v>
      </c>
      <c r="I147" s="655" t="s">
        <v>432</v>
      </c>
      <c r="J147" s="300">
        <v>13575.017529999999</v>
      </c>
      <c r="K147" s="649" t="s">
        <v>432</v>
      </c>
      <c r="L147" s="267">
        <v>-100</v>
      </c>
      <c r="M147" s="655" t="s">
        <v>432</v>
      </c>
      <c r="O147" s="662" t="s">
        <v>432</v>
      </c>
    </row>
    <row r="148" spans="1:15" ht="15.75" x14ac:dyDescent="0.2">
      <c r="A148" s="21" t="s">
        <v>350</v>
      </c>
      <c r="B148" s="402" t="s">
        <v>432</v>
      </c>
      <c r="C148" s="402" t="s">
        <v>432</v>
      </c>
      <c r="D148" s="656" t="s">
        <v>432</v>
      </c>
      <c r="E148" s="655" t="s">
        <v>432</v>
      </c>
      <c r="F148" s="239">
        <v>15485.7</v>
      </c>
      <c r="G148" s="402" t="s">
        <v>432</v>
      </c>
      <c r="H148" s="167">
        <v>-100</v>
      </c>
      <c r="I148" s="655" t="s">
        <v>432</v>
      </c>
      <c r="J148" s="300">
        <v>15485.7</v>
      </c>
      <c r="K148" s="649" t="s">
        <v>432</v>
      </c>
      <c r="L148" s="267">
        <v>-100</v>
      </c>
      <c r="M148" s="655" t="s">
        <v>432</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319">
        <v>6617.8471099999997</v>
      </c>
      <c r="C150" s="160">
        <v>6471.7848400000003</v>
      </c>
      <c r="D150" s="167">
        <v>-2.2000000000000002</v>
      </c>
      <c r="E150" s="179">
        <v>1.1267218313950402</v>
      </c>
      <c r="F150" s="411" t="s">
        <v>432</v>
      </c>
      <c r="G150" s="160">
        <v>19388</v>
      </c>
      <c r="H150" s="656" t="s">
        <v>432</v>
      </c>
      <c r="I150" s="179">
        <v>0.66322967579057013</v>
      </c>
      <c r="J150" s="320">
        <v>6617.8471099999997</v>
      </c>
      <c r="K150" s="241">
        <v>25859.78484</v>
      </c>
      <c r="L150" s="267">
        <v>290.8</v>
      </c>
      <c r="M150" s="179">
        <v>0.73934497672344623</v>
      </c>
      <c r="O150" s="662" t="s">
        <v>432</v>
      </c>
    </row>
    <row r="151" spans="1:15" x14ac:dyDescent="0.2">
      <c r="A151" s="21" t="s">
        <v>9</v>
      </c>
      <c r="B151" s="239">
        <v>6617.8471099999997</v>
      </c>
      <c r="C151" s="146">
        <v>6471.7848400000003</v>
      </c>
      <c r="D151" s="167">
        <v>-2.2000000000000002</v>
      </c>
      <c r="E151" s="179">
        <v>1.1629548317634686</v>
      </c>
      <c r="F151" s="402" t="s">
        <v>432</v>
      </c>
      <c r="G151" s="719" t="s">
        <v>432</v>
      </c>
      <c r="H151" s="656" t="s">
        <v>432</v>
      </c>
      <c r="I151" s="655" t="s">
        <v>432</v>
      </c>
      <c r="J151" s="300">
        <v>6617.8471099999997</v>
      </c>
      <c r="K151" s="45">
        <v>6471.7848400000003</v>
      </c>
      <c r="L151" s="267">
        <v>-2.2000000000000002</v>
      </c>
      <c r="M151" s="179">
        <v>1.1629548317634686</v>
      </c>
      <c r="O151" s="662" t="s">
        <v>432</v>
      </c>
    </row>
    <row r="152" spans="1:15" x14ac:dyDescent="0.2">
      <c r="A152" s="21" t="s">
        <v>10</v>
      </c>
      <c r="B152" s="402" t="s">
        <v>432</v>
      </c>
      <c r="C152" s="719" t="s">
        <v>432</v>
      </c>
      <c r="D152" s="656" t="s">
        <v>432</v>
      </c>
      <c r="E152" s="655" t="s">
        <v>432</v>
      </c>
      <c r="F152" s="402" t="s">
        <v>432</v>
      </c>
      <c r="G152" s="146">
        <v>19388</v>
      </c>
      <c r="H152" s="656" t="s">
        <v>432</v>
      </c>
      <c r="I152" s="179">
        <v>0.66322967579057013</v>
      </c>
      <c r="J152" s="399" t="s">
        <v>432</v>
      </c>
      <c r="K152" s="45">
        <v>19388</v>
      </c>
      <c r="L152" s="710" t="s">
        <v>432</v>
      </c>
      <c r="M152" s="179">
        <v>0.659194214938574</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727" t="s">
        <v>432</v>
      </c>
      <c r="C154" s="727" t="s">
        <v>432</v>
      </c>
      <c r="D154" s="167" t="s">
        <v>432</v>
      </c>
      <c r="E154" s="245" t="s">
        <v>432</v>
      </c>
      <c r="F154" s="727" t="s">
        <v>432</v>
      </c>
      <c r="G154" s="727" t="s">
        <v>432</v>
      </c>
      <c r="H154" s="167" t="s">
        <v>432</v>
      </c>
      <c r="I154" s="704" t="s">
        <v>432</v>
      </c>
      <c r="J154" s="302" t="s">
        <v>432</v>
      </c>
      <c r="K154" s="302" t="s">
        <v>432</v>
      </c>
      <c r="L154" s="167" t="s">
        <v>432</v>
      </c>
      <c r="M154" s="656" t="s">
        <v>432</v>
      </c>
      <c r="O154" s="662" t="s">
        <v>432</v>
      </c>
    </row>
    <row r="155" spans="1:15" ht="15.75" x14ac:dyDescent="0.2">
      <c r="A155" s="21" t="s">
        <v>347</v>
      </c>
      <c r="B155" s="239">
        <v>6617.8471099999997</v>
      </c>
      <c r="C155" s="239">
        <v>6471.7848400000003</v>
      </c>
      <c r="D155" s="167">
        <v>-2.2000000000000002</v>
      </c>
      <c r="E155" s="179">
        <v>16.041853540313252</v>
      </c>
      <c r="F155" s="402" t="s">
        <v>432</v>
      </c>
      <c r="G155" s="402" t="s">
        <v>432</v>
      </c>
      <c r="H155" s="656" t="s">
        <v>432</v>
      </c>
      <c r="I155" s="655" t="s">
        <v>432</v>
      </c>
      <c r="J155" s="300">
        <v>6617.8471099999997</v>
      </c>
      <c r="K155" s="45">
        <v>6471.7848400000003</v>
      </c>
      <c r="L155" s="267">
        <v>-2.2000000000000002</v>
      </c>
      <c r="M155" s="179">
        <v>10.476140479616026</v>
      </c>
      <c r="O155" s="662" t="s">
        <v>432</v>
      </c>
    </row>
    <row r="156" spans="1:15" ht="15.75" x14ac:dyDescent="0.2">
      <c r="A156" s="21" t="s">
        <v>348</v>
      </c>
      <c r="B156" s="402" t="s">
        <v>432</v>
      </c>
      <c r="C156" s="402" t="s">
        <v>432</v>
      </c>
      <c r="D156" s="656" t="s">
        <v>432</v>
      </c>
      <c r="E156" s="655" t="s">
        <v>432</v>
      </c>
      <c r="F156" s="402" t="s">
        <v>432</v>
      </c>
      <c r="G156" s="239">
        <v>19388.474910000001</v>
      </c>
      <c r="H156" s="656" t="s">
        <v>432</v>
      </c>
      <c r="I156" s="179">
        <v>4.4938386738301492</v>
      </c>
      <c r="J156" s="399" t="s">
        <v>432</v>
      </c>
      <c r="K156" s="45">
        <v>19388.474910000001</v>
      </c>
      <c r="L156" s="710" t="s">
        <v>432</v>
      </c>
      <c r="M156" s="179">
        <v>4.47696187536837</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584" priority="132">
      <formula>kvartal &lt; 4</formula>
    </cfRule>
  </conditionalFormatting>
  <conditionalFormatting sqref="B63:C65">
    <cfRule type="expression" dxfId="583" priority="131">
      <formula>kvartal &lt; 4</formula>
    </cfRule>
  </conditionalFormatting>
  <conditionalFormatting sqref="B37">
    <cfRule type="expression" dxfId="582" priority="130">
      <formula>kvartal &lt; 4</formula>
    </cfRule>
  </conditionalFormatting>
  <conditionalFormatting sqref="B38">
    <cfRule type="expression" dxfId="581" priority="129">
      <formula>kvartal &lt; 4</formula>
    </cfRule>
  </conditionalFormatting>
  <conditionalFormatting sqref="B39">
    <cfRule type="expression" dxfId="580" priority="128">
      <formula>kvartal &lt; 4</formula>
    </cfRule>
  </conditionalFormatting>
  <conditionalFormatting sqref="A34">
    <cfRule type="expression" dxfId="579" priority="1">
      <formula>kvartal &lt; 4</formula>
    </cfRule>
  </conditionalFormatting>
  <conditionalFormatting sqref="C37">
    <cfRule type="expression" dxfId="578" priority="127">
      <formula>kvartal &lt; 4</formula>
    </cfRule>
  </conditionalFormatting>
  <conditionalFormatting sqref="C38">
    <cfRule type="expression" dxfId="577" priority="126">
      <formula>kvartal &lt; 4</formula>
    </cfRule>
  </conditionalFormatting>
  <conditionalFormatting sqref="C39">
    <cfRule type="expression" dxfId="576" priority="125">
      <formula>kvartal &lt; 4</formula>
    </cfRule>
  </conditionalFormatting>
  <conditionalFormatting sqref="B26:C28">
    <cfRule type="expression" dxfId="575" priority="124">
      <formula>kvartal &lt; 4</formula>
    </cfRule>
  </conditionalFormatting>
  <conditionalFormatting sqref="B32:C33">
    <cfRule type="expression" dxfId="574" priority="123">
      <formula>kvartal &lt; 4</formula>
    </cfRule>
  </conditionalFormatting>
  <conditionalFormatting sqref="B34">
    <cfRule type="expression" dxfId="573" priority="122">
      <formula>kvartal &lt; 4</formula>
    </cfRule>
  </conditionalFormatting>
  <conditionalFormatting sqref="C34">
    <cfRule type="expression" dxfId="572" priority="121">
      <formula>kvartal &lt; 4</formula>
    </cfRule>
  </conditionalFormatting>
  <conditionalFormatting sqref="F26:G28">
    <cfRule type="expression" dxfId="571" priority="120">
      <formula>kvartal &lt; 4</formula>
    </cfRule>
  </conditionalFormatting>
  <conditionalFormatting sqref="F32">
    <cfRule type="expression" dxfId="570" priority="119">
      <formula>kvartal &lt; 4</formula>
    </cfRule>
  </conditionalFormatting>
  <conditionalFormatting sqref="G32">
    <cfRule type="expression" dxfId="569" priority="118">
      <formula>kvartal &lt; 4</formula>
    </cfRule>
  </conditionalFormatting>
  <conditionalFormatting sqref="F33">
    <cfRule type="expression" dxfId="568" priority="117">
      <formula>kvartal &lt; 4</formula>
    </cfRule>
  </conditionalFormatting>
  <conditionalFormatting sqref="G33">
    <cfRule type="expression" dxfId="567" priority="116">
      <formula>kvartal &lt; 4</formula>
    </cfRule>
  </conditionalFormatting>
  <conditionalFormatting sqref="F34">
    <cfRule type="expression" dxfId="566" priority="115">
      <formula>kvartal &lt; 4</formula>
    </cfRule>
  </conditionalFormatting>
  <conditionalFormatting sqref="G34">
    <cfRule type="expression" dxfId="565" priority="114">
      <formula>kvartal &lt; 4</formula>
    </cfRule>
  </conditionalFormatting>
  <conditionalFormatting sqref="F37">
    <cfRule type="expression" dxfId="564" priority="113">
      <formula>kvartal &lt; 4</formula>
    </cfRule>
  </conditionalFormatting>
  <conditionalFormatting sqref="F38">
    <cfRule type="expression" dxfId="563" priority="112">
      <formula>kvartal &lt; 4</formula>
    </cfRule>
  </conditionalFormatting>
  <conditionalFormatting sqref="F39">
    <cfRule type="expression" dxfId="562" priority="111">
      <formula>kvartal &lt; 4</formula>
    </cfRule>
  </conditionalFormatting>
  <conditionalFormatting sqref="G37">
    <cfRule type="expression" dxfId="561" priority="110">
      <formula>kvartal &lt; 4</formula>
    </cfRule>
  </conditionalFormatting>
  <conditionalFormatting sqref="G38">
    <cfRule type="expression" dxfId="560" priority="109">
      <formula>kvartal &lt; 4</formula>
    </cfRule>
  </conditionalFormatting>
  <conditionalFormatting sqref="G39">
    <cfRule type="expression" dxfId="559" priority="108">
      <formula>kvartal &lt; 4</formula>
    </cfRule>
  </conditionalFormatting>
  <conditionalFormatting sqref="B29">
    <cfRule type="expression" dxfId="558" priority="107">
      <formula>kvartal &lt; 4</formula>
    </cfRule>
  </conditionalFormatting>
  <conditionalFormatting sqref="C29">
    <cfRule type="expression" dxfId="557" priority="106">
      <formula>kvartal &lt; 4</formula>
    </cfRule>
  </conditionalFormatting>
  <conditionalFormatting sqref="F29">
    <cfRule type="expression" dxfId="556" priority="105">
      <formula>kvartal &lt; 4</formula>
    </cfRule>
  </conditionalFormatting>
  <conditionalFormatting sqref="G29">
    <cfRule type="expression" dxfId="555" priority="104">
      <formula>kvartal &lt; 4</formula>
    </cfRule>
  </conditionalFormatting>
  <conditionalFormatting sqref="J26:K29">
    <cfRule type="expression" dxfId="554" priority="103">
      <formula>kvartal &lt; 4</formula>
    </cfRule>
  </conditionalFormatting>
  <conditionalFormatting sqref="J32:K34">
    <cfRule type="expression" dxfId="553" priority="102">
      <formula>kvartal &lt; 4</formula>
    </cfRule>
  </conditionalFormatting>
  <conditionalFormatting sqref="J37:K39">
    <cfRule type="expression" dxfId="552" priority="101">
      <formula>kvartal &lt; 4</formula>
    </cfRule>
  </conditionalFormatting>
  <conditionalFormatting sqref="B82">
    <cfRule type="expression" dxfId="551" priority="100">
      <formula>kvartal &lt; 4</formula>
    </cfRule>
  </conditionalFormatting>
  <conditionalFormatting sqref="C82">
    <cfRule type="expression" dxfId="550" priority="99">
      <formula>kvartal &lt; 4</formula>
    </cfRule>
  </conditionalFormatting>
  <conditionalFormatting sqref="B85">
    <cfRule type="expression" dxfId="549" priority="98">
      <formula>kvartal &lt; 4</formula>
    </cfRule>
  </conditionalFormatting>
  <conditionalFormatting sqref="C85">
    <cfRule type="expression" dxfId="548" priority="97">
      <formula>kvartal &lt; 4</formula>
    </cfRule>
  </conditionalFormatting>
  <conditionalFormatting sqref="B92">
    <cfRule type="expression" dxfId="547" priority="96">
      <formula>kvartal &lt; 4</formula>
    </cfRule>
  </conditionalFormatting>
  <conditionalFormatting sqref="C92">
    <cfRule type="expression" dxfId="546" priority="95">
      <formula>kvartal &lt; 4</formula>
    </cfRule>
  </conditionalFormatting>
  <conditionalFormatting sqref="B95">
    <cfRule type="expression" dxfId="545" priority="94">
      <formula>kvartal &lt; 4</formula>
    </cfRule>
  </conditionalFormatting>
  <conditionalFormatting sqref="C95">
    <cfRule type="expression" dxfId="544" priority="93">
      <formula>kvartal &lt; 4</formula>
    </cfRule>
  </conditionalFormatting>
  <conditionalFormatting sqref="B102">
    <cfRule type="expression" dxfId="543" priority="92">
      <formula>kvartal &lt; 4</formula>
    </cfRule>
  </conditionalFormatting>
  <conditionalFormatting sqref="C102">
    <cfRule type="expression" dxfId="542" priority="91">
      <formula>kvartal &lt; 4</formula>
    </cfRule>
  </conditionalFormatting>
  <conditionalFormatting sqref="B105">
    <cfRule type="expression" dxfId="541" priority="90">
      <formula>kvartal &lt; 4</formula>
    </cfRule>
  </conditionalFormatting>
  <conditionalFormatting sqref="C105">
    <cfRule type="expression" dxfId="540" priority="89">
      <formula>kvartal &lt; 4</formula>
    </cfRule>
  </conditionalFormatting>
  <conditionalFormatting sqref="B112">
    <cfRule type="expression" dxfId="539" priority="88">
      <formula>kvartal &lt; 4</formula>
    </cfRule>
  </conditionalFormatting>
  <conditionalFormatting sqref="C112">
    <cfRule type="expression" dxfId="538" priority="87">
      <formula>kvartal &lt; 4</formula>
    </cfRule>
  </conditionalFormatting>
  <conditionalFormatting sqref="B115">
    <cfRule type="expression" dxfId="537" priority="86">
      <formula>kvartal &lt; 4</formula>
    </cfRule>
  </conditionalFormatting>
  <conditionalFormatting sqref="C115">
    <cfRule type="expression" dxfId="536" priority="85">
      <formula>kvartal &lt; 4</formula>
    </cfRule>
  </conditionalFormatting>
  <conditionalFormatting sqref="B122">
    <cfRule type="expression" dxfId="535" priority="84">
      <formula>kvartal &lt; 4</formula>
    </cfRule>
  </conditionalFormatting>
  <conditionalFormatting sqref="C122">
    <cfRule type="expression" dxfId="534" priority="83">
      <formula>kvartal &lt; 4</formula>
    </cfRule>
  </conditionalFormatting>
  <conditionalFormatting sqref="B125">
    <cfRule type="expression" dxfId="533" priority="82">
      <formula>kvartal &lt; 4</formula>
    </cfRule>
  </conditionalFormatting>
  <conditionalFormatting sqref="C125">
    <cfRule type="expression" dxfId="532" priority="81">
      <formula>kvartal &lt; 4</formula>
    </cfRule>
  </conditionalFormatting>
  <conditionalFormatting sqref="B132">
    <cfRule type="expression" dxfId="531" priority="80">
      <formula>kvartal &lt; 4</formula>
    </cfRule>
  </conditionalFormatting>
  <conditionalFormatting sqref="C132">
    <cfRule type="expression" dxfId="530" priority="79">
      <formula>kvartal &lt; 4</formula>
    </cfRule>
  </conditionalFormatting>
  <conditionalFormatting sqref="B135">
    <cfRule type="expression" dxfId="529" priority="78">
      <formula>kvartal &lt; 4</formula>
    </cfRule>
  </conditionalFormatting>
  <conditionalFormatting sqref="C135">
    <cfRule type="expression" dxfId="528" priority="77">
      <formula>kvartal &lt; 4</formula>
    </cfRule>
  </conditionalFormatting>
  <conditionalFormatting sqref="B146">
    <cfRule type="expression" dxfId="527" priority="76">
      <formula>kvartal &lt; 4</formula>
    </cfRule>
  </conditionalFormatting>
  <conditionalFormatting sqref="C146">
    <cfRule type="expression" dxfId="526" priority="75">
      <formula>kvartal &lt; 4</formula>
    </cfRule>
  </conditionalFormatting>
  <conditionalFormatting sqref="B154">
    <cfRule type="expression" dxfId="525" priority="74">
      <formula>kvartal &lt; 4</formula>
    </cfRule>
  </conditionalFormatting>
  <conditionalFormatting sqref="C154">
    <cfRule type="expression" dxfId="524" priority="73">
      <formula>kvartal &lt; 4</formula>
    </cfRule>
  </conditionalFormatting>
  <conditionalFormatting sqref="F83">
    <cfRule type="expression" dxfId="523" priority="72">
      <formula>kvartal &lt; 4</formula>
    </cfRule>
  </conditionalFormatting>
  <conditionalFormatting sqref="G83">
    <cfRule type="expression" dxfId="522" priority="71">
      <formula>kvartal &lt; 4</formula>
    </cfRule>
  </conditionalFormatting>
  <conditionalFormatting sqref="F84:G84">
    <cfRule type="expression" dxfId="521" priority="70">
      <formula>kvartal &lt; 4</formula>
    </cfRule>
  </conditionalFormatting>
  <conditionalFormatting sqref="F86:G87">
    <cfRule type="expression" dxfId="520" priority="69">
      <formula>kvartal &lt; 4</formula>
    </cfRule>
  </conditionalFormatting>
  <conditionalFormatting sqref="F93:G94">
    <cfRule type="expression" dxfId="519" priority="68">
      <formula>kvartal &lt; 4</formula>
    </cfRule>
  </conditionalFormatting>
  <conditionalFormatting sqref="F96:G97">
    <cfRule type="expression" dxfId="518" priority="67">
      <formula>kvartal &lt; 4</formula>
    </cfRule>
  </conditionalFormatting>
  <conditionalFormatting sqref="F103:G104">
    <cfRule type="expression" dxfId="517" priority="66">
      <formula>kvartal &lt; 4</formula>
    </cfRule>
  </conditionalFormatting>
  <conditionalFormatting sqref="F106:G107">
    <cfRule type="expression" dxfId="516" priority="65">
      <formula>kvartal &lt; 4</formula>
    </cfRule>
  </conditionalFormatting>
  <conditionalFormatting sqref="F113:G114">
    <cfRule type="expression" dxfId="515" priority="64">
      <formula>kvartal &lt; 4</formula>
    </cfRule>
  </conditionalFormatting>
  <conditionalFormatting sqref="F116:G117">
    <cfRule type="expression" dxfId="514" priority="63">
      <formula>kvartal &lt; 4</formula>
    </cfRule>
  </conditionalFormatting>
  <conditionalFormatting sqref="F123:G124">
    <cfRule type="expression" dxfId="513" priority="62">
      <formula>kvartal &lt; 4</formula>
    </cfRule>
  </conditionalFormatting>
  <conditionalFormatting sqref="F126:G127">
    <cfRule type="expression" dxfId="512" priority="61">
      <formula>kvartal &lt; 4</formula>
    </cfRule>
  </conditionalFormatting>
  <conditionalFormatting sqref="F133:G134">
    <cfRule type="expression" dxfId="511" priority="60">
      <formula>kvartal &lt; 4</formula>
    </cfRule>
  </conditionalFormatting>
  <conditionalFormatting sqref="F136:G137">
    <cfRule type="expression" dxfId="510" priority="59">
      <formula>kvartal &lt; 4</formula>
    </cfRule>
  </conditionalFormatting>
  <conditionalFormatting sqref="F146">
    <cfRule type="expression" dxfId="509" priority="58">
      <formula>kvartal &lt; 4</formula>
    </cfRule>
  </conditionalFormatting>
  <conditionalFormatting sqref="G146">
    <cfRule type="expression" dxfId="508" priority="57">
      <formula>kvartal &lt; 4</formula>
    </cfRule>
  </conditionalFormatting>
  <conditionalFormatting sqref="F154:G154">
    <cfRule type="expression" dxfId="507" priority="56">
      <formula>kvartal &lt; 4</formula>
    </cfRule>
  </conditionalFormatting>
  <conditionalFormatting sqref="F82:G82">
    <cfRule type="expression" dxfId="506" priority="55">
      <formula>kvartal &lt; 4</formula>
    </cfRule>
  </conditionalFormatting>
  <conditionalFormatting sqref="F85:G85">
    <cfRule type="expression" dxfId="505" priority="54">
      <formula>kvartal &lt; 4</formula>
    </cfRule>
  </conditionalFormatting>
  <conditionalFormatting sqref="F92:G92">
    <cfRule type="expression" dxfId="504" priority="53">
      <formula>kvartal &lt; 4</formula>
    </cfRule>
  </conditionalFormatting>
  <conditionalFormatting sqref="F95:G95">
    <cfRule type="expression" dxfId="503" priority="52">
      <formula>kvartal &lt; 4</formula>
    </cfRule>
  </conditionalFormatting>
  <conditionalFormatting sqref="F102:G102">
    <cfRule type="expression" dxfId="502" priority="51">
      <formula>kvartal &lt; 4</formula>
    </cfRule>
  </conditionalFormatting>
  <conditionalFormatting sqref="F105:G105">
    <cfRule type="expression" dxfId="501" priority="50">
      <formula>kvartal &lt; 4</formula>
    </cfRule>
  </conditionalFormatting>
  <conditionalFormatting sqref="F112:G112">
    <cfRule type="expression" dxfId="500" priority="49">
      <formula>kvartal &lt; 4</formula>
    </cfRule>
  </conditionalFormatting>
  <conditionalFormatting sqref="F115">
    <cfRule type="expression" dxfId="499" priority="48">
      <formula>kvartal &lt; 4</formula>
    </cfRule>
  </conditionalFormatting>
  <conditionalFormatting sqref="G115">
    <cfRule type="expression" dxfId="498" priority="47">
      <formula>kvartal &lt; 4</formula>
    </cfRule>
  </conditionalFormatting>
  <conditionalFormatting sqref="F122:G122">
    <cfRule type="expression" dxfId="497" priority="46">
      <formula>kvartal &lt; 4</formula>
    </cfRule>
  </conditionalFormatting>
  <conditionalFormatting sqref="F125">
    <cfRule type="expression" dxfId="496" priority="45">
      <formula>kvartal &lt; 4</formula>
    </cfRule>
  </conditionalFormatting>
  <conditionalFormatting sqref="G125">
    <cfRule type="expression" dxfId="495" priority="44">
      <formula>kvartal &lt; 4</formula>
    </cfRule>
  </conditionalFormatting>
  <conditionalFormatting sqref="F132">
    <cfRule type="expression" dxfId="494" priority="43">
      <formula>kvartal &lt; 4</formula>
    </cfRule>
  </conditionalFormatting>
  <conditionalFormatting sqref="G132">
    <cfRule type="expression" dxfId="493" priority="42">
      <formula>kvartal &lt; 4</formula>
    </cfRule>
  </conditionalFormatting>
  <conditionalFormatting sqref="G135">
    <cfRule type="expression" dxfId="492" priority="41">
      <formula>kvartal &lt; 4</formula>
    </cfRule>
  </conditionalFormatting>
  <conditionalFormatting sqref="F135">
    <cfRule type="expression" dxfId="491" priority="40">
      <formula>kvartal &lt; 4</formula>
    </cfRule>
  </conditionalFormatting>
  <conditionalFormatting sqref="J82:K86">
    <cfRule type="expression" dxfId="490" priority="39">
      <formula>kvartal &lt; 4</formula>
    </cfRule>
  </conditionalFormatting>
  <conditionalFormatting sqref="J87:K87">
    <cfRule type="expression" dxfId="489" priority="38">
      <formula>kvartal &lt; 4</formula>
    </cfRule>
  </conditionalFormatting>
  <conditionalFormatting sqref="J92:K97">
    <cfRule type="expression" dxfId="488" priority="37">
      <formula>kvartal &lt; 4</formula>
    </cfRule>
  </conditionalFormatting>
  <conditionalFormatting sqref="J102:K107">
    <cfRule type="expression" dxfId="487" priority="36">
      <formula>kvartal &lt; 4</formula>
    </cfRule>
  </conditionalFormatting>
  <conditionalFormatting sqref="J112:K117">
    <cfRule type="expression" dxfId="486" priority="35">
      <formula>kvartal &lt; 4</formula>
    </cfRule>
  </conditionalFormatting>
  <conditionalFormatting sqref="J122:K127">
    <cfRule type="expression" dxfId="485" priority="34">
      <formula>kvartal &lt; 4</formula>
    </cfRule>
  </conditionalFormatting>
  <conditionalFormatting sqref="J132:K137">
    <cfRule type="expression" dxfId="484" priority="33">
      <formula>kvartal &lt; 4</formula>
    </cfRule>
  </conditionalFormatting>
  <conditionalFormatting sqref="J146:K146">
    <cfRule type="expression" dxfId="483" priority="32">
      <formula>kvartal &lt; 4</formula>
    </cfRule>
  </conditionalFormatting>
  <conditionalFormatting sqref="J154:K154">
    <cfRule type="expression" dxfId="482" priority="31">
      <formula>kvartal &lt; 4</formula>
    </cfRule>
  </conditionalFormatting>
  <conditionalFormatting sqref="A26:A28">
    <cfRule type="expression" dxfId="481" priority="15">
      <formula>kvartal &lt; 4</formula>
    </cfRule>
  </conditionalFormatting>
  <conditionalFormatting sqref="A32:A33">
    <cfRule type="expression" dxfId="480" priority="14">
      <formula>kvartal &lt; 4</formula>
    </cfRule>
  </conditionalFormatting>
  <conditionalFormatting sqref="A37:A39">
    <cfRule type="expression" dxfId="479" priority="13">
      <formula>kvartal &lt; 4</formula>
    </cfRule>
  </conditionalFormatting>
  <conditionalFormatting sqref="A57:A59">
    <cfRule type="expression" dxfId="478" priority="12">
      <formula>kvartal &lt; 4</formula>
    </cfRule>
  </conditionalFormatting>
  <conditionalFormatting sqref="A63:A65">
    <cfRule type="expression" dxfId="477" priority="11">
      <formula>kvartal &lt; 4</formula>
    </cfRule>
  </conditionalFormatting>
  <conditionalFormatting sqref="A82:A87">
    <cfRule type="expression" dxfId="476" priority="10">
      <formula>kvartal &lt; 4</formula>
    </cfRule>
  </conditionalFormatting>
  <conditionalFormatting sqref="A92:A97">
    <cfRule type="expression" dxfId="475" priority="9">
      <formula>kvartal &lt; 4</formula>
    </cfRule>
  </conditionalFormatting>
  <conditionalFormatting sqref="A102:A107">
    <cfRule type="expression" dxfId="474" priority="8">
      <formula>kvartal &lt; 4</formula>
    </cfRule>
  </conditionalFormatting>
  <conditionalFormatting sqref="A112:A117">
    <cfRule type="expression" dxfId="473" priority="7">
      <formula>kvartal &lt; 4</formula>
    </cfRule>
  </conditionalFormatting>
  <conditionalFormatting sqref="A122:A127">
    <cfRule type="expression" dxfId="472" priority="6">
      <formula>kvartal &lt; 4</formula>
    </cfRule>
  </conditionalFormatting>
  <conditionalFormatting sqref="A132:A137">
    <cfRule type="expression" dxfId="471" priority="5">
      <formula>kvartal &lt; 4</formula>
    </cfRule>
  </conditionalFormatting>
  <conditionalFormatting sqref="A146">
    <cfRule type="expression" dxfId="470" priority="4">
      <formula>kvartal &lt; 4</formula>
    </cfRule>
  </conditionalFormatting>
  <conditionalFormatting sqref="A154">
    <cfRule type="expression" dxfId="469" priority="3">
      <formula>kvartal &lt; 4</formula>
    </cfRule>
  </conditionalFormatting>
  <conditionalFormatting sqref="A29">
    <cfRule type="expression" dxfId="468" priority="2">
      <formula>kvartal &lt; 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158</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317">
        <v>356716.28964999999</v>
      </c>
      <c r="C7" s="318">
        <v>372442.24280000001</v>
      </c>
      <c r="D7" s="262">
        <v>4.4000000000000004</v>
      </c>
      <c r="E7" s="179">
        <v>12.595181516330467</v>
      </c>
      <c r="F7" s="317">
        <v>90688.464460000003</v>
      </c>
      <c r="G7" s="318">
        <v>76819.623430000007</v>
      </c>
      <c r="H7" s="262">
        <v>-15.3</v>
      </c>
      <c r="I7" s="179">
        <v>1.5620228621292747</v>
      </c>
      <c r="J7" s="319">
        <v>447404.75410999998</v>
      </c>
      <c r="K7" s="320">
        <v>449261.86623000004</v>
      </c>
      <c r="L7" s="266">
        <v>0.4</v>
      </c>
      <c r="M7" s="179">
        <v>5.7049275642226842</v>
      </c>
      <c r="O7" s="662" t="s">
        <v>432</v>
      </c>
    </row>
    <row r="8" spans="1:15" ht="15.75" x14ac:dyDescent="0.2">
      <c r="A8" s="21" t="s">
        <v>32</v>
      </c>
      <c r="B8" s="294">
        <v>308727</v>
      </c>
      <c r="C8" s="295">
        <v>325651</v>
      </c>
      <c r="D8" s="167">
        <v>5.5</v>
      </c>
      <c r="E8" s="179">
        <v>21.231826090914517</v>
      </c>
      <c r="F8" s="298"/>
      <c r="G8" s="299"/>
      <c r="H8" s="167"/>
      <c r="I8" s="655" t="s">
        <v>432</v>
      </c>
      <c r="J8" s="239">
        <v>308727</v>
      </c>
      <c r="K8" s="300">
        <v>325651</v>
      </c>
      <c r="L8" s="267"/>
      <c r="M8" s="179">
        <v>21.231826090914517</v>
      </c>
      <c r="O8" s="662" t="s">
        <v>432</v>
      </c>
    </row>
    <row r="9" spans="1:15" ht="15.75" x14ac:dyDescent="0.2">
      <c r="A9" s="21" t="s">
        <v>31</v>
      </c>
      <c r="B9" s="294">
        <v>45815</v>
      </c>
      <c r="C9" s="295">
        <v>45137</v>
      </c>
      <c r="D9" s="167">
        <v>-1.5</v>
      </c>
      <c r="E9" s="179">
        <v>5.6891783810397012</v>
      </c>
      <c r="F9" s="298"/>
      <c r="G9" s="299"/>
      <c r="H9" s="167"/>
      <c r="I9" s="655" t="s">
        <v>432</v>
      </c>
      <c r="J9" s="239">
        <v>45815</v>
      </c>
      <c r="K9" s="300">
        <v>45137</v>
      </c>
      <c r="L9" s="267"/>
      <c r="M9" s="179">
        <v>5.6891783810397012</v>
      </c>
      <c r="O9" s="662" t="s">
        <v>432</v>
      </c>
    </row>
    <row r="10" spans="1:15" ht="15.75" x14ac:dyDescent="0.2">
      <c r="A10" s="13" t="s">
        <v>29</v>
      </c>
      <c r="B10" s="321">
        <v>31889</v>
      </c>
      <c r="C10" s="322">
        <v>33329</v>
      </c>
      <c r="D10" s="167">
        <v>4.5</v>
      </c>
      <c r="E10" s="179">
        <v>16.266632238756905</v>
      </c>
      <c r="F10" s="321">
        <v>32021</v>
      </c>
      <c r="G10" s="322">
        <v>27658</v>
      </c>
      <c r="H10" s="167">
        <v>-13.6</v>
      </c>
      <c r="I10" s="179">
        <v>0.64284018902046147</v>
      </c>
      <c r="J10" s="319">
        <v>63910</v>
      </c>
      <c r="K10" s="320">
        <v>60987</v>
      </c>
      <c r="L10" s="267">
        <v>-4.5999999999999996</v>
      </c>
      <c r="M10" s="179">
        <v>1.3530534170296629</v>
      </c>
      <c r="O10" s="662" t="s">
        <v>432</v>
      </c>
    </row>
    <row r="11" spans="1:15" ht="15.75" x14ac:dyDescent="0.2">
      <c r="A11" s="21" t="s">
        <v>32</v>
      </c>
      <c r="B11" s="294">
        <v>29265</v>
      </c>
      <c r="C11" s="295">
        <v>30760</v>
      </c>
      <c r="D11" s="167">
        <v>5.0999999999999996</v>
      </c>
      <c r="E11" s="179">
        <v>29.278620224860671</v>
      </c>
      <c r="F11" s="298"/>
      <c r="G11" s="299"/>
      <c r="H11" s="167"/>
      <c r="I11" s="655" t="s">
        <v>432</v>
      </c>
      <c r="J11" s="239">
        <v>29265</v>
      </c>
      <c r="K11" s="300">
        <v>30760</v>
      </c>
      <c r="L11" s="267"/>
      <c r="M11" s="179">
        <v>29.278620224860671</v>
      </c>
      <c r="O11" s="662" t="s">
        <v>432</v>
      </c>
    </row>
    <row r="12" spans="1:15" ht="15.75" x14ac:dyDescent="0.2">
      <c r="A12" s="21" t="s">
        <v>31</v>
      </c>
      <c r="B12" s="294">
        <v>2624</v>
      </c>
      <c r="C12" s="295">
        <v>2569</v>
      </c>
      <c r="D12" s="167">
        <v>-2.1</v>
      </c>
      <c r="E12" s="179">
        <v>5.9678341780781761</v>
      </c>
      <c r="F12" s="298"/>
      <c r="G12" s="299"/>
      <c r="H12" s="167"/>
      <c r="I12" s="655" t="s">
        <v>432</v>
      </c>
      <c r="J12" s="239">
        <v>2624</v>
      </c>
      <c r="K12" s="300">
        <v>2569</v>
      </c>
      <c r="L12" s="267"/>
      <c r="M12" s="179">
        <v>5.9678341780781761</v>
      </c>
      <c r="O12" s="662" t="s">
        <v>432</v>
      </c>
    </row>
    <row r="13" spans="1:15" ht="15.75" x14ac:dyDescent="0.2">
      <c r="A13" s="13" t="s">
        <v>28</v>
      </c>
      <c r="B13" s="321">
        <v>985370.70811000001</v>
      </c>
      <c r="C13" s="322">
        <v>950442.68417999998</v>
      </c>
      <c r="D13" s="167">
        <v>-3.5</v>
      </c>
      <c r="E13" s="179">
        <v>3.8096354614875874</v>
      </c>
      <c r="F13" s="321">
        <v>1625508.1626500001</v>
      </c>
      <c r="G13" s="322">
        <v>1626961.14488</v>
      </c>
      <c r="H13" s="167">
        <v>0.1</v>
      </c>
      <c r="I13" s="179">
        <v>5.5995529782761579</v>
      </c>
      <c r="J13" s="319">
        <v>2610878.8707600003</v>
      </c>
      <c r="K13" s="320">
        <v>2577403.8290599999</v>
      </c>
      <c r="L13" s="267">
        <v>-1.3</v>
      </c>
      <c r="M13" s="179">
        <v>4.7726530980748372</v>
      </c>
      <c r="O13" s="662" t="s">
        <v>432</v>
      </c>
    </row>
    <row r="14" spans="1:15" s="44" customFormat="1" ht="15.75" x14ac:dyDescent="0.2">
      <c r="A14" s="13" t="s">
        <v>27</v>
      </c>
      <c r="B14" s="692" t="s">
        <v>432</v>
      </c>
      <c r="C14" s="698" t="s">
        <v>432</v>
      </c>
      <c r="D14" s="656" t="s">
        <v>432</v>
      </c>
      <c r="E14" s="655" t="s">
        <v>432</v>
      </c>
      <c r="F14" s="321">
        <v>6173.9936699999998</v>
      </c>
      <c r="G14" s="322">
        <v>10047.13644</v>
      </c>
      <c r="H14" s="167">
        <v>62.7</v>
      </c>
      <c r="I14" s="179">
        <v>4.1937662440044443</v>
      </c>
      <c r="J14" s="319">
        <v>6173.9936699999998</v>
      </c>
      <c r="K14" s="320">
        <v>10047.13644</v>
      </c>
      <c r="L14" s="267">
        <v>62.7</v>
      </c>
      <c r="M14" s="179">
        <v>3.4095292176989482</v>
      </c>
      <c r="N14" s="144"/>
      <c r="O14" s="662" t="s">
        <v>432</v>
      </c>
    </row>
    <row r="15" spans="1:15" s="44" customFormat="1" ht="15.75" x14ac:dyDescent="0.2">
      <c r="A15" s="42" t="s">
        <v>26</v>
      </c>
      <c r="B15" s="693" t="s">
        <v>432</v>
      </c>
      <c r="C15" s="699" t="s">
        <v>432</v>
      </c>
      <c r="D15" s="657" t="s">
        <v>432</v>
      </c>
      <c r="E15" s="657" t="s">
        <v>432</v>
      </c>
      <c r="F15" s="323">
        <v>1081.3940600000001</v>
      </c>
      <c r="G15" s="324">
        <v>1513.2310399999999</v>
      </c>
      <c r="H15" s="168">
        <v>39.9</v>
      </c>
      <c r="I15" s="168">
        <v>1.9511434696921561</v>
      </c>
      <c r="J15" s="325">
        <v>1081.3940600000001</v>
      </c>
      <c r="K15" s="326">
        <v>1513.2310399999999</v>
      </c>
      <c r="L15" s="268">
        <v>39.9</v>
      </c>
      <c r="M15" s="168">
        <v>1.4518768479218984</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327">
        <v>198507.08708999999</v>
      </c>
      <c r="C25" s="328">
        <v>216566.62027000001</v>
      </c>
      <c r="D25" s="262">
        <v>9.1</v>
      </c>
      <c r="E25" s="179">
        <v>29.39498453605129</v>
      </c>
      <c r="F25" s="329">
        <v>10976.28651</v>
      </c>
      <c r="G25" s="328">
        <v>11788.92275</v>
      </c>
      <c r="H25" s="262">
        <v>7.4</v>
      </c>
      <c r="I25" s="179">
        <v>5.3298189783946128</v>
      </c>
      <c r="J25" s="327">
        <v>209483.37359999999</v>
      </c>
      <c r="K25" s="327">
        <v>228355.54302000001</v>
      </c>
      <c r="L25" s="266">
        <v>9</v>
      </c>
      <c r="M25" s="167">
        <v>23.838315584888445</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45">
        <v>195501</v>
      </c>
      <c r="C30" s="300">
        <v>213800</v>
      </c>
      <c r="D30" s="167">
        <v>9.4</v>
      </c>
      <c r="E30" s="179">
        <v>22.40254367427459</v>
      </c>
      <c r="F30" s="402" t="s">
        <v>432</v>
      </c>
      <c r="G30" s="399" t="s">
        <v>432</v>
      </c>
      <c r="H30" s="656" t="s">
        <v>432</v>
      </c>
      <c r="I30" s="655" t="s">
        <v>432</v>
      </c>
      <c r="J30" s="45">
        <v>195501</v>
      </c>
      <c r="K30" s="45">
        <v>213800</v>
      </c>
      <c r="L30" s="267">
        <v>9.4</v>
      </c>
      <c r="M30" s="167">
        <v>22.40254367427459</v>
      </c>
      <c r="O30" s="662" t="s">
        <v>432</v>
      </c>
    </row>
    <row r="31" spans="1:15" ht="15.75" x14ac:dyDescent="0.2">
      <c r="A31" s="13" t="s">
        <v>29</v>
      </c>
      <c r="B31" s="241">
        <v>38586</v>
      </c>
      <c r="C31" s="241">
        <v>37639</v>
      </c>
      <c r="D31" s="167">
        <v>-2.5</v>
      </c>
      <c r="E31" s="179">
        <v>30.840121317313919</v>
      </c>
      <c r="F31" s="319">
        <v>31</v>
      </c>
      <c r="G31" s="319">
        <v>81</v>
      </c>
      <c r="H31" s="167">
        <v>161.30000000000001</v>
      </c>
      <c r="I31" s="179">
        <v>0.91055293723935082</v>
      </c>
      <c r="J31" s="241">
        <v>38617</v>
      </c>
      <c r="K31" s="241">
        <v>37720</v>
      </c>
      <c r="L31" s="267">
        <v>-2.2999999999999998</v>
      </c>
      <c r="M31" s="167">
        <v>28.806810528017436</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45">
        <v>38586</v>
      </c>
      <c r="C35" s="300">
        <v>37639</v>
      </c>
      <c r="D35" s="167">
        <v>-2.5</v>
      </c>
      <c r="E35" s="179">
        <v>35.949252408562735</v>
      </c>
      <c r="F35" s="402" t="s">
        <v>432</v>
      </c>
      <c r="G35" s="399" t="s">
        <v>432</v>
      </c>
      <c r="H35" s="656" t="s">
        <v>432</v>
      </c>
      <c r="I35" s="655" t="s">
        <v>432</v>
      </c>
      <c r="J35" s="45">
        <v>38586</v>
      </c>
      <c r="K35" s="45">
        <v>37639</v>
      </c>
      <c r="L35" s="267">
        <v>-2.5</v>
      </c>
      <c r="M35" s="167">
        <v>35.949252408562735</v>
      </c>
      <c r="O35" s="662" t="s">
        <v>432</v>
      </c>
    </row>
    <row r="36" spans="1:15" s="3" customFormat="1" ht="15.75" x14ac:dyDescent="0.2">
      <c r="A36" s="13" t="s">
        <v>28</v>
      </c>
      <c r="B36" s="241">
        <v>4764098.7979800003</v>
      </c>
      <c r="C36" s="320">
        <v>4862309.1922399998</v>
      </c>
      <c r="D36" s="167">
        <v>2.1</v>
      </c>
      <c r="E36" s="179">
        <v>9.3444152435375507</v>
      </c>
      <c r="F36" s="319">
        <v>1983534.9396500001</v>
      </c>
      <c r="G36" s="320">
        <v>1869968.05849</v>
      </c>
      <c r="H36" s="167">
        <v>-5.7</v>
      </c>
      <c r="I36" s="179">
        <v>9.9925963913884388</v>
      </c>
      <c r="J36" s="241">
        <v>6747633.7376300003</v>
      </c>
      <c r="K36" s="241">
        <v>6732277.2507299995</v>
      </c>
      <c r="L36" s="267">
        <v>-0.2</v>
      </c>
      <c r="M36" s="167">
        <v>9.5158656610159031</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320">
        <v>4620.7482300000001</v>
      </c>
      <c r="D40" s="656" t="s">
        <v>432</v>
      </c>
      <c r="E40" s="179">
        <v>16.772739546127401</v>
      </c>
      <c r="F40" s="319">
        <v>5609.5609400000003</v>
      </c>
      <c r="G40" s="320">
        <v>5049.6368899999998</v>
      </c>
      <c r="H40" s="167">
        <v>-10</v>
      </c>
      <c r="I40" s="179">
        <v>-190.06979917595172</v>
      </c>
      <c r="J40" s="241">
        <v>5609.5609400000003</v>
      </c>
      <c r="K40" s="241">
        <v>9670.385119999999</v>
      </c>
      <c r="L40" s="267">
        <v>72.400000000000006</v>
      </c>
      <c r="M40" s="167">
        <v>38.848700783098842</v>
      </c>
      <c r="O40" s="662" t="s">
        <v>432</v>
      </c>
    </row>
    <row r="41" spans="1:15" ht="15.75" x14ac:dyDescent="0.2">
      <c r="A41" s="13" t="s">
        <v>26</v>
      </c>
      <c r="B41" s="241">
        <v>1453.8123000000001</v>
      </c>
      <c r="C41" s="320">
        <v>890.09646999999995</v>
      </c>
      <c r="D41" s="167">
        <v>-38.799999999999997</v>
      </c>
      <c r="E41" s="179">
        <v>-1.7872162512762364</v>
      </c>
      <c r="F41" s="319">
        <v>2661.7836600000001</v>
      </c>
      <c r="G41" s="320">
        <v>1906.8378399999999</v>
      </c>
      <c r="H41" s="167">
        <v>-28.4</v>
      </c>
      <c r="I41" s="179">
        <v>3.6978849941977678</v>
      </c>
      <c r="J41" s="241">
        <v>4115.5959600000006</v>
      </c>
      <c r="K41" s="241">
        <v>2796.9343099999996</v>
      </c>
      <c r="L41" s="267">
        <v>-32</v>
      </c>
      <c r="M41" s="167">
        <v>158.72540393641404</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407574.25983</v>
      </c>
      <c r="C54" s="322">
        <v>413320.38151000004</v>
      </c>
      <c r="D54" s="266">
        <v>1.4</v>
      </c>
      <c r="E54" s="179">
        <v>15.409344886277641</v>
      </c>
      <c r="F54" s="146"/>
      <c r="G54" s="34"/>
      <c r="H54" s="160"/>
      <c r="I54" s="160"/>
      <c r="J54" s="38"/>
      <c r="K54" s="38"/>
      <c r="L54" s="160"/>
      <c r="M54" s="160"/>
      <c r="N54" s="149"/>
      <c r="O54" s="662" t="s">
        <v>432</v>
      </c>
    </row>
    <row r="55" spans="1:15" s="3" customFormat="1" ht="15.75" x14ac:dyDescent="0.2">
      <c r="A55" s="39" t="s">
        <v>340</v>
      </c>
      <c r="B55" s="294">
        <v>80190.022700000001</v>
      </c>
      <c r="C55" s="295">
        <v>77085.780190000005</v>
      </c>
      <c r="D55" s="267">
        <v>-3.9</v>
      </c>
      <c r="E55" s="179">
        <v>5.1144578574437212</v>
      </c>
      <c r="F55" s="146"/>
      <c r="G55" s="34"/>
      <c r="H55" s="146"/>
      <c r="I55" s="146"/>
      <c r="J55" s="34"/>
      <c r="K55" s="34"/>
      <c r="L55" s="160"/>
      <c r="M55" s="160"/>
      <c r="N55" s="149"/>
      <c r="O55" s="662" t="s">
        <v>432</v>
      </c>
    </row>
    <row r="56" spans="1:15" s="3" customFormat="1" ht="15.75" x14ac:dyDescent="0.2">
      <c r="A56" s="39" t="s">
        <v>341</v>
      </c>
      <c r="B56" s="45">
        <v>327384.23713000002</v>
      </c>
      <c r="C56" s="300">
        <v>336234.60132000002</v>
      </c>
      <c r="D56" s="267">
        <v>2.7</v>
      </c>
      <c r="E56" s="179">
        <v>28.614302598190399</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767.27599999999995</v>
      </c>
      <c r="C60" s="322">
        <v>4113</v>
      </c>
      <c r="D60" s="267">
        <v>436.1</v>
      </c>
      <c r="E60" s="179">
        <v>6.7475348243258058</v>
      </c>
      <c r="F60" s="146"/>
      <c r="G60" s="34"/>
      <c r="H60" s="146"/>
      <c r="I60" s="146"/>
      <c r="J60" s="34"/>
      <c r="K60" s="34"/>
      <c r="L60" s="160"/>
      <c r="M60" s="160"/>
      <c r="N60" s="149"/>
      <c r="O60" s="662" t="s">
        <v>432</v>
      </c>
    </row>
    <row r="61" spans="1:15" s="3" customFormat="1" ht="15.75" x14ac:dyDescent="0.2">
      <c r="A61" s="39" t="s">
        <v>340</v>
      </c>
      <c r="B61" s="294">
        <v>767.27599999999995</v>
      </c>
      <c r="C61" s="295">
        <v>2355</v>
      </c>
      <c r="D61" s="267">
        <v>206.9</v>
      </c>
      <c r="E61" s="179">
        <v>6.6628504047490633</v>
      </c>
      <c r="F61" s="146"/>
      <c r="G61" s="34"/>
      <c r="H61" s="146"/>
      <c r="I61" s="146"/>
      <c r="J61" s="34"/>
      <c r="K61" s="34"/>
      <c r="L61" s="160"/>
      <c r="M61" s="160"/>
      <c r="N61" s="149"/>
      <c r="O61" s="662" t="s">
        <v>432</v>
      </c>
    </row>
    <row r="62" spans="1:15" s="3" customFormat="1" ht="15.75" x14ac:dyDescent="0.2">
      <c r="A62" s="39" t="s">
        <v>341</v>
      </c>
      <c r="B62" s="649" t="s">
        <v>432</v>
      </c>
      <c r="C62" s="300">
        <v>1758</v>
      </c>
      <c r="D62" s="710" t="s">
        <v>432</v>
      </c>
      <c r="E62" s="179">
        <v>6.8644090231914721</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5.75" x14ac:dyDescent="0.2">
      <c r="A66" s="40" t="s">
        <v>342</v>
      </c>
      <c r="B66" s="321">
        <v>3950</v>
      </c>
      <c r="C66" s="322">
        <v>5095</v>
      </c>
      <c r="D66" s="267">
        <v>29</v>
      </c>
      <c r="E66" s="179">
        <v>3.5732093401405862</v>
      </c>
      <c r="F66" s="146"/>
      <c r="G66" s="34"/>
      <c r="H66" s="146"/>
      <c r="I66" s="146"/>
      <c r="J66" s="34"/>
      <c r="K66" s="34"/>
      <c r="L66" s="160"/>
      <c r="M66" s="160"/>
      <c r="N66" s="149"/>
      <c r="O66" s="662" t="s">
        <v>432</v>
      </c>
    </row>
    <row r="67" spans="1:15" s="3" customFormat="1" ht="15.75" x14ac:dyDescent="0.2">
      <c r="A67" s="39" t="s">
        <v>340</v>
      </c>
      <c r="B67" s="294">
        <v>3950</v>
      </c>
      <c r="C67" s="295">
        <v>1390</v>
      </c>
      <c r="D67" s="267">
        <v>-64.8</v>
      </c>
      <c r="E67" s="179">
        <v>1.2119361375570883</v>
      </c>
      <c r="F67" s="146"/>
      <c r="G67" s="34"/>
      <c r="H67" s="146"/>
      <c r="I67" s="146"/>
      <c r="J67" s="34"/>
      <c r="K67" s="34"/>
      <c r="L67" s="160"/>
      <c r="M67" s="160"/>
      <c r="N67" s="149"/>
      <c r="O67" s="662" t="s">
        <v>432</v>
      </c>
    </row>
    <row r="68" spans="1:15" s="3" customFormat="1" ht="15.75" x14ac:dyDescent="0.2">
      <c r="A68" s="39" t="s">
        <v>341</v>
      </c>
      <c r="B68" s="691" t="s">
        <v>432</v>
      </c>
      <c r="C68" s="295">
        <v>3705</v>
      </c>
      <c r="D68" s="710" t="s">
        <v>432</v>
      </c>
      <c r="E68" s="179">
        <v>13.281287891326157</v>
      </c>
      <c r="F68" s="146"/>
      <c r="G68" s="34"/>
      <c r="H68" s="146"/>
      <c r="I68" s="146"/>
      <c r="J68" s="34"/>
      <c r="K68" s="34"/>
      <c r="L68" s="160"/>
      <c r="M68" s="160"/>
      <c r="N68" s="149"/>
      <c r="O68" s="662" t="s">
        <v>432</v>
      </c>
    </row>
    <row r="69" spans="1:15" s="3" customFormat="1" ht="15.75" x14ac:dyDescent="0.2">
      <c r="A69" s="40" t="s">
        <v>343</v>
      </c>
      <c r="B69" s="321">
        <v>1615</v>
      </c>
      <c r="C69" s="322">
        <v>1867</v>
      </c>
      <c r="D69" s="267">
        <v>15.6</v>
      </c>
      <c r="E69" s="179">
        <v>1.4148457575243705</v>
      </c>
      <c r="F69" s="146"/>
      <c r="G69" s="34"/>
      <c r="H69" s="146"/>
      <c r="I69" s="146"/>
      <c r="J69" s="34"/>
      <c r="K69" s="34"/>
      <c r="L69" s="160"/>
      <c r="M69" s="160"/>
      <c r="N69" s="149"/>
      <c r="O69" s="662" t="s">
        <v>432</v>
      </c>
    </row>
    <row r="70" spans="1:15" s="3" customFormat="1" ht="15.75" x14ac:dyDescent="0.2">
      <c r="A70" s="39" t="s">
        <v>340</v>
      </c>
      <c r="B70" s="294">
        <v>1615</v>
      </c>
      <c r="C70" s="295">
        <v>1867</v>
      </c>
      <c r="D70" s="267">
        <v>15.6</v>
      </c>
      <c r="E70" s="179">
        <v>1.4157072545487974</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363">
        <v>380698.27086999995</v>
      </c>
      <c r="C79" s="363">
        <v>345268.93091</v>
      </c>
      <c r="D79" s="262">
        <v>-9.3000000000000007</v>
      </c>
      <c r="E79" s="179">
        <v>4.1877573735752547</v>
      </c>
      <c r="F79" s="362">
        <v>739915.92347000004</v>
      </c>
      <c r="G79" s="362">
        <v>927548.5432999999</v>
      </c>
      <c r="H79" s="262">
        <v>25.4</v>
      </c>
      <c r="I79" s="179">
        <v>8.2787354664059372</v>
      </c>
      <c r="J79" s="320">
        <v>1120614.1943399999</v>
      </c>
      <c r="K79" s="327">
        <v>1272817.4742099999</v>
      </c>
      <c r="L79" s="267">
        <v>13.6</v>
      </c>
      <c r="M79" s="179">
        <v>6.5444828863202771</v>
      </c>
      <c r="O79" s="662" t="s">
        <v>432</v>
      </c>
    </row>
    <row r="80" spans="1:15" x14ac:dyDescent="0.2">
      <c r="A80" s="729" t="s">
        <v>9</v>
      </c>
      <c r="B80" s="396">
        <v>338687.44799999997</v>
      </c>
      <c r="C80" s="146">
        <v>225027.67981</v>
      </c>
      <c r="D80" s="167">
        <v>-33.6</v>
      </c>
      <c r="E80" s="179">
        <v>2.8072240851126042</v>
      </c>
      <c r="F80" s="402" t="s">
        <v>432</v>
      </c>
      <c r="G80" s="719" t="s">
        <v>432</v>
      </c>
      <c r="H80" s="656" t="s">
        <v>432</v>
      </c>
      <c r="I80" s="655" t="s">
        <v>432</v>
      </c>
      <c r="J80" s="300">
        <v>338687.44799999997</v>
      </c>
      <c r="K80" s="45">
        <v>225027.67981</v>
      </c>
      <c r="L80" s="267">
        <v>-33.6</v>
      </c>
      <c r="M80" s="179">
        <v>2.8072240851126042</v>
      </c>
      <c r="O80" s="662" t="s">
        <v>432</v>
      </c>
    </row>
    <row r="81" spans="1:15" x14ac:dyDescent="0.2">
      <c r="A81" s="21" t="s">
        <v>10</v>
      </c>
      <c r="B81" s="305">
        <v>29448.07187</v>
      </c>
      <c r="C81" s="306">
        <v>29835.670699999999</v>
      </c>
      <c r="D81" s="167">
        <v>1.3</v>
      </c>
      <c r="E81" s="179">
        <v>24.832500310802942</v>
      </c>
      <c r="F81" s="305">
        <v>739915.92347000004</v>
      </c>
      <c r="G81" s="306">
        <v>864621.82129999995</v>
      </c>
      <c r="H81" s="167">
        <v>16.899999999999999</v>
      </c>
      <c r="I81" s="179">
        <v>7.7739124614434898</v>
      </c>
      <c r="J81" s="300">
        <v>769363.99534000002</v>
      </c>
      <c r="K81" s="45">
        <v>894457.49199999997</v>
      </c>
      <c r="L81" s="267">
        <v>16.3</v>
      </c>
      <c r="M81" s="179">
        <v>7.9562203788719374</v>
      </c>
      <c r="O81" s="662" t="s">
        <v>432</v>
      </c>
    </row>
    <row r="82" spans="1:15" ht="15.75" x14ac:dyDescent="0.2">
      <c r="A82" s="308" t="s">
        <v>344</v>
      </c>
      <c r="B82" s="727" t="s">
        <v>432</v>
      </c>
      <c r="C82" s="727" t="s">
        <v>432</v>
      </c>
      <c r="D82" s="167" t="s">
        <v>432</v>
      </c>
      <c r="E82" s="245" t="s">
        <v>432</v>
      </c>
      <c r="F82" s="727" t="s">
        <v>432</v>
      </c>
      <c r="G82" s="727" t="s">
        <v>432</v>
      </c>
      <c r="H82" s="167" t="s">
        <v>432</v>
      </c>
      <c r="I82" s="704" t="s">
        <v>432</v>
      </c>
      <c r="J82" s="302" t="s">
        <v>432</v>
      </c>
      <c r="K82" s="302" t="s">
        <v>432</v>
      </c>
      <c r="L82" s="167" t="s">
        <v>432</v>
      </c>
      <c r="M82" s="656" t="s">
        <v>432</v>
      </c>
      <c r="O82" s="662" t="s">
        <v>432</v>
      </c>
    </row>
    <row r="83" spans="1:15" x14ac:dyDescent="0.2">
      <c r="A83" s="308" t="s">
        <v>12</v>
      </c>
      <c r="B83" s="734"/>
      <c r="C83" s="735"/>
      <c r="D83" s="167"/>
      <c r="E83" s="245" t="s">
        <v>432</v>
      </c>
      <c r="F83" s="727" t="s">
        <v>432</v>
      </c>
      <c r="G83" s="727" t="s">
        <v>432</v>
      </c>
      <c r="H83" s="167" t="s">
        <v>432</v>
      </c>
      <c r="I83" s="704" t="s">
        <v>432</v>
      </c>
      <c r="J83" s="302" t="s">
        <v>432</v>
      </c>
      <c r="K83" s="302" t="s">
        <v>432</v>
      </c>
      <c r="L83" s="167" t="s">
        <v>432</v>
      </c>
      <c r="M83" s="656" t="s">
        <v>432</v>
      </c>
      <c r="O83" s="662" t="s">
        <v>432</v>
      </c>
    </row>
    <row r="84" spans="1:15" x14ac:dyDescent="0.2">
      <c r="A84" s="308" t="s">
        <v>13</v>
      </c>
      <c r="B84" s="730"/>
      <c r="C84" s="731"/>
      <c r="D84" s="167"/>
      <c r="E84" s="245" t="s">
        <v>432</v>
      </c>
      <c r="F84" s="727" t="s">
        <v>432</v>
      </c>
      <c r="G84" s="727" t="s">
        <v>432</v>
      </c>
      <c r="H84" s="167" t="s">
        <v>432</v>
      </c>
      <c r="I84" s="704" t="s">
        <v>432</v>
      </c>
      <c r="J84" s="302" t="s">
        <v>432</v>
      </c>
      <c r="K84" s="302" t="s">
        <v>432</v>
      </c>
      <c r="L84" s="167" t="s">
        <v>432</v>
      </c>
      <c r="M84" s="656" t="s">
        <v>432</v>
      </c>
      <c r="O84" s="662" t="s">
        <v>432</v>
      </c>
    </row>
    <row r="85" spans="1:15" ht="15.75" x14ac:dyDescent="0.2">
      <c r="A85" s="308" t="s">
        <v>345</v>
      </c>
      <c r="B85" s="727" t="s">
        <v>432</v>
      </c>
      <c r="C85" s="727" t="s">
        <v>432</v>
      </c>
      <c r="D85" s="167" t="s">
        <v>432</v>
      </c>
      <c r="E85" s="245" t="s">
        <v>432</v>
      </c>
      <c r="F85" s="727" t="s">
        <v>432</v>
      </c>
      <c r="G85" s="727" t="s">
        <v>432</v>
      </c>
      <c r="H85" s="167" t="s">
        <v>432</v>
      </c>
      <c r="I85" s="704" t="s">
        <v>432</v>
      </c>
      <c r="J85" s="302" t="s">
        <v>432</v>
      </c>
      <c r="K85" s="302" t="s">
        <v>432</v>
      </c>
      <c r="L85" s="167" t="s">
        <v>432</v>
      </c>
      <c r="M85" s="656" t="s">
        <v>432</v>
      </c>
      <c r="O85" s="662" t="s">
        <v>432</v>
      </c>
    </row>
    <row r="86" spans="1:15" x14ac:dyDescent="0.2">
      <c r="A86" s="308" t="s">
        <v>12</v>
      </c>
      <c r="B86" s="730"/>
      <c r="C86" s="731"/>
      <c r="D86" s="167"/>
      <c r="E86" s="245" t="s">
        <v>432</v>
      </c>
      <c r="F86" s="727" t="s">
        <v>432</v>
      </c>
      <c r="G86" s="727" t="s">
        <v>432</v>
      </c>
      <c r="H86" s="167" t="s">
        <v>432</v>
      </c>
      <c r="I86" s="704" t="s">
        <v>432</v>
      </c>
      <c r="J86" s="302" t="s">
        <v>432</v>
      </c>
      <c r="K86" s="302" t="s">
        <v>432</v>
      </c>
      <c r="L86" s="167" t="s">
        <v>432</v>
      </c>
      <c r="M86" s="656" t="s">
        <v>432</v>
      </c>
      <c r="O86" s="662" t="s">
        <v>432</v>
      </c>
    </row>
    <row r="87" spans="1:15" s="3" customFormat="1" x14ac:dyDescent="0.2">
      <c r="A87" s="308" t="s">
        <v>13</v>
      </c>
      <c r="B87" s="730"/>
      <c r="C87" s="731"/>
      <c r="D87" s="167"/>
      <c r="E87" s="245" t="s">
        <v>432</v>
      </c>
      <c r="F87" s="727" t="s">
        <v>432</v>
      </c>
      <c r="G87" s="727" t="s">
        <v>432</v>
      </c>
      <c r="H87" s="167" t="s">
        <v>432</v>
      </c>
      <c r="I87" s="704" t="s">
        <v>432</v>
      </c>
      <c r="J87" s="302" t="s">
        <v>432</v>
      </c>
      <c r="K87" s="302" t="s">
        <v>432</v>
      </c>
      <c r="L87" s="167" t="s">
        <v>432</v>
      </c>
      <c r="M87" s="656" t="s">
        <v>432</v>
      </c>
      <c r="N87" s="149"/>
      <c r="O87" s="662" t="s">
        <v>432</v>
      </c>
    </row>
    <row r="88" spans="1:15" s="3" customFormat="1" x14ac:dyDescent="0.2">
      <c r="A88" s="21" t="s">
        <v>33</v>
      </c>
      <c r="B88" s="239">
        <v>12562.751</v>
      </c>
      <c r="C88" s="146">
        <v>90405.580400000006</v>
      </c>
      <c r="D88" s="167">
        <v>619.6</v>
      </c>
      <c r="E88" s="179">
        <v>83.282803321861962</v>
      </c>
      <c r="F88" s="402" t="s">
        <v>432</v>
      </c>
      <c r="G88" s="146">
        <v>62926.722000000002</v>
      </c>
      <c r="H88" s="656" t="s">
        <v>432</v>
      </c>
      <c r="I88" s="179">
        <v>76.838698829482837</v>
      </c>
      <c r="J88" s="300">
        <v>12562.751</v>
      </c>
      <c r="K88" s="45">
        <v>153332.30240000002</v>
      </c>
      <c r="L88" s="267">
        <v>999</v>
      </c>
      <c r="M88" s="179">
        <v>80.511759821684933</v>
      </c>
      <c r="N88" s="149"/>
      <c r="O88" s="662" t="s">
        <v>432</v>
      </c>
    </row>
    <row r="89" spans="1:15" ht="15.75" x14ac:dyDescent="0.2">
      <c r="A89" s="21" t="s">
        <v>346</v>
      </c>
      <c r="B89" s="239">
        <v>368135.51986999996</v>
      </c>
      <c r="C89" s="239">
        <v>254863.35050999999</v>
      </c>
      <c r="D89" s="167">
        <v>-30.8</v>
      </c>
      <c r="E89" s="179">
        <v>3.2265835400857497</v>
      </c>
      <c r="F89" s="239">
        <v>735401.37899999996</v>
      </c>
      <c r="G89" s="146">
        <v>859240.32724999997</v>
      </c>
      <c r="H89" s="167">
        <v>16.8</v>
      </c>
      <c r="I89" s="179">
        <v>7.7307441947480298</v>
      </c>
      <c r="J89" s="300">
        <v>1103536.8988699999</v>
      </c>
      <c r="K89" s="45">
        <v>1114103.6777599999</v>
      </c>
      <c r="L89" s="267">
        <v>1</v>
      </c>
      <c r="M89" s="179">
        <v>5.8595560679749878</v>
      </c>
      <c r="O89" s="662" t="s">
        <v>432</v>
      </c>
    </row>
    <row r="90" spans="1:15" x14ac:dyDescent="0.2">
      <c r="A90" s="21" t="s">
        <v>9</v>
      </c>
      <c r="B90" s="239">
        <v>338687.44799999997</v>
      </c>
      <c r="C90" s="146">
        <v>225027.67981</v>
      </c>
      <c r="D90" s="167">
        <v>-33.6</v>
      </c>
      <c r="E90" s="179">
        <v>2.8920913073494527</v>
      </c>
      <c r="F90" s="402" t="s">
        <v>432</v>
      </c>
      <c r="G90" s="719" t="s">
        <v>432</v>
      </c>
      <c r="H90" s="656" t="s">
        <v>432</v>
      </c>
      <c r="I90" s="655" t="s">
        <v>432</v>
      </c>
      <c r="J90" s="300">
        <v>338687.44799999997</v>
      </c>
      <c r="K90" s="45">
        <v>225027.67981</v>
      </c>
      <c r="L90" s="267">
        <v>-33.6</v>
      </c>
      <c r="M90" s="179">
        <v>2.8920913073494527</v>
      </c>
      <c r="O90" s="662" t="s">
        <v>432</v>
      </c>
    </row>
    <row r="91" spans="1:15" x14ac:dyDescent="0.2">
      <c r="A91" s="21" t="s">
        <v>10</v>
      </c>
      <c r="B91" s="305">
        <v>29448.07187</v>
      </c>
      <c r="C91" s="306">
        <v>29835.670699999999</v>
      </c>
      <c r="D91" s="167">
        <v>1.3</v>
      </c>
      <c r="E91" s="179">
        <v>25.270203014485432</v>
      </c>
      <c r="F91" s="305">
        <v>735401.37899999996</v>
      </c>
      <c r="G91" s="306">
        <v>859240.32724999997</v>
      </c>
      <c r="H91" s="167">
        <v>16.8</v>
      </c>
      <c r="I91" s="179">
        <v>7.7307441947480298</v>
      </c>
      <c r="J91" s="300">
        <v>764849.45086999994</v>
      </c>
      <c r="K91" s="45">
        <v>889075.99794999999</v>
      </c>
      <c r="L91" s="267">
        <v>16.2</v>
      </c>
      <c r="M91" s="179">
        <v>7.9151017235593653</v>
      </c>
      <c r="O91" s="662" t="s">
        <v>432</v>
      </c>
    </row>
    <row r="92" spans="1:15" ht="15.75" x14ac:dyDescent="0.2">
      <c r="A92" s="308" t="s">
        <v>344</v>
      </c>
      <c r="B92" s="727" t="s">
        <v>432</v>
      </c>
      <c r="C92" s="727" t="s">
        <v>432</v>
      </c>
      <c r="D92" s="167" t="s">
        <v>432</v>
      </c>
      <c r="E92" s="245" t="s">
        <v>432</v>
      </c>
      <c r="F92" s="727" t="s">
        <v>432</v>
      </c>
      <c r="G92" s="727" t="s">
        <v>432</v>
      </c>
      <c r="H92" s="167" t="s">
        <v>432</v>
      </c>
      <c r="I92" s="704" t="s">
        <v>432</v>
      </c>
      <c r="J92" s="302" t="s">
        <v>432</v>
      </c>
      <c r="K92" s="302" t="s">
        <v>432</v>
      </c>
      <c r="L92" s="167" t="s">
        <v>432</v>
      </c>
      <c r="M92" s="656" t="s">
        <v>432</v>
      </c>
      <c r="O92" s="662" t="s">
        <v>432</v>
      </c>
    </row>
    <row r="93" spans="1:15" x14ac:dyDescent="0.2">
      <c r="A93" s="308" t="s">
        <v>12</v>
      </c>
      <c r="B93" s="730"/>
      <c r="C93" s="731"/>
      <c r="D93" s="167"/>
      <c r="E93" s="245" t="s">
        <v>432</v>
      </c>
      <c r="F93" s="727" t="s">
        <v>432</v>
      </c>
      <c r="G93" s="727" t="s">
        <v>432</v>
      </c>
      <c r="H93" s="167" t="s">
        <v>432</v>
      </c>
      <c r="I93" s="704" t="s">
        <v>432</v>
      </c>
      <c r="J93" s="302" t="s">
        <v>432</v>
      </c>
      <c r="K93" s="302" t="s">
        <v>432</v>
      </c>
      <c r="L93" s="167" t="s">
        <v>432</v>
      </c>
      <c r="M93" s="656" t="s">
        <v>432</v>
      </c>
      <c r="O93" s="662" t="s">
        <v>432</v>
      </c>
    </row>
    <row r="94" spans="1:15" x14ac:dyDescent="0.2">
      <c r="A94" s="308" t="s">
        <v>13</v>
      </c>
      <c r="B94" s="730"/>
      <c r="C94" s="731"/>
      <c r="D94" s="167"/>
      <c r="E94" s="245" t="s">
        <v>432</v>
      </c>
      <c r="F94" s="727" t="s">
        <v>432</v>
      </c>
      <c r="G94" s="727" t="s">
        <v>432</v>
      </c>
      <c r="H94" s="167" t="s">
        <v>432</v>
      </c>
      <c r="I94" s="704" t="s">
        <v>432</v>
      </c>
      <c r="J94" s="302" t="s">
        <v>432</v>
      </c>
      <c r="K94" s="302" t="s">
        <v>432</v>
      </c>
      <c r="L94" s="167" t="s">
        <v>432</v>
      </c>
      <c r="M94" s="656" t="s">
        <v>432</v>
      </c>
      <c r="O94" s="662" t="s">
        <v>432</v>
      </c>
    </row>
    <row r="95" spans="1:15" ht="15.75" x14ac:dyDescent="0.2">
      <c r="A95" s="308" t="s">
        <v>345</v>
      </c>
      <c r="B95" s="727" t="s">
        <v>432</v>
      </c>
      <c r="C95" s="727" t="s">
        <v>432</v>
      </c>
      <c r="D95" s="167" t="s">
        <v>432</v>
      </c>
      <c r="E95" s="245" t="s">
        <v>432</v>
      </c>
      <c r="F95" s="727" t="s">
        <v>432</v>
      </c>
      <c r="G95" s="727" t="s">
        <v>432</v>
      </c>
      <c r="H95" s="167" t="s">
        <v>432</v>
      </c>
      <c r="I95" s="704" t="s">
        <v>432</v>
      </c>
      <c r="J95" s="302" t="s">
        <v>432</v>
      </c>
      <c r="K95" s="302" t="s">
        <v>432</v>
      </c>
      <c r="L95" s="167" t="s">
        <v>432</v>
      </c>
      <c r="M95" s="656" t="s">
        <v>432</v>
      </c>
      <c r="O95" s="662" t="s">
        <v>432</v>
      </c>
    </row>
    <row r="96" spans="1:15" x14ac:dyDescent="0.2">
      <c r="A96" s="308" t="s">
        <v>12</v>
      </c>
      <c r="B96" s="730"/>
      <c r="C96" s="731"/>
      <c r="D96" s="167"/>
      <c r="E96" s="245" t="s">
        <v>432</v>
      </c>
      <c r="F96" s="727" t="s">
        <v>432</v>
      </c>
      <c r="G96" s="727" t="s">
        <v>432</v>
      </c>
      <c r="H96" s="167" t="s">
        <v>432</v>
      </c>
      <c r="I96" s="704" t="s">
        <v>432</v>
      </c>
      <c r="J96" s="302" t="s">
        <v>432</v>
      </c>
      <c r="K96" s="302" t="s">
        <v>432</v>
      </c>
      <c r="L96" s="167" t="s">
        <v>432</v>
      </c>
      <c r="M96" s="656" t="s">
        <v>432</v>
      </c>
      <c r="O96" s="662" t="s">
        <v>432</v>
      </c>
    </row>
    <row r="97" spans="1:15" x14ac:dyDescent="0.2">
      <c r="A97" s="308" t="s">
        <v>13</v>
      </c>
      <c r="B97" s="730"/>
      <c r="C97" s="731"/>
      <c r="D97" s="167"/>
      <c r="E97" s="245" t="s">
        <v>432</v>
      </c>
      <c r="F97" s="727" t="s">
        <v>432</v>
      </c>
      <c r="G97" s="727" t="s">
        <v>432</v>
      </c>
      <c r="H97" s="167" t="s">
        <v>432</v>
      </c>
      <c r="I97" s="704" t="s">
        <v>432</v>
      </c>
      <c r="J97" s="302" t="s">
        <v>432</v>
      </c>
      <c r="K97" s="302" t="s">
        <v>432</v>
      </c>
      <c r="L97" s="167" t="s">
        <v>432</v>
      </c>
      <c r="M97" s="656" t="s">
        <v>432</v>
      </c>
      <c r="O97" s="662" t="s">
        <v>432</v>
      </c>
    </row>
    <row r="98" spans="1:15" ht="15.75" x14ac:dyDescent="0.2">
      <c r="A98" s="21" t="s">
        <v>356</v>
      </c>
      <c r="B98" s="402" t="s">
        <v>432</v>
      </c>
      <c r="C98" s="719" t="s">
        <v>432</v>
      </c>
      <c r="D98" s="656" t="s">
        <v>432</v>
      </c>
      <c r="E98" s="655" t="s">
        <v>432</v>
      </c>
      <c r="F98" s="239">
        <v>4514.5444699999998</v>
      </c>
      <c r="G98" s="146">
        <v>5381.4940500000002</v>
      </c>
      <c r="H98" s="167">
        <v>19.2</v>
      </c>
      <c r="I98" s="179">
        <v>71.694741054036172</v>
      </c>
      <c r="J98" s="300">
        <v>4514.5444699999998</v>
      </c>
      <c r="K98" s="45">
        <v>5381.4940500000002</v>
      </c>
      <c r="L98" s="267">
        <v>19.2</v>
      </c>
      <c r="M98" s="179">
        <v>2.1981969017847445</v>
      </c>
      <c r="O98" s="662" t="s">
        <v>432</v>
      </c>
    </row>
    <row r="99" spans="1:15" ht="15.75" x14ac:dyDescent="0.2">
      <c r="A99" s="13" t="s">
        <v>29</v>
      </c>
      <c r="B99" s="319">
        <v>29723.502</v>
      </c>
      <c r="C99" s="319">
        <v>28938</v>
      </c>
      <c r="D99" s="167">
        <v>-2.6</v>
      </c>
      <c r="E99" s="179">
        <v>14.743343321645293</v>
      </c>
      <c r="F99" s="319">
        <v>78381</v>
      </c>
      <c r="G99" s="319">
        <v>188838</v>
      </c>
      <c r="H99" s="167">
        <v>140.9</v>
      </c>
      <c r="I99" s="179">
        <v>38.347023759081871</v>
      </c>
      <c r="J99" s="320">
        <v>108104.50200000001</v>
      </c>
      <c r="K99" s="241">
        <v>217776</v>
      </c>
      <c r="L99" s="267">
        <v>101.4</v>
      </c>
      <c r="M99" s="179">
        <v>31.620240791931955</v>
      </c>
      <c r="O99" s="662" t="s">
        <v>432</v>
      </c>
    </row>
    <row r="100" spans="1:15" x14ac:dyDescent="0.2">
      <c r="A100" s="21" t="s">
        <v>9</v>
      </c>
      <c r="B100" s="239">
        <v>4537</v>
      </c>
      <c r="C100" s="146">
        <v>8800</v>
      </c>
      <c r="D100" s="167">
        <v>94</v>
      </c>
      <c r="E100" s="179">
        <v>5.2755776520727524</v>
      </c>
      <c r="F100" s="402" t="s">
        <v>432</v>
      </c>
      <c r="G100" s="719" t="s">
        <v>432</v>
      </c>
      <c r="H100" s="656" t="s">
        <v>432</v>
      </c>
      <c r="I100" s="655" t="s">
        <v>432</v>
      </c>
      <c r="J100" s="300">
        <v>4537</v>
      </c>
      <c r="K100" s="45">
        <v>8800</v>
      </c>
      <c r="L100" s="267">
        <v>94</v>
      </c>
      <c r="M100" s="179">
        <v>5.2755776520727524</v>
      </c>
      <c r="O100" s="662" t="s">
        <v>432</v>
      </c>
    </row>
    <row r="101" spans="1:15" x14ac:dyDescent="0.2">
      <c r="A101" s="21" t="s">
        <v>10</v>
      </c>
      <c r="B101" s="239">
        <v>61</v>
      </c>
      <c r="C101" s="146">
        <v>18</v>
      </c>
      <c r="D101" s="167">
        <v>-70.5</v>
      </c>
      <c r="E101" s="179">
        <v>0.4216444132115249</v>
      </c>
      <c r="F101" s="305">
        <v>78381</v>
      </c>
      <c r="G101" s="305">
        <v>59763</v>
      </c>
      <c r="H101" s="167">
        <v>-23.8</v>
      </c>
      <c r="I101" s="179">
        <v>16.446872469770803</v>
      </c>
      <c r="J101" s="300">
        <v>78442</v>
      </c>
      <c r="K101" s="45">
        <v>59781</v>
      </c>
      <c r="L101" s="267">
        <v>-23.8</v>
      </c>
      <c r="M101" s="179">
        <v>16.260788569173471</v>
      </c>
      <c r="O101" s="662" t="s">
        <v>432</v>
      </c>
    </row>
    <row r="102" spans="1:15" ht="15.75" x14ac:dyDescent="0.2">
      <c r="A102" s="308" t="s">
        <v>344</v>
      </c>
      <c r="B102" s="727" t="s">
        <v>432</v>
      </c>
      <c r="C102" s="727" t="s">
        <v>432</v>
      </c>
      <c r="D102" s="167" t="s">
        <v>432</v>
      </c>
      <c r="E102" s="245" t="s">
        <v>432</v>
      </c>
      <c r="F102" s="727" t="s">
        <v>432</v>
      </c>
      <c r="G102" s="727" t="s">
        <v>432</v>
      </c>
      <c r="H102" s="167" t="s">
        <v>432</v>
      </c>
      <c r="I102" s="704" t="s">
        <v>432</v>
      </c>
      <c r="J102" s="302" t="s">
        <v>432</v>
      </c>
      <c r="K102" s="302" t="s">
        <v>432</v>
      </c>
      <c r="L102" s="167" t="s">
        <v>432</v>
      </c>
      <c r="M102" s="656" t="s">
        <v>432</v>
      </c>
      <c r="O102" s="662" t="s">
        <v>432</v>
      </c>
    </row>
    <row r="103" spans="1:15" x14ac:dyDescent="0.2">
      <c r="A103" s="308" t="s">
        <v>12</v>
      </c>
      <c r="B103" s="730"/>
      <c r="C103" s="731"/>
      <c r="D103" s="167"/>
      <c r="E103" s="245" t="s">
        <v>432</v>
      </c>
      <c r="F103" s="727" t="s">
        <v>432</v>
      </c>
      <c r="G103" s="727" t="s">
        <v>432</v>
      </c>
      <c r="H103" s="167" t="s">
        <v>432</v>
      </c>
      <c r="I103" s="704" t="s">
        <v>432</v>
      </c>
      <c r="J103" s="302" t="s">
        <v>432</v>
      </c>
      <c r="K103" s="302" t="s">
        <v>432</v>
      </c>
      <c r="L103" s="167" t="s">
        <v>432</v>
      </c>
      <c r="M103" s="656" t="s">
        <v>432</v>
      </c>
      <c r="O103" s="662" t="s">
        <v>432</v>
      </c>
    </row>
    <row r="104" spans="1:15" x14ac:dyDescent="0.2">
      <c r="A104" s="308" t="s">
        <v>13</v>
      </c>
      <c r="B104" s="730"/>
      <c r="C104" s="731"/>
      <c r="D104" s="167"/>
      <c r="E104" s="245" t="s">
        <v>432</v>
      </c>
      <c r="F104" s="727" t="s">
        <v>432</v>
      </c>
      <c r="G104" s="727" t="s">
        <v>432</v>
      </c>
      <c r="H104" s="167" t="s">
        <v>432</v>
      </c>
      <c r="I104" s="704" t="s">
        <v>432</v>
      </c>
      <c r="J104" s="302" t="s">
        <v>432</v>
      </c>
      <c r="K104" s="302" t="s">
        <v>432</v>
      </c>
      <c r="L104" s="167" t="s">
        <v>432</v>
      </c>
      <c r="M104" s="656" t="s">
        <v>432</v>
      </c>
      <c r="O104" s="662" t="s">
        <v>432</v>
      </c>
    </row>
    <row r="105" spans="1:15" ht="15.75" x14ac:dyDescent="0.2">
      <c r="A105" s="308" t="s">
        <v>345</v>
      </c>
      <c r="B105" s="727" t="s">
        <v>432</v>
      </c>
      <c r="C105" s="727" t="s">
        <v>432</v>
      </c>
      <c r="D105" s="167" t="s">
        <v>432</v>
      </c>
      <c r="E105" s="245" t="s">
        <v>432</v>
      </c>
      <c r="F105" s="727" t="s">
        <v>432</v>
      </c>
      <c r="G105" s="727" t="s">
        <v>432</v>
      </c>
      <c r="H105" s="167" t="s">
        <v>432</v>
      </c>
      <c r="I105" s="704" t="s">
        <v>432</v>
      </c>
      <c r="J105" s="302" t="s">
        <v>432</v>
      </c>
      <c r="K105" s="302" t="s">
        <v>432</v>
      </c>
      <c r="L105" s="167" t="s">
        <v>432</v>
      </c>
      <c r="M105" s="656" t="s">
        <v>432</v>
      </c>
      <c r="O105" s="662" t="s">
        <v>432</v>
      </c>
    </row>
    <row r="106" spans="1:15" x14ac:dyDescent="0.2">
      <c r="A106" s="308" t="s">
        <v>12</v>
      </c>
      <c r="B106" s="730"/>
      <c r="C106" s="731"/>
      <c r="D106" s="167"/>
      <c r="E106" s="245" t="s">
        <v>432</v>
      </c>
      <c r="F106" s="727" t="s">
        <v>432</v>
      </c>
      <c r="G106" s="727" t="s">
        <v>432</v>
      </c>
      <c r="H106" s="167" t="s">
        <v>432</v>
      </c>
      <c r="I106" s="704" t="s">
        <v>432</v>
      </c>
      <c r="J106" s="302" t="s">
        <v>432</v>
      </c>
      <c r="K106" s="302" t="s">
        <v>432</v>
      </c>
      <c r="L106" s="167" t="s">
        <v>432</v>
      </c>
      <c r="M106" s="656" t="s">
        <v>432</v>
      </c>
      <c r="O106" s="662" t="s">
        <v>432</v>
      </c>
    </row>
    <row r="107" spans="1:15" x14ac:dyDescent="0.2">
      <c r="A107" s="308" t="s">
        <v>13</v>
      </c>
      <c r="B107" s="730"/>
      <c r="C107" s="731"/>
      <c r="D107" s="167"/>
      <c r="E107" s="245" t="s">
        <v>432</v>
      </c>
      <c r="F107" s="727" t="s">
        <v>432</v>
      </c>
      <c r="G107" s="727" t="s">
        <v>432</v>
      </c>
      <c r="H107" s="167" t="s">
        <v>432</v>
      </c>
      <c r="I107" s="704" t="s">
        <v>432</v>
      </c>
      <c r="J107" s="302" t="s">
        <v>432</v>
      </c>
      <c r="K107" s="302" t="s">
        <v>432</v>
      </c>
      <c r="L107" s="167" t="s">
        <v>432</v>
      </c>
      <c r="M107" s="656" t="s">
        <v>432</v>
      </c>
      <c r="O107" s="662" t="s">
        <v>432</v>
      </c>
    </row>
    <row r="108" spans="1:15" x14ac:dyDescent="0.2">
      <c r="A108" s="21" t="s">
        <v>33</v>
      </c>
      <c r="B108" s="239">
        <v>25125.502</v>
      </c>
      <c r="C108" s="146">
        <v>20120</v>
      </c>
      <c r="D108" s="167">
        <v>-19.899999999999999</v>
      </c>
      <c r="E108" s="179">
        <v>79.831661530578486</v>
      </c>
      <c r="F108" s="402" t="s">
        <v>432</v>
      </c>
      <c r="G108" s="146">
        <v>129075</v>
      </c>
      <c r="H108" s="656" t="s">
        <v>432</v>
      </c>
      <c r="I108" s="179">
        <v>100</v>
      </c>
      <c r="J108" s="300">
        <v>25125.502</v>
      </c>
      <c r="K108" s="45">
        <v>149195</v>
      </c>
      <c r="L108" s="267">
        <v>493.8</v>
      </c>
      <c r="M108" s="179">
        <v>96.705277542655736</v>
      </c>
      <c r="O108" s="662" t="s">
        <v>432</v>
      </c>
    </row>
    <row r="109" spans="1:15" ht="15.75" x14ac:dyDescent="0.2">
      <c r="A109" s="21" t="s">
        <v>346</v>
      </c>
      <c r="B109" s="239">
        <v>4598</v>
      </c>
      <c r="C109" s="146">
        <v>8818</v>
      </c>
      <c r="D109" s="167">
        <v>91.8</v>
      </c>
      <c r="E109" s="179">
        <v>5.4634927899987025</v>
      </c>
      <c r="F109" s="305">
        <v>78381</v>
      </c>
      <c r="G109" s="305">
        <v>59763</v>
      </c>
      <c r="H109" s="167">
        <v>-23.8</v>
      </c>
      <c r="I109" s="179">
        <v>16.446872469770803</v>
      </c>
      <c r="J109" s="300">
        <v>82979</v>
      </c>
      <c r="K109" s="45">
        <v>68581</v>
      </c>
      <c r="L109" s="267">
        <v>-17.399999999999999</v>
      </c>
      <c r="M109" s="179">
        <v>13.06880832486425</v>
      </c>
      <c r="O109" s="662" t="s">
        <v>432</v>
      </c>
    </row>
    <row r="110" spans="1:15" x14ac:dyDescent="0.2">
      <c r="A110" s="21" t="s">
        <v>9</v>
      </c>
      <c r="B110" s="239">
        <v>4537</v>
      </c>
      <c r="C110" s="146">
        <v>8800</v>
      </c>
      <c r="D110" s="167">
        <v>94</v>
      </c>
      <c r="E110" s="179">
        <v>5.6004730465015422</v>
      </c>
      <c r="F110" s="716" t="s">
        <v>432</v>
      </c>
      <c r="G110" s="718" t="s">
        <v>432</v>
      </c>
      <c r="H110" s="656" t="s">
        <v>432</v>
      </c>
      <c r="I110" s="655" t="s">
        <v>432</v>
      </c>
      <c r="J110" s="300">
        <v>4537</v>
      </c>
      <c r="K110" s="45">
        <v>8800</v>
      </c>
      <c r="L110" s="267">
        <v>94</v>
      </c>
      <c r="M110" s="179">
        <v>5.6004730465015422</v>
      </c>
      <c r="O110" s="662" t="s">
        <v>432</v>
      </c>
    </row>
    <row r="111" spans="1:15" x14ac:dyDescent="0.2">
      <c r="A111" s="21" t="s">
        <v>10</v>
      </c>
      <c r="B111" s="305">
        <v>61</v>
      </c>
      <c r="C111" s="306">
        <v>18</v>
      </c>
      <c r="D111" s="167">
        <v>-70.5</v>
      </c>
      <c r="E111" s="179">
        <v>0.4216444132115249</v>
      </c>
      <c r="F111" s="305">
        <v>78381</v>
      </c>
      <c r="G111" s="306">
        <v>59763</v>
      </c>
      <c r="H111" s="167">
        <v>-23.8</v>
      </c>
      <c r="I111" s="179">
        <v>16.446872469770803</v>
      </c>
      <c r="J111" s="300">
        <v>78442</v>
      </c>
      <c r="K111" s="45">
        <v>59781</v>
      </c>
      <c r="L111" s="267">
        <v>-23.8</v>
      </c>
      <c r="M111" s="179">
        <v>16.260788569173471</v>
      </c>
      <c r="O111" s="662" t="s">
        <v>432</v>
      </c>
    </row>
    <row r="112" spans="1:15" ht="15.75" x14ac:dyDescent="0.2">
      <c r="A112" s="308" t="s">
        <v>344</v>
      </c>
      <c r="B112" s="727" t="s">
        <v>432</v>
      </c>
      <c r="C112" s="727" t="s">
        <v>432</v>
      </c>
      <c r="D112" s="167" t="s">
        <v>432</v>
      </c>
      <c r="E112" s="245" t="s">
        <v>432</v>
      </c>
      <c r="F112" s="727" t="s">
        <v>432</v>
      </c>
      <c r="G112" s="727" t="s">
        <v>432</v>
      </c>
      <c r="H112" s="167" t="s">
        <v>432</v>
      </c>
      <c r="I112" s="704" t="s">
        <v>432</v>
      </c>
      <c r="J112" s="302" t="s">
        <v>432</v>
      </c>
      <c r="K112" s="302" t="s">
        <v>432</v>
      </c>
      <c r="L112" s="167" t="s">
        <v>432</v>
      </c>
      <c r="M112" s="656" t="s">
        <v>432</v>
      </c>
      <c r="O112" s="662" t="s">
        <v>432</v>
      </c>
    </row>
    <row r="113" spans="1:15" x14ac:dyDescent="0.2">
      <c r="A113" s="308" t="s">
        <v>12</v>
      </c>
      <c r="B113" s="730"/>
      <c r="C113" s="731"/>
      <c r="D113" s="167"/>
      <c r="E113" s="245" t="s">
        <v>432</v>
      </c>
      <c r="F113" s="727" t="s">
        <v>432</v>
      </c>
      <c r="G113" s="727" t="s">
        <v>432</v>
      </c>
      <c r="H113" s="167" t="s">
        <v>432</v>
      </c>
      <c r="I113" s="704" t="s">
        <v>432</v>
      </c>
      <c r="J113" s="302" t="s">
        <v>432</v>
      </c>
      <c r="K113" s="302" t="s">
        <v>432</v>
      </c>
      <c r="L113" s="167" t="s">
        <v>432</v>
      </c>
      <c r="M113" s="656" t="s">
        <v>432</v>
      </c>
      <c r="O113" s="662" t="s">
        <v>432</v>
      </c>
    </row>
    <row r="114" spans="1:15" x14ac:dyDescent="0.2">
      <c r="A114" s="308" t="s">
        <v>13</v>
      </c>
      <c r="B114" s="730"/>
      <c r="C114" s="731"/>
      <c r="D114" s="167"/>
      <c r="E114" s="245" t="s">
        <v>432</v>
      </c>
      <c r="F114" s="727" t="s">
        <v>432</v>
      </c>
      <c r="G114" s="727" t="s">
        <v>432</v>
      </c>
      <c r="H114" s="167" t="s">
        <v>432</v>
      </c>
      <c r="I114" s="704" t="s">
        <v>432</v>
      </c>
      <c r="J114" s="302" t="s">
        <v>432</v>
      </c>
      <c r="K114" s="302" t="s">
        <v>432</v>
      </c>
      <c r="L114" s="167" t="s">
        <v>432</v>
      </c>
      <c r="M114" s="656" t="s">
        <v>432</v>
      </c>
      <c r="O114" s="662" t="s">
        <v>432</v>
      </c>
    </row>
    <row r="115" spans="1:15" ht="15.75" x14ac:dyDescent="0.2">
      <c r="A115" s="308" t="s">
        <v>345</v>
      </c>
      <c r="B115" s="727" t="s">
        <v>432</v>
      </c>
      <c r="C115" s="727" t="s">
        <v>432</v>
      </c>
      <c r="D115" s="167" t="s">
        <v>432</v>
      </c>
      <c r="E115" s="245" t="s">
        <v>432</v>
      </c>
      <c r="F115" s="727" t="s">
        <v>432</v>
      </c>
      <c r="G115" s="727" t="s">
        <v>432</v>
      </c>
      <c r="H115" s="167" t="s">
        <v>432</v>
      </c>
      <c r="I115" s="704" t="s">
        <v>432</v>
      </c>
      <c r="J115" s="302" t="s">
        <v>432</v>
      </c>
      <c r="K115" s="302" t="s">
        <v>432</v>
      </c>
      <c r="L115" s="167" t="s">
        <v>432</v>
      </c>
      <c r="M115" s="656" t="s">
        <v>432</v>
      </c>
      <c r="O115" s="662" t="s">
        <v>432</v>
      </c>
    </row>
    <row r="116" spans="1:15" x14ac:dyDescent="0.2">
      <c r="A116" s="308" t="s">
        <v>12</v>
      </c>
      <c r="B116" s="730"/>
      <c r="C116" s="731"/>
      <c r="D116" s="167"/>
      <c r="E116" s="245" t="s">
        <v>432</v>
      </c>
      <c r="F116" s="727" t="s">
        <v>432</v>
      </c>
      <c r="G116" s="727" t="s">
        <v>432</v>
      </c>
      <c r="H116" s="167" t="s">
        <v>432</v>
      </c>
      <c r="I116" s="704" t="s">
        <v>432</v>
      </c>
      <c r="J116" s="302" t="s">
        <v>432</v>
      </c>
      <c r="K116" s="302" t="s">
        <v>432</v>
      </c>
      <c r="L116" s="167" t="s">
        <v>432</v>
      </c>
      <c r="M116" s="656" t="s">
        <v>432</v>
      </c>
      <c r="O116" s="662" t="s">
        <v>432</v>
      </c>
    </row>
    <row r="117" spans="1:15" x14ac:dyDescent="0.2">
      <c r="A117" s="308" t="s">
        <v>13</v>
      </c>
      <c r="B117" s="732"/>
      <c r="C117" s="733"/>
      <c r="D117" s="167"/>
      <c r="E117" s="245" t="s">
        <v>432</v>
      </c>
      <c r="F117" s="727" t="s">
        <v>432</v>
      </c>
      <c r="G117" s="727" t="s">
        <v>432</v>
      </c>
      <c r="H117" s="167" t="s">
        <v>432</v>
      </c>
      <c r="I117" s="704" t="s">
        <v>432</v>
      </c>
      <c r="J117" s="302" t="s">
        <v>432</v>
      </c>
      <c r="K117" s="302" t="s">
        <v>432</v>
      </c>
      <c r="L117" s="167" t="s">
        <v>432</v>
      </c>
      <c r="M117" s="656" t="s">
        <v>432</v>
      </c>
      <c r="O117" s="662" t="s">
        <v>432</v>
      </c>
    </row>
    <row r="118" spans="1:15" ht="15.75" x14ac:dyDescent="0.2">
      <c r="A118" s="21" t="s">
        <v>356</v>
      </c>
      <c r="B118" s="402" t="s">
        <v>432</v>
      </c>
      <c r="C118" s="719" t="s">
        <v>432</v>
      </c>
      <c r="D118" s="656" t="s">
        <v>432</v>
      </c>
      <c r="E118" s="655" t="s">
        <v>432</v>
      </c>
      <c r="F118" s="402" t="s">
        <v>432</v>
      </c>
      <c r="G118" s="719" t="s">
        <v>432</v>
      </c>
      <c r="H118" s="656" t="s">
        <v>432</v>
      </c>
      <c r="I118" s="655" t="s">
        <v>432</v>
      </c>
      <c r="J118" s="399" t="s">
        <v>432</v>
      </c>
      <c r="K118" s="649" t="s">
        <v>432</v>
      </c>
      <c r="L118" s="710" t="s">
        <v>432</v>
      </c>
      <c r="M118" s="655" t="s">
        <v>432</v>
      </c>
      <c r="O118" s="662" t="s">
        <v>432</v>
      </c>
    </row>
    <row r="119" spans="1:15" ht="15.75" x14ac:dyDescent="0.2">
      <c r="A119" s="13" t="s">
        <v>28</v>
      </c>
      <c r="B119" s="363">
        <v>10676264.59818</v>
      </c>
      <c r="C119" s="363">
        <v>11026841.511329999</v>
      </c>
      <c r="D119" s="167">
        <v>3.3</v>
      </c>
      <c r="E119" s="179">
        <v>2.9421646402595139</v>
      </c>
      <c r="F119" s="362">
        <v>11025383.237509999</v>
      </c>
      <c r="G119" s="362">
        <v>13431955.05137</v>
      </c>
      <c r="H119" s="167">
        <v>21.8</v>
      </c>
      <c r="I119" s="179">
        <v>8.5803861154503647</v>
      </c>
      <c r="J119" s="320">
        <v>21701647.835689999</v>
      </c>
      <c r="K119" s="241">
        <v>24458796.5627</v>
      </c>
      <c r="L119" s="267">
        <v>12.7</v>
      </c>
      <c r="M119" s="179">
        <v>4.603322149278406</v>
      </c>
      <c r="O119" s="662" t="s">
        <v>432</v>
      </c>
    </row>
    <row r="120" spans="1:15" x14ac:dyDescent="0.2">
      <c r="A120" s="21" t="s">
        <v>9</v>
      </c>
      <c r="B120" s="239">
        <v>9953542.9973399993</v>
      </c>
      <c r="C120" s="146">
        <v>10187380</v>
      </c>
      <c r="D120" s="167">
        <v>2.2999999999999998</v>
      </c>
      <c r="E120" s="179">
        <v>2.7351289777112719</v>
      </c>
      <c r="F120" s="402" t="s">
        <v>432</v>
      </c>
      <c r="G120" s="719" t="s">
        <v>432</v>
      </c>
      <c r="H120" s="656" t="s">
        <v>432</v>
      </c>
      <c r="I120" s="655" t="s">
        <v>432</v>
      </c>
      <c r="J120" s="300">
        <v>9953542.9973399993</v>
      </c>
      <c r="K120" s="45">
        <v>10187380</v>
      </c>
      <c r="L120" s="267">
        <v>2.2999999999999998</v>
      </c>
      <c r="M120" s="179">
        <v>2.7351289777112719</v>
      </c>
      <c r="O120" s="662" t="s">
        <v>432</v>
      </c>
    </row>
    <row r="121" spans="1:15" x14ac:dyDescent="0.2">
      <c r="A121" s="21" t="s">
        <v>10</v>
      </c>
      <c r="B121" s="239">
        <v>711908.44784000004</v>
      </c>
      <c r="C121" s="146">
        <v>789081.51133000001</v>
      </c>
      <c r="D121" s="167">
        <v>10.8</v>
      </c>
      <c r="E121" s="179">
        <v>35.444889451897446</v>
      </c>
      <c r="F121" s="239">
        <v>11025383.237509999</v>
      </c>
      <c r="G121" s="146">
        <v>13368873.64707</v>
      </c>
      <c r="H121" s="167">
        <v>21.3</v>
      </c>
      <c r="I121" s="179">
        <v>8.5435322217688494</v>
      </c>
      <c r="J121" s="300">
        <v>11737291.685349999</v>
      </c>
      <c r="K121" s="45">
        <v>14157955.158399999</v>
      </c>
      <c r="L121" s="267">
        <v>20.6</v>
      </c>
      <c r="M121" s="179">
        <v>8.9208870774134095</v>
      </c>
      <c r="O121" s="662" t="s">
        <v>432</v>
      </c>
    </row>
    <row r="122" spans="1:15" ht="15.75" x14ac:dyDescent="0.2">
      <c r="A122" s="308" t="s">
        <v>344</v>
      </c>
      <c r="B122" s="727" t="s">
        <v>432</v>
      </c>
      <c r="C122" s="727" t="s">
        <v>432</v>
      </c>
      <c r="D122" s="167" t="s">
        <v>432</v>
      </c>
      <c r="E122" s="245" t="s">
        <v>432</v>
      </c>
      <c r="F122" s="727" t="s">
        <v>432</v>
      </c>
      <c r="G122" s="727" t="s">
        <v>432</v>
      </c>
      <c r="H122" s="167" t="s">
        <v>432</v>
      </c>
      <c r="I122" s="704" t="s">
        <v>432</v>
      </c>
      <c r="J122" s="302" t="s">
        <v>432</v>
      </c>
      <c r="K122" s="302" t="s">
        <v>432</v>
      </c>
      <c r="L122" s="167" t="s">
        <v>432</v>
      </c>
      <c r="M122" s="656" t="s">
        <v>432</v>
      </c>
      <c r="O122" s="662" t="s">
        <v>432</v>
      </c>
    </row>
    <row r="123" spans="1:15" x14ac:dyDescent="0.2">
      <c r="A123" s="308" t="s">
        <v>12</v>
      </c>
      <c r="B123" s="730"/>
      <c r="C123" s="731"/>
      <c r="D123" s="167"/>
      <c r="E123" s="245" t="s">
        <v>432</v>
      </c>
      <c r="F123" s="727" t="s">
        <v>432</v>
      </c>
      <c r="G123" s="727" t="s">
        <v>432</v>
      </c>
      <c r="H123" s="167" t="s">
        <v>432</v>
      </c>
      <c r="I123" s="704" t="s">
        <v>432</v>
      </c>
      <c r="J123" s="302" t="s">
        <v>432</v>
      </c>
      <c r="K123" s="302" t="s">
        <v>432</v>
      </c>
      <c r="L123" s="167" t="s">
        <v>432</v>
      </c>
      <c r="M123" s="656" t="s">
        <v>432</v>
      </c>
      <c r="O123" s="662" t="s">
        <v>432</v>
      </c>
    </row>
    <row r="124" spans="1:15" x14ac:dyDescent="0.2">
      <c r="A124" s="308" t="s">
        <v>13</v>
      </c>
      <c r="B124" s="730"/>
      <c r="C124" s="731"/>
      <c r="D124" s="167"/>
      <c r="E124" s="245" t="s">
        <v>432</v>
      </c>
      <c r="F124" s="727" t="s">
        <v>432</v>
      </c>
      <c r="G124" s="727" t="s">
        <v>432</v>
      </c>
      <c r="H124" s="167" t="s">
        <v>432</v>
      </c>
      <c r="I124" s="704" t="s">
        <v>432</v>
      </c>
      <c r="J124" s="302" t="s">
        <v>432</v>
      </c>
      <c r="K124" s="302" t="s">
        <v>432</v>
      </c>
      <c r="L124" s="167" t="s">
        <v>432</v>
      </c>
      <c r="M124" s="656" t="s">
        <v>432</v>
      </c>
      <c r="O124" s="662" t="s">
        <v>432</v>
      </c>
    </row>
    <row r="125" spans="1:15" ht="15.75" x14ac:dyDescent="0.2">
      <c r="A125" s="308" t="s">
        <v>345</v>
      </c>
      <c r="B125" s="727" t="s">
        <v>432</v>
      </c>
      <c r="C125" s="727" t="s">
        <v>432</v>
      </c>
      <c r="D125" s="167" t="s">
        <v>432</v>
      </c>
      <c r="E125" s="245" t="s">
        <v>432</v>
      </c>
      <c r="F125" s="727" t="s">
        <v>432</v>
      </c>
      <c r="G125" s="727" t="s">
        <v>432</v>
      </c>
      <c r="H125" s="167" t="s">
        <v>432</v>
      </c>
      <c r="I125" s="704" t="s">
        <v>432</v>
      </c>
      <c r="J125" s="302" t="s">
        <v>432</v>
      </c>
      <c r="K125" s="302" t="s">
        <v>432</v>
      </c>
      <c r="L125" s="167" t="s">
        <v>432</v>
      </c>
      <c r="M125" s="656" t="s">
        <v>432</v>
      </c>
      <c r="O125" s="662" t="s">
        <v>432</v>
      </c>
    </row>
    <row r="126" spans="1:15" x14ac:dyDescent="0.2">
      <c r="A126" s="308" t="s">
        <v>12</v>
      </c>
      <c r="B126" s="730"/>
      <c r="C126" s="731"/>
      <c r="D126" s="167"/>
      <c r="E126" s="245" t="s">
        <v>432</v>
      </c>
      <c r="F126" s="727" t="s">
        <v>432</v>
      </c>
      <c r="G126" s="727" t="s">
        <v>432</v>
      </c>
      <c r="H126" s="167" t="s">
        <v>432</v>
      </c>
      <c r="I126" s="704" t="s">
        <v>432</v>
      </c>
      <c r="J126" s="302" t="s">
        <v>432</v>
      </c>
      <c r="K126" s="302" t="s">
        <v>432</v>
      </c>
      <c r="L126" s="167" t="s">
        <v>432</v>
      </c>
      <c r="M126" s="656" t="s">
        <v>432</v>
      </c>
      <c r="O126" s="662" t="s">
        <v>432</v>
      </c>
    </row>
    <row r="127" spans="1:15" x14ac:dyDescent="0.2">
      <c r="A127" s="308" t="s">
        <v>13</v>
      </c>
      <c r="B127" s="730"/>
      <c r="C127" s="731"/>
      <c r="D127" s="167"/>
      <c r="E127" s="245" t="s">
        <v>432</v>
      </c>
      <c r="F127" s="727" t="s">
        <v>432</v>
      </c>
      <c r="G127" s="727" t="s">
        <v>432</v>
      </c>
      <c r="H127" s="167" t="s">
        <v>432</v>
      </c>
      <c r="I127" s="704" t="s">
        <v>432</v>
      </c>
      <c r="J127" s="302" t="s">
        <v>432</v>
      </c>
      <c r="K127" s="302" t="s">
        <v>432</v>
      </c>
      <c r="L127" s="167" t="s">
        <v>432</v>
      </c>
      <c r="M127" s="656" t="s">
        <v>432</v>
      </c>
      <c r="O127" s="662" t="s">
        <v>432</v>
      </c>
    </row>
    <row r="128" spans="1:15" x14ac:dyDescent="0.2">
      <c r="A128" s="21" t="s">
        <v>34</v>
      </c>
      <c r="B128" s="239">
        <v>10813.153</v>
      </c>
      <c r="C128" s="146">
        <v>50380</v>
      </c>
      <c r="D128" s="167">
        <v>365.9</v>
      </c>
      <c r="E128" s="179">
        <v>52.405981713204177</v>
      </c>
      <c r="F128" s="402" t="s">
        <v>432</v>
      </c>
      <c r="G128" s="146">
        <v>63081.404300000002</v>
      </c>
      <c r="H128" s="656" t="s">
        <v>432</v>
      </c>
      <c r="I128" s="179">
        <v>100</v>
      </c>
      <c r="J128" s="300">
        <v>10813.153</v>
      </c>
      <c r="K128" s="45">
        <v>113461.40429999999</v>
      </c>
      <c r="L128" s="267">
        <v>949.3</v>
      </c>
      <c r="M128" s="179">
        <v>71.262802233644521</v>
      </c>
      <c r="O128" s="662" t="s">
        <v>432</v>
      </c>
    </row>
    <row r="129" spans="1:15" ht="15.75" x14ac:dyDescent="0.2">
      <c r="A129" s="21" t="s">
        <v>346</v>
      </c>
      <c r="B129" s="239">
        <v>10665451.445179999</v>
      </c>
      <c r="C129" s="239">
        <v>10976461.511329999</v>
      </c>
      <c r="D129" s="167">
        <v>2.9</v>
      </c>
      <c r="E129" s="179">
        <v>2.9686528113847985</v>
      </c>
      <c r="F129" s="305">
        <v>10898828.945320001</v>
      </c>
      <c r="G129" s="305">
        <v>13318320.948720001</v>
      </c>
      <c r="H129" s="167">
        <v>22.2</v>
      </c>
      <c r="I129" s="179">
        <v>8.5348291979483779</v>
      </c>
      <c r="J129" s="300">
        <v>21564280.390500002</v>
      </c>
      <c r="K129" s="45">
        <v>24294782.460050002</v>
      </c>
      <c r="L129" s="267">
        <v>12.7</v>
      </c>
      <c r="M129" s="179">
        <v>4.620604775805063</v>
      </c>
      <c r="O129" s="662" t="s">
        <v>432</v>
      </c>
    </row>
    <row r="130" spans="1:15" x14ac:dyDescent="0.2">
      <c r="A130" s="21" t="s">
        <v>9</v>
      </c>
      <c r="B130" s="305">
        <v>9953542.9973399993</v>
      </c>
      <c r="C130" s="306">
        <v>10187380</v>
      </c>
      <c r="D130" s="167">
        <v>2.2999999999999998</v>
      </c>
      <c r="E130" s="179">
        <v>2.771930436005098</v>
      </c>
      <c r="F130" s="402" t="s">
        <v>432</v>
      </c>
      <c r="G130" s="719" t="s">
        <v>432</v>
      </c>
      <c r="H130" s="656" t="s">
        <v>432</v>
      </c>
      <c r="I130" s="655" t="s">
        <v>432</v>
      </c>
      <c r="J130" s="300">
        <v>9953542.9973399993</v>
      </c>
      <c r="K130" s="45">
        <v>10187380</v>
      </c>
      <c r="L130" s="267">
        <v>2.2999999999999998</v>
      </c>
      <c r="M130" s="179">
        <v>2.771930436005098</v>
      </c>
      <c r="O130" s="662" t="s">
        <v>432</v>
      </c>
    </row>
    <row r="131" spans="1:15" x14ac:dyDescent="0.2">
      <c r="A131" s="21" t="s">
        <v>10</v>
      </c>
      <c r="B131" s="305">
        <v>711908.44784000004</v>
      </c>
      <c r="C131" s="306">
        <v>789081.51133000001</v>
      </c>
      <c r="D131" s="167">
        <v>10.8</v>
      </c>
      <c r="E131" s="179">
        <v>35.444889451897446</v>
      </c>
      <c r="F131" s="239">
        <v>10898828.945320001</v>
      </c>
      <c r="G131" s="239">
        <v>13318320.948720001</v>
      </c>
      <c r="H131" s="167">
        <v>22.2</v>
      </c>
      <c r="I131" s="179">
        <v>8.5348291979483779</v>
      </c>
      <c r="J131" s="300">
        <v>11610737.39316</v>
      </c>
      <c r="K131" s="45">
        <v>14107402.46005</v>
      </c>
      <c r="L131" s="267">
        <v>21.5</v>
      </c>
      <c r="M131" s="179">
        <v>8.913338225575048</v>
      </c>
      <c r="O131" s="662" t="s">
        <v>432</v>
      </c>
    </row>
    <row r="132" spans="1:15" ht="15.75" x14ac:dyDescent="0.2">
      <c r="A132" s="308" t="s">
        <v>344</v>
      </c>
      <c r="B132" s="727" t="s">
        <v>432</v>
      </c>
      <c r="C132" s="727" t="s">
        <v>432</v>
      </c>
      <c r="D132" s="167" t="s">
        <v>432</v>
      </c>
      <c r="E132" s="245" t="s">
        <v>432</v>
      </c>
      <c r="F132" s="727" t="s">
        <v>432</v>
      </c>
      <c r="G132" s="727" t="s">
        <v>432</v>
      </c>
      <c r="H132" s="167" t="s">
        <v>432</v>
      </c>
      <c r="I132" s="704" t="s">
        <v>432</v>
      </c>
      <c r="J132" s="302" t="s">
        <v>432</v>
      </c>
      <c r="K132" s="302" t="s">
        <v>432</v>
      </c>
      <c r="L132" s="167" t="s">
        <v>432</v>
      </c>
      <c r="M132" s="656" t="s">
        <v>432</v>
      </c>
      <c r="O132" s="662" t="s">
        <v>432</v>
      </c>
    </row>
    <row r="133" spans="1:15" x14ac:dyDescent="0.2">
      <c r="A133" s="308" t="s">
        <v>12</v>
      </c>
      <c r="B133" s="730"/>
      <c r="C133" s="731"/>
      <c r="D133" s="167"/>
      <c r="E133" s="245" t="s">
        <v>432</v>
      </c>
      <c r="F133" s="727" t="s">
        <v>432</v>
      </c>
      <c r="G133" s="727" t="s">
        <v>432</v>
      </c>
      <c r="H133" s="167" t="s">
        <v>432</v>
      </c>
      <c r="I133" s="704" t="s">
        <v>432</v>
      </c>
      <c r="J133" s="302" t="s">
        <v>432</v>
      </c>
      <c r="K133" s="302" t="s">
        <v>432</v>
      </c>
      <c r="L133" s="167" t="s">
        <v>432</v>
      </c>
      <c r="M133" s="656" t="s">
        <v>432</v>
      </c>
      <c r="O133" s="662" t="s">
        <v>432</v>
      </c>
    </row>
    <row r="134" spans="1:15" x14ac:dyDescent="0.2">
      <c r="A134" s="308" t="s">
        <v>13</v>
      </c>
      <c r="B134" s="730"/>
      <c r="C134" s="731"/>
      <c r="D134" s="167"/>
      <c r="E134" s="245" t="s">
        <v>432</v>
      </c>
      <c r="F134" s="727" t="s">
        <v>432</v>
      </c>
      <c r="G134" s="727" t="s">
        <v>432</v>
      </c>
      <c r="H134" s="167" t="s">
        <v>432</v>
      </c>
      <c r="I134" s="704" t="s">
        <v>432</v>
      </c>
      <c r="J134" s="302" t="s">
        <v>432</v>
      </c>
      <c r="K134" s="302" t="s">
        <v>432</v>
      </c>
      <c r="L134" s="167" t="s">
        <v>432</v>
      </c>
      <c r="M134" s="656" t="s">
        <v>432</v>
      </c>
      <c r="O134" s="662" t="s">
        <v>432</v>
      </c>
    </row>
    <row r="135" spans="1:15" ht="15.75" x14ac:dyDescent="0.2">
      <c r="A135" s="308" t="s">
        <v>345</v>
      </c>
      <c r="B135" s="727" t="s">
        <v>432</v>
      </c>
      <c r="C135" s="727" t="s">
        <v>432</v>
      </c>
      <c r="D135" s="167" t="s">
        <v>432</v>
      </c>
      <c r="E135" s="245" t="s">
        <v>432</v>
      </c>
      <c r="F135" s="727" t="s">
        <v>432</v>
      </c>
      <c r="G135" s="727" t="s">
        <v>432</v>
      </c>
      <c r="H135" s="167" t="s">
        <v>432</v>
      </c>
      <c r="I135" s="704" t="s">
        <v>432</v>
      </c>
      <c r="J135" s="302" t="s">
        <v>432</v>
      </c>
      <c r="K135" s="302" t="s">
        <v>432</v>
      </c>
      <c r="L135" s="167" t="s">
        <v>432</v>
      </c>
      <c r="M135" s="656" t="s">
        <v>432</v>
      </c>
      <c r="O135" s="662" t="s">
        <v>432</v>
      </c>
    </row>
    <row r="136" spans="1:15" x14ac:dyDescent="0.2">
      <c r="A136" s="308" t="s">
        <v>12</v>
      </c>
      <c r="B136" s="730"/>
      <c r="C136" s="731"/>
      <c r="D136" s="167"/>
      <c r="E136" s="245" t="s">
        <v>432</v>
      </c>
      <c r="F136" s="727" t="s">
        <v>432</v>
      </c>
      <c r="G136" s="727" t="s">
        <v>432</v>
      </c>
      <c r="H136" s="167" t="s">
        <v>432</v>
      </c>
      <c r="I136" s="704" t="s">
        <v>432</v>
      </c>
      <c r="J136" s="302" t="s">
        <v>432</v>
      </c>
      <c r="K136" s="302" t="s">
        <v>432</v>
      </c>
      <c r="L136" s="167" t="s">
        <v>432</v>
      </c>
      <c r="M136" s="656" t="s">
        <v>432</v>
      </c>
      <c r="O136" s="662" t="s">
        <v>432</v>
      </c>
    </row>
    <row r="137" spans="1:15" x14ac:dyDescent="0.2">
      <c r="A137" s="308" t="s">
        <v>13</v>
      </c>
      <c r="B137" s="730"/>
      <c r="C137" s="731"/>
      <c r="D137" s="167"/>
      <c r="E137" s="245" t="s">
        <v>432</v>
      </c>
      <c r="F137" s="727" t="s">
        <v>432</v>
      </c>
      <c r="G137" s="727" t="s">
        <v>432</v>
      </c>
      <c r="H137" s="167" t="s">
        <v>432</v>
      </c>
      <c r="I137" s="704" t="s">
        <v>432</v>
      </c>
      <c r="J137" s="302" t="s">
        <v>432</v>
      </c>
      <c r="K137" s="302" t="s">
        <v>432</v>
      </c>
      <c r="L137" s="167" t="s">
        <v>432</v>
      </c>
      <c r="M137" s="656" t="s">
        <v>432</v>
      </c>
      <c r="O137" s="662" t="s">
        <v>432</v>
      </c>
    </row>
    <row r="138" spans="1:15" ht="15.75" x14ac:dyDescent="0.2">
      <c r="A138" s="21" t="s">
        <v>356</v>
      </c>
      <c r="B138" s="402" t="s">
        <v>432</v>
      </c>
      <c r="C138" s="719" t="s">
        <v>432</v>
      </c>
      <c r="D138" s="656" t="s">
        <v>432</v>
      </c>
      <c r="E138" s="655" t="s">
        <v>432</v>
      </c>
      <c r="F138" s="239">
        <v>126554.29218999999</v>
      </c>
      <c r="G138" s="146">
        <v>50552.698349999999</v>
      </c>
      <c r="H138" s="167">
        <v>-60.1</v>
      </c>
      <c r="I138" s="179">
        <v>11.681790479359904</v>
      </c>
      <c r="J138" s="300">
        <v>126554.29218999999</v>
      </c>
      <c r="K138" s="45">
        <v>50552.698349999999</v>
      </c>
      <c r="L138" s="267">
        <v>-60.1</v>
      </c>
      <c r="M138" s="179">
        <v>0.94003255356099846</v>
      </c>
      <c r="O138" s="662" t="s">
        <v>432</v>
      </c>
    </row>
    <row r="139" spans="1:15" ht="15.75" x14ac:dyDescent="0.2">
      <c r="A139" s="21" t="s">
        <v>357</v>
      </c>
      <c r="B139" s="239">
        <v>4882632.3342599999</v>
      </c>
      <c r="C139" s="239">
        <v>5206730.7872799998</v>
      </c>
      <c r="D139" s="167">
        <v>6.6</v>
      </c>
      <c r="E139" s="179">
        <v>1.9739649396128245</v>
      </c>
      <c r="F139" s="402" t="s">
        <v>432</v>
      </c>
      <c r="G139" s="402" t="s">
        <v>432</v>
      </c>
      <c r="H139" s="656" t="s">
        <v>432</v>
      </c>
      <c r="I139" s="655" t="s">
        <v>432</v>
      </c>
      <c r="J139" s="300">
        <v>4882632.3342599999</v>
      </c>
      <c r="K139" s="45">
        <v>5206730.7872799998</v>
      </c>
      <c r="L139" s="267">
        <v>6.6</v>
      </c>
      <c r="M139" s="179">
        <v>1.9358318942098611</v>
      </c>
      <c r="O139" s="662" t="s">
        <v>432</v>
      </c>
    </row>
    <row r="140" spans="1:15" ht="15.75" x14ac:dyDescent="0.2">
      <c r="A140" s="21" t="s">
        <v>348</v>
      </c>
      <c r="B140" s="239">
        <v>239561</v>
      </c>
      <c r="C140" s="239">
        <v>261174.94648000001</v>
      </c>
      <c r="D140" s="167">
        <v>9</v>
      </c>
      <c r="E140" s="179">
        <v>36.081483112486985</v>
      </c>
      <c r="F140" s="239">
        <v>3465176</v>
      </c>
      <c r="G140" s="239">
        <v>4195228.5492000002</v>
      </c>
      <c r="H140" s="167">
        <v>21.1</v>
      </c>
      <c r="I140" s="179">
        <v>8.6786502965613863</v>
      </c>
      <c r="J140" s="300">
        <v>3704737</v>
      </c>
      <c r="K140" s="45">
        <v>4456403.4956800006</v>
      </c>
      <c r="L140" s="267">
        <v>20.3</v>
      </c>
      <c r="M140" s="179">
        <v>9.0829320627787951</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319">
        <v>67798.1535</v>
      </c>
      <c r="C142" s="160">
        <v>75041.879539999994</v>
      </c>
      <c r="D142" s="167">
        <v>10.7</v>
      </c>
      <c r="E142" s="179">
        <v>13.801982782006966</v>
      </c>
      <c r="F142" s="319">
        <v>203719.53241000001</v>
      </c>
      <c r="G142" s="160">
        <v>781914.56029000005</v>
      </c>
      <c r="H142" s="167">
        <v>283.8</v>
      </c>
      <c r="I142" s="179">
        <v>25.78535769175248</v>
      </c>
      <c r="J142" s="320">
        <v>271517.68591</v>
      </c>
      <c r="K142" s="241">
        <v>856956.43983000005</v>
      </c>
      <c r="L142" s="267">
        <v>215.6</v>
      </c>
      <c r="M142" s="179">
        <v>23.963428183805394</v>
      </c>
      <c r="O142" s="662" t="s">
        <v>432</v>
      </c>
    </row>
    <row r="143" spans="1:15" x14ac:dyDescent="0.2">
      <c r="A143" s="21" t="s">
        <v>9</v>
      </c>
      <c r="B143" s="239">
        <v>67634.040219999995</v>
      </c>
      <c r="C143" s="146">
        <v>72369</v>
      </c>
      <c r="D143" s="167">
        <v>7</v>
      </c>
      <c r="E143" s="179">
        <v>13.396646471870168</v>
      </c>
      <c r="F143" s="402" t="s">
        <v>432</v>
      </c>
      <c r="G143" s="719" t="s">
        <v>432</v>
      </c>
      <c r="H143" s="656" t="s">
        <v>432</v>
      </c>
      <c r="I143" s="655" t="s">
        <v>432</v>
      </c>
      <c r="J143" s="300">
        <v>67634.040219999995</v>
      </c>
      <c r="K143" s="45">
        <v>72369</v>
      </c>
      <c r="L143" s="267">
        <v>7</v>
      </c>
      <c r="M143" s="179">
        <v>13.396646471870168</v>
      </c>
      <c r="O143" s="662" t="s">
        <v>432</v>
      </c>
    </row>
    <row r="144" spans="1:15" x14ac:dyDescent="0.2">
      <c r="A144" s="21" t="s">
        <v>10</v>
      </c>
      <c r="B144" s="239">
        <v>164.11328</v>
      </c>
      <c r="C144" s="146">
        <v>2672.8795399999999</v>
      </c>
      <c r="D144" s="167">
        <v>999</v>
      </c>
      <c r="E144" s="179">
        <v>76.340514305317669</v>
      </c>
      <c r="F144" s="239">
        <v>203719.53241000001</v>
      </c>
      <c r="G144" s="146">
        <v>781914.56029000005</v>
      </c>
      <c r="H144" s="167">
        <v>283.8</v>
      </c>
      <c r="I144" s="179">
        <v>25.78535769175248</v>
      </c>
      <c r="J144" s="300">
        <v>203883.64569</v>
      </c>
      <c r="K144" s="45">
        <v>784587.43983000005</v>
      </c>
      <c r="L144" s="267">
        <v>284.8</v>
      </c>
      <c r="M144" s="179">
        <v>25.843662244794643</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727" t="s">
        <v>432</v>
      </c>
      <c r="C146" s="727" t="s">
        <v>432</v>
      </c>
      <c r="D146" s="167" t="s">
        <v>432</v>
      </c>
      <c r="E146" s="245" t="s">
        <v>432</v>
      </c>
      <c r="F146" s="727" t="s">
        <v>432</v>
      </c>
      <c r="G146" s="727" t="s">
        <v>432</v>
      </c>
      <c r="H146" s="167" t="s">
        <v>432</v>
      </c>
      <c r="I146" s="704" t="s">
        <v>432</v>
      </c>
      <c r="J146" s="302" t="s">
        <v>432</v>
      </c>
      <c r="K146" s="302" t="s">
        <v>432</v>
      </c>
      <c r="L146" s="167" t="s">
        <v>432</v>
      </c>
      <c r="M146" s="656" t="s">
        <v>432</v>
      </c>
      <c r="O146" s="662" t="s">
        <v>432</v>
      </c>
    </row>
    <row r="147" spans="1:15" ht="15.75" x14ac:dyDescent="0.2">
      <c r="A147" s="21" t="s">
        <v>358</v>
      </c>
      <c r="B147" s="239">
        <v>4479.0605400000004</v>
      </c>
      <c r="C147" s="239">
        <v>32382.707729999998</v>
      </c>
      <c r="D147" s="167">
        <v>623</v>
      </c>
      <c r="E147" s="179">
        <v>12.007625488492742</v>
      </c>
      <c r="F147" s="402" t="s">
        <v>432</v>
      </c>
      <c r="G147" s="402" t="s">
        <v>432</v>
      </c>
      <c r="H147" s="656" t="s">
        <v>432</v>
      </c>
      <c r="I147" s="655" t="s">
        <v>432</v>
      </c>
      <c r="J147" s="300">
        <v>4479.0605400000004</v>
      </c>
      <c r="K147" s="45">
        <v>32382.707729999998</v>
      </c>
      <c r="L147" s="267">
        <v>623</v>
      </c>
      <c r="M147" s="179">
        <v>10.263393208858151</v>
      </c>
      <c r="O147" s="662" t="s">
        <v>432</v>
      </c>
    </row>
    <row r="148" spans="1:15" ht="15.75" x14ac:dyDescent="0.2">
      <c r="A148" s="21" t="s">
        <v>350</v>
      </c>
      <c r="B148" s="239">
        <v>207</v>
      </c>
      <c r="C148" s="239">
        <v>13.897</v>
      </c>
      <c r="D148" s="167">
        <v>-93.3</v>
      </c>
      <c r="E148" s="179">
        <v>100</v>
      </c>
      <c r="F148" s="239">
        <v>34743</v>
      </c>
      <c r="G148" s="239">
        <v>68002.985499999995</v>
      </c>
      <c r="H148" s="167">
        <v>95.7</v>
      </c>
      <c r="I148" s="179">
        <v>13.184391069313117</v>
      </c>
      <c r="J148" s="300">
        <v>34950</v>
      </c>
      <c r="K148" s="45">
        <v>68016.882499999992</v>
      </c>
      <c r="L148" s="267">
        <v>94.6</v>
      </c>
      <c r="M148" s="179">
        <v>13.186730118037897</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319">
        <v>27847.725190000001</v>
      </c>
      <c r="C150" s="160">
        <v>14572</v>
      </c>
      <c r="D150" s="167">
        <v>-47.7</v>
      </c>
      <c r="E150" s="179">
        <v>2.5369493784173032</v>
      </c>
      <c r="F150" s="319">
        <v>187148.67457999999</v>
      </c>
      <c r="G150" s="160">
        <v>139243.05802999999</v>
      </c>
      <c r="H150" s="167">
        <v>-25.6</v>
      </c>
      <c r="I150" s="179">
        <v>4.7632622360905934</v>
      </c>
      <c r="J150" s="320">
        <v>214996.39976999999</v>
      </c>
      <c r="K150" s="241">
        <v>153815.05802999999</v>
      </c>
      <c r="L150" s="267">
        <v>-28.5</v>
      </c>
      <c r="M150" s="179">
        <v>4.3976541646626419</v>
      </c>
      <c r="O150" s="662" t="s">
        <v>432</v>
      </c>
    </row>
    <row r="151" spans="1:15" x14ac:dyDescent="0.2">
      <c r="A151" s="21" t="s">
        <v>9</v>
      </c>
      <c r="B151" s="402" t="s">
        <v>432</v>
      </c>
      <c r="C151" s="719" t="s">
        <v>432</v>
      </c>
      <c r="D151" s="656" t="s">
        <v>432</v>
      </c>
      <c r="E151" s="655" t="s">
        <v>432</v>
      </c>
      <c r="F151" s="402" t="s">
        <v>432</v>
      </c>
      <c r="G151" s="719" t="s">
        <v>432</v>
      </c>
      <c r="H151" s="656" t="s">
        <v>432</v>
      </c>
      <c r="I151" s="655" t="s">
        <v>432</v>
      </c>
      <c r="J151" s="399" t="s">
        <v>432</v>
      </c>
      <c r="K151" s="649" t="s">
        <v>432</v>
      </c>
      <c r="L151" s="710" t="s">
        <v>432</v>
      </c>
      <c r="M151" s="655" t="s">
        <v>432</v>
      </c>
      <c r="O151" s="662" t="s">
        <v>432</v>
      </c>
    </row>
    <row r="152" spans="1:15" x14ac:dyDescent="0.2">
      <c r="A152" s="21" t="s">
        <v>10</v>
      </c>
      <c r="B152" s="239">
        <v>27847.725190000001</v>
      </c>
      <c r="C152" s="146">
        <v>14572</v>
      </c>
      <c r="D152" s="167">
        <v>-47.7</v>
      </c>
      <c r="E152" s="179">
        <v>81.427359246254881</v>
      </c>
      <c r="F152" s="239">
        <v>187148.67457999999</v>
      </c>
      <c r="G152" s="146">
        <v>139243.05802999999</v>
      </c>
      <c r="H152" s="167">
        <v>-25.6</v>
      </c>
      <c r="I152" s="179">
        <v>4.7632622360905934</v>
      </c>
      <c r="J152" s="300">
        <v>214996.39976999999</v>
      </c>
      <c r="K152" s="45">
        <v>153815.05802999999</v>
      </c>
      <c r="L152" s="267">
        <v>-28.5</v>
      </c>
      <c r="M152" s="179">
        <v>5.2297295452763075</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727" t="s">
        <v>432</v>
      </c>
      <c r="C154" s="727" t="s">
        <v>432</v>
      </c>
      <c r="D154" s="167" t="s">
        <v>432</v>
      </c>
      <c r="E154" s="245" t="s">
        <v>432</v>
      </c>
      <c r="F154" s="727" t="s">
        <v>432</v>
      </c>
      <c r="G154" s="727" t="s">
        <v>432</v>
      </c>
      <c r="H154" s="167" t="s">
        <v>432</v>
      </c>
      <c r="I154" s="704" t="s">
        <v>432</v>
      </c>
      <c r="J154" s="302" t="s">
        <v>432</v>
      </c>
      <c r="K154" s="302" t="s">
        <v>432</v>
      </c>
      <c r="L154" s="167" t="s">
        <v>432</v>
      </c>
      <c r="M154" s="656" t="s">
        <v>432</v>
      </c>
      <c r="O154" s="662" t="s">
        <v>432</v>
      </c>
    </row>
    <row r="155" spans="1:15" ht="15.75" x14ac:dyDescent="0.2">
      <c r="A155" s="21" t="s">
        <v>347</v>
      </c>
      <c r="B155" s="239">
        <v>8861</v>
      </c>
      <c r="C155" s="402" t="s">
        <v>432</v>
      </c>
      <c r="D155" s="167">
        <v>-100</v>
      </c>
      <c r="E155" s="655" t="s">
        <v>432</v>
      </c>
      <c r="F155" s="402" t="s">
        <v>432</v>
      </c>
      <c r="G155" s="402" t="s">
        <v>432</v>
      </c>
      <c r="H155" s="656" t="s">
        <v>432</v>
      </c>
      <c r="I155" s="655" t="s">
        <v>432</v>
      </c>
      <c r="J155" s="300">
        <v>8861</v>
      </c>
      <c r="K155" s="649" t="s">
        <v>432</v>
      </c>
      <c r="L155" s="267">
        <v>-100</v>
      </c>
      <c r="M155" s="655" t="s">
        <v>432</v>
      </c>
      <c r="O155" s="662" t="s">
        <v>432</v>
      </c>
    </row>
    <row r="156" spans="1:15" ht="15.75" x14ac:dyDescent="0.2">
      <c r="A156" s="21" t="s">
        <v>348</v>
      </c>
      <c r="B156" s="239">
        <v>2169</v>
      </c>
      <c r="C156" s="239">
        <v>998.69550000000004</v>
      </c>
      <c r="D156" s="167">
        <v>-54</v>
      </c>
      <c r="E156" s="179">
        <v>61.404507628869659</v>
      </c>
      <c r="F156" s="239">
        <v>38156</v>
      </c>
      <c r="G156" s="239">
        <v>36830.452499999999</v>
      </c>
      <c r="H156" s="167">
        <v>-3.5</v>
      </c>
      <c r="I156" s="179">
        <v>8.5365204116079862</v>
      </c>
      <c r="J156" s="300">
        <v>40325</v>
      </c>
      <c r="K156" s="45">
        <v>37829.148000000001</v>
      </c>
      <c r="L156" s="267">
        <v>-6.2</v>
      </c>
      <c r="M156" s="179">
        <v>8.7350683413638137</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467" priority="132">
      <formula>kvartal &lt; 4</formula>
    </cfRule>
  </conditionalFormatting>
  <conditionalFormatting sqref="B63:C65">
    <cfRule type="expression" dxfId="466" priority="131">
      <formula>kvartal &lt; 4</formula>
    </cfRule>
  </conditionalFormatting>
  <conditionalFormatting sqref="B37">
    <cfRule type="expression" dxfId="465" priority="130">
      <formula>kvartal &lt; 4</formula>
    </cfRule>
  </conditionalFormatting>
  <conditionalFormatting sqref="B38">
    <cfRule type="expression" dxfId="464" priority="129">
      <formula>kvartal &lt; 4</formula>
    </cfRule>
  </conditionalFormatting>
  <conditionalFormatting sqref="B39">
    <cfRule type="expression" dxfId="463" priority="128">
      <formula>kvartal &lt; 4</formula>
    </cfRule>
  </conditionalFormatting>
  <conditionalFormatting sqref="A34">
    <cfRule type="expression" dxfId="462" priority="1">
      <formula>kvartal &lt; 4</formula>
    </cfRule>
  </conditionalFormatting>
  <conditionalFormatting sqref="C37">
    <cfRule type="expression" dxfId="461" priority="127">
      <formula>kvartal &lt; 4</formula>
    </cfRule>
  </conditionalFormatting>
  <conditionalFormatting sqref="C38">
    <cfRule type="expression" dxfId="460" priority="126">
      <formula>kvartal &lt; 4</formula>
    </cfRule>
  </conditionalFormatting>
  <conditionalFormatting sqref="C39">
    <cfRule type="expression" dxfId="459" priority="125">
      <formula>kvartal &lt; 4</formula>
    </cfRule>
  </conditionalFormatting>
  <conditionalFormatting sqref="B26:C28">
    <cfRule type="expression" dxfId="458" priority="124">
      <formula>kvartal &lt; 4</formula>
    </cfRule>
  </conditionalFormatting>
  <conditionalFormatting sqref="B32:C33">
    <cfRule type="expression" dxfId="457" priority="123">
      <formula>kvartal &lt; 4</formula>
    </cfRule>
  </conditionalFormatting>
  <conditionalFormatting sqref="B34">
    <cfRule type="expression" dxfId="456" priority="122">
      <formula>kvartal &lt; 4</formula>
    </cfRule>
  </conditionalFormatting>
  <conditionalFormatting sqref="C34">
    <cfRule type="expression" dxfId="455" priority="121">
      <formula>kvartal &lt; 4</formula>
    </cfRule>
  </conditionalFormatting>
  <conditionalFormatting sqref="F26:G28">
    <cfRule type="expression" dxfId="454" priority="120">
      <formula>kvartal &lt; 4</formula>
    </cfRule>
  </conditionalFormatting>
  <conditionalFormatting sqref="F32">
    <cfRule type="expression" dxfId="453" priority="119">
      <formula>kvartal &lt; 4</formula>
    </cfRule>
  </conditionalFormatting>
  <conditionalFormatting sqref="G32">
    <cfRule type="expression" dxfId="452" priority="118">
      <formula>kvartal &lt; 4</formula>
    </cfRule>
  </conditionalFormatting>
  <conditionalFormatting sqref="F33">
    <cfRule type="expression" dxfId="451" priority="117">
      <formula>kvartal &lt; 4</formula>
    </cfRule>
  </conditionalFormatting>
  <conditionalFormatting sqref="G33">
    <cfRule type="expression" dxfId="450" priority="116">
      <formula>kvartal &lt; 4</formula>
    </cfRule>
  </conditionalFormatting>
  <conditionalFormatting sqref="F34">
    <cfRule type="expression" dxfId="449" priority="115">
      <formula>kvartal &lt; 4</formula>
    </cfRule>
  </conditionalFormatting>
  <conditionalFormatting sqref="G34">
    <cfRule type="expression" dxfId="448" priority="114">
      <formula>kvartal &lt; 4</formula>
    </cfRule>
  </conditionalFormatting>
  <conditionalFormatting sqref="F37">
    <cfRule type="expression" dxfId="447" priority="113">
      <formula>kvartal &lt; 4</formula>
    </cfRule>
  </conditionalFormatting>
  <conditionalFormatting sqref="F38">
    <cfRule type="expression" dxfId="446" priority="112">
      <formula>kvartal &lt; 4</formula>
    </cfRule>
  </conditionalFormatting>
  <conditionalFormatting sqref="F39">
    <cfRule type="expression" dxfId="445" priority="111">
      <formula>kvartal &lt; 4</formula>
    </cfRule>
  </conditionalFormatting>
  <conditionalFormatting sqref="G37">
    <cfRule type="expression" dxfId="444" priority="110">
      <formula>kvartal &lt; 4</formula>
    </cfRule>
  </conditionalFormatting>
  <conditionalFormatting sqref="G38">
    <cfRule type="expression" dxfId="443" priority="109">
      <formula>kvartal &lt; 4</formula>
    </cfRule>
  </conditionalFormatting>
  <conditionalFormatting sqref="G39">
    <cfRule type="expression" dxfId="442" priority="108">
      <formula>kvartal &lt; 4</formula>
    </cfRule>
  </conditionalFormatting>
  <conditionalFormatting sqref="B29">
    <cfRule type="expression" dxfId="441" priority="107">
      <formula>kvartal &lt; 4</formula>
    </cfRule>
  </conditionalFormatting>
  <conditionalFormatting sqref="C29">
    <cfRule type="expression" dxfId="440" priority="106">
      <formula>kvartal &lt; 4</formula>
    </cfRule>
  </conditionalFormatting>
  <conditionalFormatting sqref="F29">
    <cfRule type="expression" dxfId="439" priority="105">
      <formula>kvartal &lt; 4</formula>
    </cfRule>
  </conditionalFormatting>
  <conditionalFormatting sqref="G29">
    <cfRule type="expression" dxfId="438" priority="104">
      <formula>kvartal &lt; 4</formula>
    </cfRule>
  </conditionalFormatting>
  <conditionalFormatting sqref="J26:K29">
    <cfRule type="expression" dxfId="437" priority="103">
      <formula>kvartal &lt; 4</formula>
    </cfRule>
  </conditionalFormatting>
  <conditionalFormatting sqref="J32:K34">
    <cfRule type="expression" dxfId="436" priority="102">
      <formula>kvartal &lt; 4</formula>
    </cfRule>
  </conditionalFormatting>
  <conditionalFormatting sqref="J37:K39">
    <cfRule type="expression" dxfId="435" priority="101">
      <formula>kvartal &lt; 4</formula>
    </cfRule>
  </conditionalFormatting>
  <conditionalFormatting sqref="B82">
    <cfRule type="expression" dxfId="434" priority="100">
      <formula>kvartal &lt; 4</formula>
    </cfRule>
  </conditionalFormatting>
  <conditionalFormatting sqref="C82">
    <cfRule type="expression" dxfId="433" priority="99">
      <formula>kvartal &lt; 4</formula>
    </cfRule>
  </conditionalFormatting>
  <conditionalFormatting sqref="B85">
    <cfRule type="expression" dxfId="432" priority="98">
      <formula>kvartal &lt; 4</formula>
    </cfRule>
  </conditionalFormatting>
  <conditionalFormatting sqref="C85">
    <cfRule type="expression" dxfId="431" priority="97">
      <formula>kvartal &lt; 4</formula>
    </cfRule>
  </conditionalFormatting>
  <conditionalFormatting sqref="B92">
    <cfRule type="expression" dxfId="430" priority="96">
      <formula>kvartal &lt; 4</formula>
    </cfRule>
  </conditionalFormatting>
  <conditionalFormatting sqref="C92">
    <cfRule type="expression" dxfId="429" priority="95">
      <formula>kvartal &lt; 4</formula>
    </cfRule>
  </conditionalFormatting>
  <conditionalFormatting sqref="B95">
    <cfRule type="expression" dxfId="428" priority="94">
      <formula>kvartal &lt; 4</formula>
    </cfRule>
  </conditionalFormatting>
  <conditionalFormatting sqref="C95">
    <cfRule type="expression" dxfId="427" priority="93">
      <formula>kvartal &lt; 4</formula>
    </cfRule>
  </conditionalFormatting>
  <conditionalFormatting sqref="B102">
    <cfRule type="expression" dxfId="426" priority="92">
      <formula>kvartal &lt; 4</formula>
    </cfRule>
  </conditionalFormatting>
  <conditionalFormatting sqref="C102">
    <cfRule type="expression" dxfId="425" priority="91">
      <formula>kvartal &lt; 4</formula>
    </cfRule>
  </conditionalFormatting>
  <conditionalFormatting sqref="B105">
    <cfRule type="expression" dxfId="424" priority="90">
      <formula>kvartal &lt; 4</formula>
    </cfRule>
  </conditionalFormatting>
  <conditionalFormatting sqref="C105">
    <cfRule type="expression" dxfId="423" priority="89">
      <formula>kvartal &lt; 4</formula>
    </cfRule>
  </conditionalFormatting>
  <conditionalFormatting sqref="B112">
    <cfRule type="expression" dxfId="422" priority="88">
      <formula>kvartal &lt; 4</formula>
    </cfRule>
  </conditionalFormatting>
  <conditionalFormatting sqref="C112">
    <cfRule type="expression" dxfId="421" priority="87">
      <formula>kvartal &lt; 4</formula>
    </cfRule>
  </conditionalFormatting>
  <conditionalFormatting sqref="B115">
    <cfRule type="expression" dxfId="420" priority="86">
      <formula>kvartal &lt; 4</formula>
    </cfRule>
  </conditionalFormatting>
  <conditionalFormatting sqref="C115">
    <cfRule type="expression" dxfId="419" priority="85">
      <formula>kvartal &lt; 4</formula>
    </cfRule>
  </conditionalFormatting>
  <conditionalFormatting sqref="B122">
    <cfRule type="expression" dxfId="418" priority="84">
      <formula>kvartal &lt; 4</formula>
    </cfRule>
  </conditionalFormatting>
  <conditionalFormatting sqref="C122">
    <cfRule type="expression" dxfId="417" priority="83">
      <formula>kvartal &lt; 4</formula>
    </cfRule>
  </conditionalFormatting>
  <conditionalFormatting sqref="B125">
    <cfRule type="expression" dxfId="416" priority="82">
      <formula>kvartal &lt; 4</formula>
    </cfRule>
  </conditionalFormatting>
  <conditionalFormatting sqref="C125">
    <cfRule type="expression" dxfId="415" priority="81">
      <formula>kvartal &lt; 4</formula>
    </cfRule>
  </conditionalFormatting>
  <conditionalFormatting sqref="B132">
    <cfRule type="expression" dxfId="414" priority="80">
      <formula>kvartal &lt; 4</formula>
    </cfRule>
  </conditionalFormatting>
  <conditionalFormatting sqref="C132">
    <cfRule type="expression" dxfId="413" priority="79">
      <formula>kvartal &lt; 4</formula>
    </cfRule>
  </conditionalFormatting>
  <conditionalFormatting sqref="B135">
    <cfRule type="expression" dxfId="412" priority="78">
      <formula>kvartal &lt; 4</formula>
    </cfRule>
  </conditionalFormatting>
  <conditionalFormatting sqref="C135">
    <cfRule type="expression" dxfId="411" priority="77">
      <formula>kvartal &lt; 4</formula>
    </cfRule>
  </conditionalFormatting>
  <conditionalFormatting sqref="B146">
    <cfRule type="expression" dxfId="410" priority="76">
      <formula>kvartal &lt; 4</formula>
    </cfRule>
  </conditionalFormatting>
  <conditionalFormatting sqref="C146">
    <cfRule type="expression" dxfId="409" priority="75">
      <formula>kvartal &lt; 4</formula>
    </cfRule>
  </conditionalFormatting>
  <conditionalFormatting sqref="B154">
    <cfRule type="expression" dxfId="408" priority="74">
      <formula>kvartal &lt; 4</formula>
    </cfRule>
  </conditionalFormatting>
  <conditionalFormatting sqref="C154">
    <cfRule type="expression" dxfId="407" priority="73">
      <formula>kvartal &lt; 4</formula>
    </cfRule>
  </conditionalFormatting>
  <conditionalFormatting sqref="F83">
    <cfRule type="expression" dxfId="406" priority="72">
      <formula>kvartal &lt; 4</formula>
    </cfRule>
  </conditionalFormatting>
  <conditionalFormatting sqref="G83">
    <cfRule type="expression" dxfId="405" priority="71">
      <formula>kvartal &lt; 4</formula>
    </cfRule>
  </conditionalFormatting>
  <conditionalFormatting sqref="F84:G84">
    <cfRule type="expression" dxfId="404" priority="70">
      <formula>kvartal &lt; 4</formula>
    </cfRule>
  </conditionalFormatting>
  <conditionalFormatting sqref="F86:G87">
    <cfRule type="expression" dxfId="403" priority="69">
      <formula>kvartal &lt; 4</formula>
    </cfRule>
  </conditionalFormatting>
  <conditionalFormatting sqref="F93:G94">
    <cfRule type="expression" dxfId="402" priority="68">
      <formula>kvartal &lt; 4</formula>
    </cfRule>
  </conditionalFormatting>
  <conditionalFormatting sqref="F96:G97">
    <cfRule type="expression" dxfId="401" priority="67">
      <formula>kvartal &lt; 4</formula>
    </cfRule>
  </conditionalFormatting>
  <conditionalFormatting sqref="F103:G104">
    <cfRule type="expression" dxfId="400" priority="66">
      <formula>kvartal &lt; 4</formula>
    </cfRule>
  </conditionalFormatting>
  <conditionalFormatting sqref="F106:G107">
    <cfRule type="expression" dxfId="399" priority="65">
      <formula>kvartal &lt; 4</formula>
    </cfRule>
  </conditionalFormatting>
  <conditionalFormatting sqref="F113:G114">
    <cfRule type="expression" dxfId="398" priority="64">
      <formula>kvartal &lt; 4</formula>
    </cfRule>
  </conditionalFormatting>
  <conditionalFormatting sqref="F116:G117">
    <cfRule type="expression" dxfId="397" priority="63">
      <formula>kvartal &lt; 4</formula>
    </cfRule>
  </conditionalFormatting>
  <conditionalFormatting sqref="F123:G124">
    <cfRule type="expression" dxfId="396" priority="62">
      <formula>kvartal &lt; 4</formula>
    </cfRule>
  </conditionalFormatting>
  <conditionalFormatting sqref="F126:G127">
    <cfRule type="expression" dxfId="395" priority="61">
      <formula>kvartal &lt; 4</formula>
    </cfRule>
  </conditionalFormatting>
  <conditionalFormatting sqref="F133:G134">
    <cfRule type="expression" dxfId="394" priority="60">
      <formula>kvartal &lt; 4</formula>
    </cfRule>
  </conditionalFormatting>
  <conditionalFormatting sqref="F136:G137">
    <cfRule type="expression" dxfId="393" priority="59">
      <formula>kvartal &lt; 4</formula>
    </cfRule>
  </conditionalFormatting>
  <conditionalFormatting sqref="F146">
    <cfRule type="expression" dxfId="392" priority="58">
      <formula>kvartal &lt; 4</formula>
    </cfRule>
  </conditionalFormatting>
  <conditionalFormatting sqref="G146">
    <cfRule type="expression" dxfId="391" priority="57">
      <formula>kvartal &lt; 4</formula>
    </cfRule>
  </conditionalFormatting>
  <conditionalFormatting sqref="F154:G154">
    <cfRule type="expression" dxfId="390" priority="56">
      <formula>kvartal &lt; 4</formula>
    </cfRule>
  </conditionalFormatting>
  <conditionalFormatting sqref="F82:G82">
    <cfRule type="expression" dxfId="389" priority="55">
      <formula>kvartal &lt; 4</formula>
    </cfRule>
  </conditionalFormatting>
  <conditionalFormatting sqref="F85:G85">
    <cfRule type="expression" dxfId="388" priority="54">
      <formula>kvartal &lt; 4</formula>
    </cfRule>
  </conditionalFormatting>
  <conditionalFormatting sqref="F92:G92">
    <cfRule type="expression" dxfId="387" priority="53">
      <formula>kvartal &lt; 4</formula>
    </cfRule>
  </conditionalFormatting>
  <conditionalFormatting sqref="F95:G95">
    <cfRule type="expression" dxfId="386" priority="52">
      <formula>kvartal &lt; 4</formula>
    </cfRule>
  </conditionalFormatting>
  <conditionalFormatting sqref="F102:G102">
    <cfRule type="expression" dxfId="385" priority="51">
      <formula>kvartal &lt; 4</formula>
    </cfRule>
  </conditionalFormatting>
  <conditionalFormatting sqref="F105:G105">
    <cfRule type="expression" dxfId="384" priority="50">
      <formula>kvartal &lt; 4</formula>
    </cfRule>
  </conditionalFormatting>
  <conditionalFormatting sqref="F112:G112">
    <cfRule type="expression" dxfId="383" priority="49">
      <formula>kvartal &lt; 4</formula>
    </cfRule>
  </conditionalFormatting>
  <conditionalFormatting sqref="F115">
    <cfRule type="expression" dxfId="382" priority="48">
      <formula>kvartal &lt; 4</formula>
    </cfRule>
  </conditionalFormatting>
  <conditionalFormatting sqref="G115">
    <cfRule type="expression" dxfId="381" priority="47">
      <formula>kvartal &lt; 4</formula>
    </cfRule>
  </conditionalFormatting>
  <conditionalFormatting sqref="F122:G122">
    <cfRule type="expression" dxfId="380" priority="46">
      <formula>kvartal &lt; 4</formula>
    </cfRule>
  </conditionalFormatting>
  <conditionalFormatting sqref="F125">
    <cfRule type="expression" dxfId="379" priority="45">
      <formula>kvartal &lt; 4</formula>
    </cfRule>
  </conditionalFormatting>
  <conditionalFormatting sqref="G125">
    <cfRule type="expression" dxfId="378" priority="44">
      <formula>kvartal &lt; 4</formula>
    </cfRule>
  </conditionalFormatting>
  <conditionalFormatting sqref="F132">
    <cfRule type="expression" dxfId="377" priority="43">
      <formula>kvartal &lt; 4</formula>
    </cfRule>
  </conditionalFormatting>
  <conditionalFormatting sqref="G132">
    <cfRule type="expression" dxfId="376" priority="42">
      <formula>kvartal &lt; 4</formula>
    </cfRule>
  </conditionalFormatting>
  <conditionalFormatting sqref="G135">
    <cfRule type="expression" dxfId="375" priority="41">
      <formula>kvartal &lt; 4</formula>
    </cfRule>
  </conditionalFormatting>
  <conditionalFormatting sqref="F135">
    <cfRule type="expression" dxfId="374" priority="40">
      <formula>kvartal &lt; 4</formula>
    </cfRule>
  </conditionalFormatting>
  <conditionalFormatting sqref="J82:K86">
    <cfRule type="expression" dxfId="373" priority="39">
      <formula>kvartal &lt; 4</formula>
    </cfRule>
  </conditionalFormatting>
  <conditionalFormatting sqref="J87:K87">
    <cfRule type="expression" dxfId="372" priority="38">
      <formula>kvartal &lt; 4</formula>
    </cfRule>
  </conditionalFormatting>
  <conditionalFormatting sqref="J92:K97">
    <cfRule type="expression" dxfId="371" priority="37">
      <formula>kvartal &lt; 4</formula>
    </cfRule>
  </conditionalFormatting>
  <conditionalFormatting sqref="J102:K107">
    <cfRule type="expression" dxfId="370" priority="36">
      <formula>kvartal &lt; 4</formula>
    </cfRule>
  </conditionalFormatting>
  <conditionalFormatting sqref="J112:K117">
    <cfRule type="expression" dxfId="369" priority="35">
      <formula>kvartal &lt; 4</formula>
    </cfRule>
  </conditionalFormatting>
  <conditionalFormatting sqref="J122:K127">
    <cfRule type="expression" dxfId="368" priority="34">
      <formula>kvartal &lt; 4</formula>
    </cfRule>
  </conditionalFormatting>
  <conditionalFormatting sqref="J132:K137">
    <cfRule type="expression" dxfId="367" priority="33">
      <formula>kvartal &lt; 4</formula>
    </cfRule>
  </conditionalFormatting>
  <conditionalFormatting sqref="J146:K146">
    <cfRule type="expression" dxfId="366" priority="32">
      <formula>kvartal &lt; 4</formula>
    </cfRule>
  </conditionalFormatting>
  <conditionalFormatting sqref="J154:K154">
    <cfRule type="expression" dxfId="365" priority="31">
      <formula>kvartal &lt; 4</formula>
    </cfRule>
  </conditionalFormatting>
  <conditionalFormatting sqref="A26:A28">
    <cfRule type="expression" dxfId="364" priority="15">
      <formula>kvartal &lt; 4</formula>
    </cfRule>
  </conditionalFormatting>
  <conditionalFormatting sqref="A32:A33">
    <cfRule type="expression" dxfId="363" priority="14">
      <formula>kvartal &lt; 4</formula>
    </cfRule>
  </conditionalFormatting>
  <conditionalFormatting sqref="A37:A39">
    <cfRule type="expression" dxfId="362" priority="13">
      <formula>kvartal &lt; 4</formula>
    </cfRule>
  </conditionalFormatting>
  <conditionalFormatting sqref="A57:A59">
    <cfRule type="expression" dxfId="361" priority="12">
      <formula>kvartal &lt; 4</formula>
    </cfRule>
  </conditionalFormatting>
  <conditionalFormatting sqref="A63:A65">
    <cfRule type="expression" dxfId="360" priority="11">
      <formula>kvartal &lt; 4</formula>
    </cfRule>
  </conditionalFormatting>
  <conditionalFormatting sqref="A82:A87">
    <cfRule type="expression" dxfId="359" priority="10">
      <formula>kvartal &lt; 4</formula>
    </cfRule>
  </conditionalFormatting>
  <conditionalFormatting sqref="A92:A97">
    <cfRule type="expression" dxfId="358" priority="9">
      <formula>kvartal &lt; 4</formula>
    </cfRule>
  </conditionalFormatting>
  <conditionalFormatting sqref="A102:A107">
    <cfRule type="expression" dxfId="357" priority="8">
      <formula>kvartal &lt; 4</formula>
    </cfRule>
  </conditionalFormatting>
  <conditionalFormatting sqref="A112:A117">
    <cfRule type="expression" dxfId="356" priority="7">
      <formula>kvartal &lt; 4</formula>
    </cfRule>
  </conditionalFormatting>
  <conditionalFormatting sqref="A122:A127">
    <cfRule type="expression" dxfId="355" priority="6">
      <formula>kvartal &lt; 4</formula>
    </cfRule>
  </conditionalFormatting>
  <conditionalFormatting sqref="A132:A137">
    <cfRule type="expression" dxfId="354" priority="5">
      <formula>kvartal &lt; 4</formula>
    </cfRule>
  </conditionalFormatting>
  <conditionalFormatting sqref="A146">
    <cfRule type="expression" dxfId="353" priority="4">
      <formula>kvartal &lt; 4</formula>
    </cfRule>
  </conditionalFormatting>
  <conditionalFormatting sqref="A154">
    <cfRule type="expression" dxfId="352" priority="3">
      <formula>kvartal &lt; 4</formula>
    </cfRule>
  </conditionalFormatting>
  <conditionalFormatting sqref="A29">
    <cfRule type="expression" dxfId="351" priority="2">
      <formula>kvartal &lt; 4</formula>
    </cfRule>
  </conditionalFormatting>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120</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317">
        <v>331760.788</v>
      </c>
      <c r="C7" s="318">
        <v>341433.00599999999</v>
      </c>
      <c r="D7" s="262">
        <v>2.9</v>
      </c>
      <c r="E7" s="179">
        <v>11.546516995242273</v>
      </c>
      <c r="F7" s="317">
        <v>514524.43</v>
      </c>
      <c r="G7" s="318">
        <v>968567.69200000004</v>
      </c>
      <c r="H7" s="262">
        <v>88.2</v>
      </c>
      <c r="I7" s="179">
        <v>19.694510476250919</v>
      </c>
      <c r="J7" s="319">
        <v>846285.21799999999</v>
      </c>
      <c r="K7" s="320">
        <v>1310000.6980000001</v>
      </c>
      <c r="L7" s="266">
        <v>54.8</v>
      </c>
      <c r="M7" s="179">
        <v>16.634973170291538</v>
      </c>
      <c r="O7" s="662" t="s">
        <v>432</v>
      </c>
    </row>
    <row r="8" spans="1:15" ht="15.75" x14ac:dyDescent="0.2">
      <c r="A8" s="21" t="s">
        <v>32</v>
      </c>
      <c r="B8" s="294">
        <v>126845.27</v>
      </c>
      <c r="C8" s="295">
        <v>182897</v>
      </c>
      <c r="D8" s="167">
        <v>44.2</v>
      </c>
      <c r="E8" s="179">
        <v>11.924536686667604</v>
      </c>
      <c r="F8" s="298"/>
      <c r="G8" s="299"/>
      <c r="H8" s="167"/>
      <c r="I8" s="655" t="s">
        <v>432</v>
      </c>
      <c r="J8" s="239">
        <v>126845.27</v>
      </c>
      <c r="K8" s="300">
        <v>182897</v>
      </c>
      <c r="L8" s="267"/>
      <c r="M8" s="179">
        <v>11.924536686667604</v>
      </c>
      <c r="O8" s="662" t="s">
        <v>432</v>
      </c>
    </row>
    <row r="9" spans="1:15" ht="15.75" x14ac:dyDescent="0.2">
      <c r="A9" s="21" t="s">
        <v>31</v>
      </c>
      <c r="B9" s="294">
        <v>40327.819000000003</v>
      </c>
      <c r="C9" s="295">
        <v>60059</v>
      </c>
      <c r="D9" s="167">
        <v>48.9</v>
      </c>
      <c r="E9" s="179">
        <v>7.5699839242054949</v>
      </c>
      <c r="F9" s="298"/>
      <c r="G9" s="299"/>
      <c r="H9" s="167"/>
      <c r="I9" s="655" t="s">
        <v>432</v>
      </c>
      <c r="J9" s="239">
        <v>40327.819000000003</v>
      </c>
      <c r="K9" s="300">
        <v>60059</v>
      </c>
      <c r="L9" s="267"/>
      <c r="M9" s="179">
        <v>7.5699839242054949</v>
      </c>
      <c r="O9" s="662" t="s">
        <v>432</v>
      </c>
    </row>
    <row r="10" spans="1:15" ht="15.75" x14ac:dyDescent="0.2">
      <c r="A10" s="13" t="s">
        <v>29</v>
      </c>
      <c r="B10" s="321">
        <v>12084.367</v>
      </c>
      <c r="C10" s="322">
        <v>16953</v>
      </c>
      <c r="D10" s="167">
        <v>40.299999999999997</v>
      </c>
      <c r="E10" s="179">
        <v>8.2741221261857785</v>
      </c>
      <c r="F10" s="321">
        <v>311349.65000000002</v>
      </c>
      <c r="G10" s="322">
        <v>722775.73600000003</v>
      </c>
      <c r="H10" s="167">
        <v>132.1</v>
      </c>
      <c r="I10" s="179">
        <v>16.799092152348077</v>
      </c>
      <c r="J10" s="319">
        <v>323434.01700000005</v>
      </c>
      <c r="K10" s="320">
        <v>739728.73600000003</v>
      </c>
      <c r="L10" s="267">
        <v>128.69999999999999</v>
      </c>
      <c r="M10" s="179">
        <v>16.411571218781599</v>
      </c>
      <c r="O10" s="662" t="s">
        <v>432</v>
      </c>
    </row>
    <row r="11" spans="1:15" ht="15.75" x14ac:dyDescent="0.2">
      <c r="A11" s="21" t="s">
        <v>32</v>
      </c>
      <c r="B11" s="294">
        <v>5752.9949999999999</v>
      </c>
      <c r="C11" s="295">
        <v>6786</v>
      </c>
      <c r="D11" s="167">
        <v>18</v>
      </c>
      <c r="E11" s="179">
        <v>6.4591910548083389</v>
      </c>
      <c r="F11" s="298"/>
      <c r="G11" s="299"/>
      <c r="H11" s="167"/>
      <c r="I11" s="655" t="s">
        <v>432</v>
      </c>
      <c r="J11" s="239">
        <v>5752.9949999999999</v>
      </c>
      <c r="K11" s="300">
        <v>6786</v>
      </c>
      <c r="L11" s="267"/>
      <c r="M11" s="179">
        <v>6.4591910548083389</v>
      </c>
      <c r="O11" s="662" t="s">
        <v>432</v>
      </c>
    </row>
    <row r="12" spans="1:15" ht="15.75" x14ac:dyDescent="0.2">
      <c r="A12" s="21" t="s">
        <v>31</v>
      </c>
      <c r="B12" s="294">
        <v>890.09400000000005</v>
      </c>
      <c r="C12" s="295">
        <v>2072</v>
      </c>
      <c r="D12" s="167">
        <v>132.80000000000001</v>
      </c>
      <c r="E12" s="179">
        <v>4.813294050984033</v>
      </c>
      <c r="F12" s="298"/>
      <c r="G12" s="299"/>
      <c r="H12" s="167"/>
      <c r="I12" s="655" t="s">
        <v>432</v>
      </c>
      <c r="J12" s="239">
        <v>890.09400000000005</v>
      </c>
      <c r="K12" s="300">
        <v>2072</v>
      </c>
      <c r="L12" s="267"/>
      <c r="M12" s="179">
        <v>4.813294050984033</v>
      </c>
      <c r="O12" s="662" t="s">
        <v>432</v>
      </c>
    </row>
    <row r="13" spans="1:15" ht="15.75" x14ac:dyDescent="0.2">
      <c r="A13" s="13" t="s">
        <v>28</v>
      </c>
      <c r="B13" s="321">
        <v>3997501.7940000002</v>
      </c>
      <c r="C13" s="322">
        <v>4039563.3640000001</v>
      </c>
      <c r="D13" s="167">
        <v>1.1000000000000001</v>
      </c>
      <c r="E13" s="179">
        <v>16.191680041914015</v>
      </c>
      <c r="F13" s="321">
        <v>3399771.747</v>
      </c>
      <c r="G13" s="322">
        <v>4366641.7850000001</v>
      </c>
      <c r="H13" s="167">
        <v>28.4</v>
      </c>
      <c r="I13" s="179">
        <v>15.028780551526523</v>
      </c>
      <c r="J13" s="319">
        <v>7397273.5410000002</v>
      </c>
      <c r="K13" s="320">
        <v>8406205.1490000002</v>
      </c>
      <c r="L13" s="267">
        <v>13.6</v>
      </c>
      <c r="M13" s="179">
        <v>15.566012820761408</v>
      </c>
      <c r="O13" s="662" t="s">
        <v>432</v>
      </c>
    </row>
    <row r="14" spans="1:15" s="44" customFormat="1" ht="15.75" x14ac:dyDescent="0.2">
      <c r="A14" s="13" t="s">
        <v>27</v>
      </c>
      <c r="B14" s="692" t="s">
        <v>432</v>
      </c>
      <c r="C14" s="698" t="s">
        <v>432</v>
      </c>
      <c r="D14" s="656" t="s">
        <v>432</v>
      </c>
      <c r="E14" s="655" t="s">
        <v>432</v>
      </c>
      <c r="F14" s="321">
        <v>2191.8589999999999</v>
      </c>
      <c r="G14" s="322">
        <v>428.94499999999999</v>
      </c>
      <c r="H14" s="167">
        <v>-80.400000000000006</v>
      </c>
      <c r="I14" s="179">
        <v>0.17904554917485385</v>
      </c>
      <c r="J14" s="319">
        <v>2191.8589999999999</v>
      </c>
      <c r="K14" s="320">
        <v>428.94499999999999</v>
      </c>
      <c r="L14" s="267">
        <v>-80.400000000000006</v>
      </c>
      <c r="M14" s="179">
        <v>0.14556391455612355</v>
      </c>
      <c r="N14" s="144"/>
      <c r="O14" s="662" t="s">
        <v>432</v>
      </c>
    </row>
    <row r="15" spans="1:15" s="44" customFormat="1" ht="15.75" x14ac:dyDescent="0.2">
      <c r="A15" s="42" t="s">
        <v>26</v>
      </c>
      <c r="B15" s="693" t="s">
        <v>432</v>
      </c>
      <c r="C15" s="699" t="s">
        <v>432</v>
      </c>
      <c r="D15" s="657" t="s">
        <v>432</v>
      </c>
      <c r="E15" s="657" t="s">
        <v>432</v>
      </c>
      <c r="F15" s="323">
        <v>20069.501</v>
      </c>
      <c r="G15" s="324">
        <v>15608.132</v>
      </c>
      <c r="H15" s="168">
        <v>-22.2</v>
      </c>
      <c r="I15" s="168">
        <v>20.12495383777825</v>
      </c>
      <c r="J15" s="325">
        <v>20069.501</v>
      </c>
      <c r="K15" s="326">
        <v>15608.132</v>
      </c>
      <c r="L15" s="268">
        <v>-22.2</v>
      </c>
      <c r="M15" s="168">
        <v>14.975297817119134</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327">
        <v>8549.9660000000003</v>
      </c>
      <c r="C25" s="328">
        <v>7501.4809999999998</v>
      </c>
      <c r="D25" s="262">
        <v>-12.3</v>
      </c>
      <c r="E25" s="179">
        <v>1.0181897732788705</v>
      </c>
      <c r="F25" s="329">
        <v>19508.454000000002</v>
      </c>
      <c r="G25" s="328">
        <v>25666.264999999999</v>
      </c>
      <c r="H25" s="262">
        <v>31.6</v>
      </c>
      <c r="I25" s="179">
        <v>11.60382073938905</v>
      </c>
      <c r="J25" s="327">
        <v>28058.420000000002</v>
      </c>
      <c r="K25" s="327">
        <v>33167.745999999999</v>
      </c>
      <c r="L25" s="266">
        <v>18.2</v>
      </c>
      <c r="M25" s="167">
        <v>3.4624217390605354</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45">
        <v>102993.663</v>
      </c>
      <c r="C30" s="300">
        <v>155991</v>
      </c>
      <c r="D30" s="167">
        <v>51.5</v>
      </c>
      <c r="E30" s="179">
        <v>16.345159917183199</v>
      </c>
      <c r="F30" s="402" t="s">
        <v>432</v>
      </c>
      <c r="G30" s="399" t="s">
        <v>432</v>
      </c>
      <c r="H30" s="656" t="s">
        <v>432</v>
      </c>
      <c r="I30" s="655" t="s">
        <v>432</v>
      </c>
      <c r="J30" s="45">
        <v>102993.663</v>
      </c>
      <c r="K30" s="45">
        <v>155991</v>
      </c>
      <c r="L30" s="267">
        <v>51.5</v>
      </c>
      <c r="M30" s="167">
        <v>16.345159917183199</v>
      </c>
      <c r="O30" s="662" t="s">
        <v>432</v>
      </c>
    </row>
    <row r="31" spans="1:15" ht="15.75" x14ac:dyDescent="0.2">
      <c r="A31" s="13" t="s">
        <v>29</v>
      </c>
      <c r="B31" s="645" t="s">
        <v>432</v>
      </c>
      <c r="C31" s="645" t="s">
        <v>432</v>
      </c>
      <c r="D31" s="656" t="s">
        <v>432</v>
      </c>
      <c r="E31" s="655" t="s">
        <v>432</v>
      </c>
      <c r="F31" s="319">
        <v>1273.1590000000001</v>
      </c>
      <c r="G31" s="319">
        <v>1212.838</v>
      </c>
      <c r="H31" s="167">
        <v>-4.7</v>
      </c>
      <c r="I31" s="179">
        <v>13.633990164141972</v>
      </c>
      <c r="J31" s="241">
        <v>1273.1590000000001</v>
      </c>
      <c r="K31" s="241">
        <v>1212.838</v>
      </c>
      <c r="L31" s="267">
        <v>-4.7</v>
      </c>
      <c r="M31" s="167">
        <v>0.92624587664845204</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45">
        <v>5441.2780000000002</v>
      </c>
      <c r="C35" s="300">
        <v>8095</v>
      </c>
      <c r="D35" s="167">
        <v>48.8</v>
      </c>
      <c r="E35" s="179">
        <v>7.7315868712589415</v>
      </c>
      <c r="F35" s="402" t="s">
        <v>432</v>
      </c>
      <c r="G35" s="399" t="s">
        <v>432</v>
      </c>
      <c r="H35" s="656" t="s">
        <v>432</v>
      </c>
      <c r="I35" s="655" t="s">
        <v>432</v>
      </c>
      <c r="J35" s="45">
        <v>5441.2780000000002</v>
      </c>
      <c r="K35" s="45">
        <v>8095</v>
      </c>
      <c r="L35" s="267">
        <v>48.8</v>
      </c>
      <c r="M35" s="167">
        <v>7.7315868712589415</v>
      </c>
      <c r="O35" s="662" t="s">
        <v>432</v>
      </c>
    </row>
    <row r="36" spans="1:15" s="3" customFormat="1" ht="15.75" x14ac:dyDescent="0.2">
      <c r="A36" s="13" t="s">
        <v>28</v>
      </c>
      <c r="B36" s="241">
        <v>12592372.120999999</v>
      </c>
      <c r="C36" s="320">
        <v>11967873.384</v>
      </c>
      <c r="D36" s="167">
        <v>-5</v>
      </c>
      <c r="E36" s="179">
        <v>22.999931526497001</v>
      </c>
      <c r="F36" s="319">
        <v>3646001.5589999999</v>
      </c>
      <c r="G36" s="320">
        <v>3428296.0959999999</v>
      </c>
      <c r="H36" s="167">
        <v>-6</v>
      </c>
      <c r="I36" s="179">
        <v>18.319873990341677</v>
      </c>
      <c r="J36" s="241">
        <v>16238373.68</v>
      </c>
      <c r="K36" s="241">
        <v>15396169.48</v>
      </c>
      <c r="L36" s="267">
        <v>-5.2</v>
      </c>
      <c r="M36" s="167">
        <v>21.76200934832665</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241">
        <v>3636.6010000000001</v>
      </c>
      <c r="C40" s="320">
        <v>3396.3510000000001</v>
      </c>
      <c r="D40" s="167">
        <v>-6.6</v>
      </c>
      <c r="E40" s="179">
        <v>12.328330368744055</v>
      </c>
      <c r="F40" s="319">
        <v>84905.926999999996</v>
      </c>
      <c r="G40" s="320">
        <v>10265.127</v>
      </c>
      <c r="H40" s="167">
        <v>-87.9</v>
      </c>
      <c r="I40" s="179">
        <v>-386.38236172376344</v>
      </c>
      <c r="J40" s="241">
        <v>88542.527999999991</v>
      </c>
      <c r="K40" s="241">
        <v>13661.478000000001</v>
      </c>
      <c r="L40" s="267">
        <v>-84.6</v>
      </c>
      <c r="M40" s="167">
        <v>54.882061519891948</v>
      </c>
      <c r="O40" s="662" t="s">
        <v>432</v>
      </c>
    </row>
    <row r="41" spans="1:15" ht="15.75" x14ac:dyDescent="0.2">
      <c r="A41" s="13" t="s">
        <v>26</v>
      </c>
      <c r="B41" s="241">
        <v>4590.1229999999996</v>
      </c>
      <c r="C41" s="320">
        <v>1795.55</v>
      </c>
      <c r="D41" s="167">
        <v>-60.9</v>
      </c>
      <c r="E41" s="179">
        <v>-3.6052677975220444</v>
      </c>
      <c r="F41" s="319">
        <v>12689.237999999999</v>
      </c>
      <c r="G41" s="320">
        <v>4609.6490000000003</v>
      </c>
      <c r="H41" s="167">
        <v>-63.7</v>
      </c>
      <c r="I41" s="179">
        <v>8.9393820009460008</v>
      </c>
      <c r="J41" s="241">
        <v>17279.360999999997</v>
      </c>
      <c r="K41" s="241">
        <v>6405.1990000000005</v>
      </c>
      <c r="L41" s="267">
        <v>-62.9</v>
      </c>
      <c r="M41" s="167">
        <v>363.49362762406651</v>
      </c>
      <c r="O41" s="662" t="s">
        <v>432</v>
      </c>
    </row>
    <row r="42" spans="1:15" ht="15.75" x14ac:dyDescent="0.2">
      <c r="A42" s="12" t="s">
        <v>335</v>
      </c>
      <c r="B42" s="241">
        <v>102.541</v>
      </c>
      <c r="C42" s="320">
        <v>82.652000000000001</v>
      </c>
      <c r="D42" s="167">
        <v>-19.399999999999999</v>
      </c>
      <c r="E42" s="179">
        <v>2.8455043840019387</v>
      </c>
      <c r="F42" s="330"/>
      <c r="G42" s="331"/>
      <c r="H42" s="167"/>
      <c r="I42" s="704" t="s">
        <v>432</v>
      </c>
      <c r="J42" s="241">
        <v>102.541</v>
      </c>
      <c r="K42" s="241">
        <v>82.652000000000001</v>
      </c>
      <c r="L42" s="267"/>
      <c r="M42" s="167">
        <v>2.8455043840019387</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241">
        <v>494577.40100000001</v>
      </c>
      <c r="C44" s="320">
        <v>495472.85600000003</v>
      </c>
      <c r="D44" s="167">
        <v>0.2</v>
      </c>
      <c r="E44" s="179">
        <v>11.815757408019621</v>
      </c>
      <c r="F44" s="330"/>
      <c r="G44" s="332"/>
      <c r="H44" s="167"/>
      <c r="I44" s="704" t="s">
        <v>432</v>
      </c>
      <c r="J44" s="241">
        <v>494577.40100000001</v>
      </c>
      <c r="K44" s="241">
        <v>495472.85600000003</v>
      </c>
      <c r="L44" s="267"/>
      <c r="M44" s="167">
        <v>11.815757408019621</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544014.60499999998</v>
      </c>
      <c r="C54" s="322">
        <v>491642.09499999997</v>
      </c>
      <c r="D54" s="266">
        <v>-9.6</v>
      </c>
      <c r="E54" s="179">
        <v>18.329322582133013</v>
      </c>
      <c r="F54" s="146"/>
      <c r="G54" s="34"/>
      <c r="H54" s="160"/>
      <c r="I54" s="160"/>
      <c r="J54" s="38"/>
      <c r="K54" s="38"/>
      <c r="L54" s="160"/>
      <c r="M54" s="160"/>
      <c r="N54" s="149"/>
      <c r="O54" s="662" t="s">
        <v>432</v>
      </c>
    </row>
    <row r="55" spans="1:15" s="3" customFormat="1" ht="15.75" x14ac:dyDescent="0.2">
      <c r="A55" s="39" t="s">
        <v>340</v>
      </c>
      <c r="B55" s="294">
        <v>340415.83799999999</v>
      </c>
      <c r="C55" s="295">
        <v>242984.984</v>
      </c>
      <c r="D55" s="267">
        <v>-28.6</v>
      </c>
      <c r="E55" s="179">
        <v>16.121474772604707</v>
      </c>
      <c r="F55" s="146"/>
      <c r="G55" s="34"/>
      <c r="H55" s="146"/>
      <c r="I55" s="146"/>
      <c r="J55" s="34"/>
      <c r="K55" s="34"/>
      <c r="L55" s="160"/>
      <c r="M55" s="160"/>
      <c r="N55" s="149"/>
      <c r="O55" s="662" t="s">
        <v>432</v>
      </c>
    </row>
    <row r="56" spans="1:15" s="3" customFormat="1" ht="15.75" x14ac:dyDescent="0.2">
      <c r="A56" s="39" t="s">
        <v>341</v>
      </c>
      <c r="B56" s="45">
        <v>203598.76699999999</v>
      </c>
      <c r="C56" s="300">
        <v>248657.111</v>
      </c>
      <c r="D56" s="267">
        <v>22.1</v>
      </c>
      <c r="E56" s="179">
        <v>21.161265941735167</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400.56400000000002</v>
      </c>
      <c r="C60" s="322">
        <v>915.61400000000003</v>
      </c>
      <c r="D60" s="267">
        <v>128.6</v>
      </c>
      <c r="E60" s="179">
        <v>1.5021000123122412</v>
      </c>
      <c r="F60" s="146"/>
      <c r="G60" s="34"/>
      <c r="H60" s="146"/>
      <c r="I60" s="146"/>
      <c r="J60" s="34"/>
      <c r="K60" s="34"/>
      <c r="L60" s="160"/>
      <c r="M60" s="160"/>
      <c r="N60" s="149"/>
      <c r="O60" s="662" t="s">
        <v>432</v>
      </c>
    </row>
    <row r="61" spans="1:15" s="3" customFormat="1" ht="15.75" x14ac:dyDescent="0.2">
      <c r="A61" s="39" t="s">
        <v>340</v>
      </c>
      <c r="B61" s="294">
        <v>400.56400000000002</v>
      </c>
      <c r="C61" s="295">
        <v>915.61400000000003</v>
      </c>
      <c r="D61" s="267">
        <v>128.6</v>
      </c>
      <c r="E61" s="179">
        <v>2.5904879450080291</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5.75" x14ac:dyDescent="0.2">
      <c r="A66" s="40" t="s">
        <v>342</v>
      </c>
      <c r="B66" s="321">
        <v>143876.913</v>
      </c>
      <c r="C66" s="322">
        <v>27950.678</v>
      </c>
      <c r="D66" s="267">
        <v>-80.599999999999994</v>
      </c>
      <c r="E66" s="179">
        <v>19.60228139212208</v>
      </c>
      <c r="F66" s="146"/>
      <c r="G66" s="34"/>
      <c r="H66" s="146"/>
      <c r="I66" s="146"/>
      <c r="J66" s="34"/>
      <c r="K66" s="34"/>
      <c r="L66" s="160"/>
      <c r="M66" s="160"/>
      <c r="N66" s="149"/>
      <c r="O66" s="662" t="s">
        <v>432</v>
      </c>
    </row>
    <row r="67" spans="1:15" s="3" customFormat="1" ht="15.75" x14ac:dyDescent="0.2">
      <c r="A67" s="39" t="s">
        <v>340</v>
      </c>
      <c r="B67" s="294">
        <v>1358.7360000000001</v>
      </c>
      <c r="C67" s="295">
        <v>3896.6869999999999</v>
      </c>
      <c r="D67" s="267">
        <v>186.8</v>
      </c>
      <c r="E67" s="179">
        <v>3.3975077640639695</v>
      </c>
      <c r="F67" s="146"/>
      <c r="G67" s="34"/>
      <c r="H67" s="146"/>
      <c r="I67" s="146"/>
      <c r="J67" s="34"/>
      <c r="K67" s="34"/>
      <c r="L67" s="160"/>
      <c r="M67" s="160"/>
      <c r="N67" s="149"/>
      <c r="O67" s="662" t="s">
        <v>432</v>
      </c>
    </row>
    <row r="68" spans="1:15" s="3" customFormat="1" ht="15.75" x14ac:dyDescent="0.2">
      <c r="A68" s="39" t="s">
        <v>341</v>
      </c>
      <c r="B68" s="294">
        <v>142518.177</v>
      </c>
      <c r="C68" s="295">
        <v>24053.991000000002</v>
      </c>
      <c r="D68" s="267">
        <v>-83.1</v>
      </c>
      <c r="E68" s="179">
        <v>86.226175278372025</v>
      </c>
      <c r="F68" s="146"/>
      <c r="G68" s="34"/>
      <c r="H68" s="146"/>
      <c r="I68" s="146"/>
      <c r="J68" s="34"/>
      <c r="K68" s="34"/>
      <c r="L68" s="160"/>
      <c r="M68" s="160"/>
      <c r="N68" s="149"/>
      <c r="O68" s="662" t="s">
        <v>432</v>
      </c>
    </row>
    <row r="69" spans="1:15" s="3" customFormat="1" ht="15.75" x14ac:dyDescent="0.2">
      <c r="A69" s="40" t="s">
        <v>343</v>
      </c>
      <c r="B69" s="321">
        <v>23003.268</v>
      </c>
      <c r="C69" s="322">
        <v>1978.086</v>
      </c>
      <c r="D69" s="267">
        <v>-91.4</v>
      </c>
      <c r="E69" s="179">
        <v>1.4990287011881906</v>
      </c>
      <c r="F69" s="146"/>
      <c r="G69" s="34"/>
      <c r="H69" s="146"/>
      <c r="I69" s="146"/>
      <c r="J69" s="34"/>
      <c r="K69" s="34"/>
      <c r="L69" s="160"/>
      <c r="M69" s="160"/>
      <c r="N69" s="149"/>
      <c r="O69" s="662" t="s">
        <v>432</v>
      </c>
    </row>
    <row r="70" spans="1:15" s="3" customFormat="1" ht="15.75" x14ac:dyDescent="0.2">
      <c r="A70" s="39" t="s">
        <v>340</v>
      </c>
      <c r="B70" s="294">
        <v>23003.268</v>
      </c>
      <c r="C70" s="295">
        <v>1978.086</v>
      </c>
      <c r="D70" s="267">
        <v>-91.4</v>
      </c>
      <c r="E70" s="179">
        <v>1.4999414570548542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363">
        <v>4229022.2949999999</v>
      </c>
      <c r="C79" s="363">
        <v>3406678.986</v>
      </c>
      <c r="D79" s="262">
        <v>-19.399999999999999</v>
      </c>
      <c r="E79" s="179">
        <v>41.319515791428479</v>
      </c>
      <c r="F79" s="362">
        <v>3197121.162</v>
      </c>
      <c r="G79" s="362">
        <v>3904652.0170000005</v>
      </c>
      <c r="H79" s="262">
        <v>22.1</v>
      </c>
      <c r="I79" s="179">
        <v>34.850554583487948</v>
      </c>
      <c r="J79" s="320">
        <v>7426143.4570000004</v>
      </c>
      <c r="K79" s="327">
        <v>7311331.0030000005</v>
      </c>
      <c r="L79" s="267">
        <v>-1.5</v>
      </c>
      <c r="M79" s="179">
        <v>37.592884757537412</v>
      </c>
      <c r="O79" s="662" t="s">
        <v>432</v>
      </c>
    </row>
    <row r="80" spans="1:15" x14ac:dyDescent="0.2">
      <c r="A80" s="729" t="s">
        <v>9</v>
      </c>
      <c r="B80" s="396">
        <v>4218940.6809999999</v>
      </c>
      <c r="C80" s="146">
        <v>3388532.048</v>
      </c>
      <c r="D80" s="167">
        <v>-19.7</v>
      </c>
      <c r="E80" s="179">
        <v>42.271994211348655</v>
      </c>
      <c r="F80" s="402" t="s">
        <v>432</v>
      </c>
      <c r="G80" s="719" t="s">
        <v>432</v>
      </c>
      <c r="H80" s="656" t="s">
        <v>432</v>
      </c>
      <c r="I80" s="655" t="s">
        <v>432</v>
      </c>
      <c r="J80" s="300">
        <v>4218940.6809999999</v>
      </c>
      <c r="K80" s="45">
        <v>3388532.048</v>
      </c>
      <c r="L80" s="267">
        <v>-19.7</v>
      </c>
      <c r="M80" s="179">
        <v>42.271994211348655</v>
      </c>
      <c r="O80" s="662" t="s">
        <v>432</v>
      </c>
    </row>
    <row r="81" spans="1:15" x14ac:dyDescent="0.2">
      <c r="A81" s="21" t="s">
        <v>10</v>
      </c>
      <c r="B81" s="716" t="s">
        <v>432</v>
      </c>
      <c r="C81" s="718" t="s">
        <v>432</v>
      </c>
      <c r="D81" s="656" t="s">
        <v>432</v>
      </c>
      <c r="E81" s="655" t="s">
        <v>432</v>
      </c>
      <c r="F81" s="305">
        <v>3197121.162</v>
      </c>
      <c r="G81" s="306">
        <v>3885684.1690000002</v>
      </c>
      <c r="H81" s="167">
        <v>21.5</v>
      </c>
      <c r="I81" s="179">
        <v>34.936625283416028</v>
      </c>
      <c r="J81" s="300">
        <v>3197121.162</v>
      </c>
      <c r="K81" s="45">
        <v>3885684.1690000002</v>
      </c>
      <c r="L81" s="267">
        <v>21.5</v>
      </c>
      <c r="M81" s="179">
        <v>34.563251856867304</v>
      </c>
      <c r="O81" s="662" t="s">
        <v>432</v>
      </c>
    </row>
    <row r="82" spans="1:15" ht="15.75" x14ac:dyDescent="0.2">
      <c r="A82" s="308" t="s">
        <v>344</v>
      </c>
      <c r="B82" s="727" t="s">
        <v>432</v>
      </c>
      <c r="C82" s="727" t="s">
        <v>432</v>
      </c>
      <c r="D82" s="167" t="s">
        <v>432</v>
      </c>
      <c r="E82" s="245" t="s">
        <v>432</v>
      </c>
      <c r="F82" s="727" t="s">
        <v>432</v>
      </c>
      <c r="G82" s="727" t="s">
        <v>432</v>
      </c>
      <c r="H82" s="167" t="s">
        <v>432</v>
      </c>
      <c r="I82" s="704" t="s">
        <v>432</v>
      </c>
      <c r="J82" s="302" t="s">
        <v>432</v>
      </c>
      <c r="K82" s="302" t="s">
        <v>432</v>
      </c>
      <c r="L82" s="167" t="s">
        <v>432</v>
      </c>
      <c r="M82" s="656" t="s">
        <v>432</v>
      </c>
      <c r="O82" s="662" t="s">
        <v>432</v>
      </c>
    </row>
    <row r="83" spans="1:15" x14ac:dyDescent="0.2">
      <c r="A83" s="308" t="s">
        <v>12</v>
      </c>
      <c r="B83" s="734"/>
      <c r="C83" s="735"/>
      <c r="D83" s="167"/>
      <c r="E83" s="245" t="s">
        <v>432</v>
      </c>
      <c r="F83" s="727" t="s">
        <v>432</v>
      </c>
      <c r="G83" s="727" t="s">
        <v>432</v>
      </c>
      <c r="H83" s="167" t="s">
        <v>432</v>
      </c>
      <c r="I83" s="704" t="s">
        <v>432</v>
      </c>
      <c r="J83" s="302" t="s">
        <v>432</v>
      </c>
      <c r="K83" s="302" t="s">
        <v>432</v>
      </c>
      <c r="L83" s="167" t="s">
        <v>432</v>
      </c>
      <c r="M83" s="656" t="s">
        <v>432</v>
      </c>
      <c r="O83" s="662" t="s">
        <v>432</v>
      </c>
    </row>
    <row r="84" spans="1:15" x14ac:dyDescent="0.2">
      <c r="A84" s="308" t="s">
        <v>13</v>
      </c>
      <c r="B84" s="730"/>
      <c r="C84" s="731"/>
      <c r="D84" s="167"/>
      <c r="E84" s="245" t="s">
        <v>432</v>
      </c>
      <c r="F84" s="727" t="s">
        <v>432</v>
      </c>
      <c r="G84" s="727" t="s">
        <v>432</v>
      </c>
      <c r="H84" s="167" t="s">
        <v>432</v>
      </c>
      <c r="I84" s="704" t="s">
        <v>432</v>
      </c>
      <c r="J84" s="302" t="s">
        <v>432</v>
      </c>
      <c r="K84" s="302" t="s">
        <v>432</v>
      </c>
      <c r="L84" s="167" t="s">
        <v>432</v>
      </c>
      <c r="M84" s="656" t="s">
        <v>432</v>
      </c>
      <c r="O84" s="662" t="s">
        <v>432</v>
      </c>
    </row>
    <row r="85" spans="1:15" ht="15.75" x14ac:dyDescent="0.2">
      <c r="A85" s="308" t="s">
        <v>345</v>
      </c>
      <c r="B85" s="727" t="s">
        <v>432</v>
      </c>
      <c r="C85" s="727" t="s">
        <v>432</v>
      </c>
      <c r="D85" s="167" t="s">
        <v>432</v>
      </c>
      <c r="E85" s="245" t="s">
        <v>432</v>
      </c>
      <c r="F85" s="727" t="s">
        <v>432</v>
      </c>
      <c r="G85" s="727" t="s">
        <v>432</v>
      </c>
      <c r="H85" s="167" t="s">
        <v>432</v>
      </c>
      <c r="I85" s="704" t="s">
        <v>432</v>
      </c>
      <c r="J85" s="302" t="s">
        <v>432</v>
      </c>
      <c r="K85" s="302" t="s">
        <v>432</v>
      </c>
      <c r="L85" s="167" t="s">
        <v>432</v>
      </c>
      <c r="M85" s="656" t="s">
        <v>432</v>
      </c>
      <c r="O85" s="662" t="s">
        <v>432</v>
      </c>
    </row>
    <row r="86" spans="1:15" x14ac:dyDescent="0.2">
      <c r="A86" s="308" t="s">
        <v>12</v>
      </c>
      <c r="B86" s="730"/>
      <c r="C86" s="731"/>
      <c r="D86" s="167"/>
      <c r="E86" s="245" t="s">
        <v>432</v>
      </c>
      <c r="F86" s="727" t="s">
        <v>432</v>
      </c>
      <c r="G86" s="727" t="s">
        <v>432</v>
      </c>
      <c r="H86" s="167" t="s">
        <v>432</v>
      </c>
      <c r="I86" s="704" t="s">
        <v>432</v>
      </c>
      <c r="J86" s="302" t="s">
        <v>432</v>
      </c>
      <c r="K86" s="302" t="s">
        <v>432</v>
      </c>
      <c r="L86" s="167" t="s">
        <v>432</v>
      </c>
      <c r="M86" s="656" t="s">
        <v>432</v>
      </c>
      <c r="O86" s="662" t="s">
        <v>432</v>
      </c>
    </row>
    <row r="87" spans="1:15" s="3" customFormat="1" x14ac:dyDescent="0.2">
      <c r="A87" s="308" t="s">
        <v>13</v>
      </c>
      <c r="B87" s="730"/>
      <c r="C87" s="731"/>
      <c r="D87" s="167"/>
      <c r="E87" s="245" t="s">
        <v>432</v>
      </c>
      <c r="F87" s="727" t="s">
        <v>432</v>
      </c>
      <c r="G87" s="727" t="s">
        <v>432</v>
      </c>
      <c r="H87" s="167" t="s">
        <v>432</v>
      </c>
      <c r="I87" s="704" t="s">
        <v>432</v>
      </c>
      <c r="J87" s="302" t="s">
        <v>432</v>
      </c>
      <c r="K87" s="302" t="s">
        <v>432</v>
      </c>
      <c r="L87" s="167" t="s">
        <v>432</v>
      </c>
      <c r="M87" s="656" t="s">
        <v>432</v>
      </c>
      <c r="N87" s="149"/>
      <c r="O87" s="662" t="s">
        <v>432</v>
      </c>
    </row>
    <row r="88" spans="1:15" s="3" customFormat="1" x14ac:dyDescent="0.2">
      <c r="A88" s="21" t="s">
        <v>33</v>
      </c>
      <c r="B88" s="239">
        <v>10081.614</v>
      </c>
      <c r="C88" s="146">
        <v>18146.937999999998</v>
      </c>
      <c r="D88" s="167">
        <v>80</v>
      </c>
      <c r="E88" s="179">
        <v>16.717196678138052</v>
      </c>
      <c r="F88" s="402" t="s">
        <v>432</v>
      </c>
      <c r="G88" s="146">
        <v>18967.848000000002</v>
      </c>
      <c r="H88" s="656" t="s">
        <v>432</v>
      </c>
      <c r="I88" s="179">
        <v>23.161301170517167</v>
      </c>
      <c r="J88" s="300">
        <v>10081.614</v>
      </c>
      <c r="K88" s="45">
        <v>37114.786</v>
      </c>
      <c r="L88" s="267">
        <v>268.10000000000002</v>
      </c>
      <c r="M88" s="179">
        <v>19.488240178315056</v>
      </c>
      <c r="N88" s="149"/>
      <c r="O88" s="662" t="s">
        <v>432</v>
      </c>
    </row>
    <row r="89" spans="1:15" ht="15.75" x14ac:dyDescent="0.2">
      <c r="A89" s="21" t="s">
        <v>346</v>
      </c>
      <c r="B89" s="239">
        <v>4030906.1710000001</v>
      </c>
      <c r="C89" s="239">
        <v>3189129.31</v>
      </c>
      <c r="D89" s="167">
        <v>-20.9</v>
      </c>
      <c r="E89" s="179">
        <v>40.37454627454283</v>
      </c>
      <c r="F89" s="239">
        <v>3197121.162</v>
      </c>
      <c r="G89" s="146">
        <v>3885684.1690000002</v>
      </c>
      <c r="H89" s="167">
        <v>21.5</v>
      </c>
      <c r="I89" s="179">
        <v>34.960219369895825</v>
      </c>
      <c r="J89" s="300">
        <v>7228027.3330000006</v>
      </c>
      <c r="K89" s="45">
        <v>7074813.4790000003</v>
      </c>
      <c r="L89" s="267">
        <v>-2.1</v>
      </c>
      <c r="M89" s="179">
        <v>37.209522846217531</v>
      </c>
      <c r="O89" s="662" t="s">
        <v>432</v>
      </c>
    </row>
    <row r="90" spans="1:15" x14ac:dyDescent="0.2">
      <c r="A90" s="21" t="s">
        <v>9</v>
      </c>
      <c r="B90" s="239">
        <v>4030906.1710000001</v>
      </c>
      <c r="C90" s="146">
        <v>3189129.31</v>
      </c>
      <c r="D90" s="167">
        <v>-20.9</v>
      </c>
      <c r="E90" s="179">
        <v>40.987193945437845</v>
      </c>
      <c r="F90" s="402" t="s">
        <v>432</v>
      </c>
      <c r="G90" s="719" t="s">
        <v>432</v>
      </c>
      <c r="H90" s="656" t="s">
        <v>432</v>
      </c>
      <c r="I90" s="655" t="s">
        <v>432</v>
      </c>
      <c r="J90" s="300">
        <v>4030906.1710000001</v>
      </c>
      <c r="K90" s="45">
        <v>3189129.31</v>
      </c>
      <c r="L90" s="267">
        <v>-20.9</v>
      </c>
      <c r="M90" s="179">
        <v>40.987193945437845</v>
      </c>
      <c r="O90" s="662" t="s">
        <v>432</v>
      </c>
    </row>
    <row r="91" spans="1:15" x14ac:dyDescent="0.2">
      <c r="A91" s="21" t="s">
        <v>10</v>
      </c>
      <c r="B91" s="716" t="s">
        <v>432</v>
      </c>
      <c r="C91" s="718" t="s">
        <v>432</v>
      </c>
      <c r="D91" s="656" t="s">
        <v>432</v>
      </c>
      <c r="E91" s="655" t="s">
        <v>432</v>
      </c>
      <c r="F91" s="305">
        <v>3197121.162</v>
      </c>
      <c r="G91" s="306">
        <v>3885684.1690000002</v>
      </c>
      <c r="H91" s="167">
        <v>21.5</v>
      </c>
      <c r="I91" s="179">
        <v>34.960219369895825</v>
      </c>
      <c r="J91" s="300">
        <v>3197121.162</v>
      </c>
      <c r="K91" s="45">
        <v>3885684.1690000002</v>
      </c>
      <c r="L91" s="267">
        <v>21.5</v>
      </c>
      <c r="M91" s="179">
        <v>34.592751951660354</v>
      </c>
      <c r="O91" s="662" t="s">
        <v>432</v>
      </c>
    </row>
    <row r="92" spans="1:15" ht="15.75" x14ac:dyDescent="0.2">
      <c r="A92" s="308" t="s">
        <v>344</v>
      </c>
      <c r="B92" s="727" t="s">
        <v>432</v>
      </c>
      <c r="C92" s="727" t="s">
        <v>432</v>
      </c>
      <c r="D92" s="167" t="s">
        <v>432</v>
      </c>
      <c r="E92" s="245" t="s">
        <v>432</v>
      </c>
      <c r="F92" s="727" t="s">
        <v>432</v>
      </c>
      <c r="G92" s="727" t="s">
        <v>432</v>
      </c>
      <c r="H92" s="167" t="s">
        <v>432</v>
      </c>
      <c r="I92" s="704" t="s">
        <v>432</v>
      </c>
      <c r="J92" s="302" t="s">
        <v>432</v>
      </c>
      <c r="K92" s="302" t="s">
        <v>432</v>
      </c>
      <c r="L92" s="167" t="s">
        <v>432</v>
      </c>
      <c r="M92" s="656" t="s">
        <v>432</v>
      </c>
      <c r="O92" s="662" t="s">
        <v>432</v>
      </c>
    </row>
    <row r="93" spans="1:15" x14ac:dyDescent="0.2">
      <c r="A93" s="308" t="s">
        <v>12</v>
      </c>
      <c r="B93" s="730"/>
      <c r="C93" s="731"/>
      <c r="D93" s="167"/>
      <c r="E93" s="245" t="s">
        <v>432</v>
      </c>
      <c r="F93" s="727" t="s">
        <v>432</v>
      </c>
      <c r="G93" s="727" t="s">
        <v>432</v>
      </c>
      <c r="H93" s="167" t="s">
        <v>432</v>
      </c>
      <c r="I93" s="704" t="s">
        <v>432</v>
      </c>
      <c r="J93" s="302" t="s">
        <v>432</v>
      </c>
      <c r="K93" s="302" t="s">
        <v>432</v>
      </c>
      <c r="L93" s="167" t="s">
        <v>432</v>
      </c>
      <c r="M93" s="656" t="s">
        <v>432</v>
      </c>
      <c r="O93" s="662" t="s">
        <v>432</v>
      </c>
    </row>
    <row r="94" spans="1:15" x14ac:dyDescent="0.2">
      <c r="A94" s="308" t="s">
        <v>13</v>
      </c>
      <c r="B94" s="730"/>
      <c r="C94" s="731"/>
      <c r="D94" s="167"/>
      <c r="E94" s="245" t="s">
        <v>432</v>
      </c>
      <c r="F94" s="727" t="s">
        <v>432</v>
      </c>
      <c r="G94" s="727" t="s">
        <v>432</v>
      </c>
      <c r="H94" s="167" t="s">
        <v>432</v>
      </c>
      <c r="I94" s="704" t="s">
        <v>432</v>
      </c>
      <c r="J94" s="302" t="s">
        <v>432</v>
      </c>
      <c r="K94" s="302" t="s">
        <v>432</v>
      </c>
      <c r="L94" s="167" t="s">
        <v>432</v>
      </c>
      <c r="M94" s="656" t="s">
        <v>432</v>
      </c>
      <c r="O94" s="662" t="s">
        <v>432</v>
      </c>
    </row>
    <row r="95" spans="1:15" ht="15.75" x14ac:dyDescent="0.2">
      <c r="A95" s="308" t="s">
        <v>345</v>
      </c>
      <c r="B95" s="727" t="s">
        <v>432</v>
      </c>
      <c r="C95" s="727" t="s">
        <v>432</v>
      </c>
      <c r="D95" s="167" t="s">
        <v>432</v>
      </c>
      <c r="E95" s="245" t="s">
        <v>432</v>
      </c>
      <c r="F95" s="727" t="s">
        <v>432</v>
      </c>
      <c r="G95" s="727" t="s">
        <v>432</v>
      </c>
      <c r="H95" s="167" t="s">
        <v>432</v>
      </c>
      <c r="I95" s="704" t="s">
        <v>432</v>
      </c>
      <c r="J95" s="302" t="s">
        <v>432</v>
      </c>
      <c r="K95" s="302" t="s">
        <v>432</v>
      </c>
      <c r="L95" s="167" t="s">
        <v>432</v>
      </c>
      <c r="M95" s="656" t="s">
        <v>432</v>
      </c>
      <c r="O95" s="662" t="s">
        <v>432</v>
      </c>
    </row>
    <row r="96" spans="1:15" x14ac:dyDescent="0.2">
      <c r="A96" s="308" t="s">
        <v>12</v>
      </c>
      <c r="B96" s="730"/>
      <c r="C96" s="731"/>
      <c r="D96" s="167"/>
      <c r="E96" s="245" t="s">
        <v>432</v>
      </c>
      <c r="F96" s="727" t="s">
        <v>432</v>
      </c>
      <c r="G96" s="727" t="s">
        <v>432</v>
      </c>
      <c r="H96" s="167" t="s">
        <v>432</v>
      </c>
      <c r="I96" s="704" t="s">
        <v>432</v>
      </c>
      <c r="J96" s="302" t="s">
        <v>432</v>
      </c>
      <c r="K96" s="302" t="s">
        <v>432</v>
      </c>
      <c r="L96" s="167" t="s">
        <v>432</v>
      </c>
      <c r="M96" s="656" t="s">
        <v>432</v>
      </c>
      <c r="O96" s="662" t="s">
        <v>432</v>
      </c>
    </row>
    <row r="97" spans="1:15" x14ac:dyDescent="0.2">
      <c r="A97" s="308" t="s">
        <v>13</v>
      </c>
      <c r="B97" s="730"/>
      <c r="C97" s="731"/>
      <c r="D97" s="167"/>
      <c r="E97" s="245" t="s">
        <v>432</v>
      </c>
      <c r="F97" s="727" t="s">
        <v>432</v>
      </c>
      <c r="G97" s="727" t="s">
        <v>432</v>
      </c>
      <c r="H97" s="167" t="s">
        <v>432</v>
      </c>
      <c r="I97" s="704" t="s">
        <v>432</v>
      </c>
      <c r="J97" s="302" t="s">
        <v>432</v>
      </c>
      <c r="K97" s="302" t="s">
        <v>432</v>
      </c>
      <c r="L97" s="167" t="s">
        <v>432</v>
      </c>
      <c r="M97" s="656" t="s">
        <v>432</v>
      </c>
      <c r="O97" s="662" t="s">
        <v>432</v>
      </c>
    </row>
    <row r="98" spans="1:15" ht="15.75" x14ac:dyDescent="0.2">
      <c r="A98" s="21" t="s">
        <v>356</v>
      </c>
      <c r="B98" s="239">
        <v>188034.51</v>
      </c>
      <c r="C98" s="146">
        <v>199402.73800000001</v>
      </c>
      <c r="D98" s="167">
        <v>6</v>
      </c>
      <c r="E98" s="179">
        <v>84.027014997040212</v>
      </c>
      <c r="F98" s="402" t="s">
        <v>432</v>
      </c>
      <c r="G98" s="719" t="s">
        <v>432</v>
      </c>
      <c r="H98" s="656" t="s">
        <v>432</v>
      </c>
      <c r="I98" s="655" t="s">
        <v>432</v>
      </c>
      <c r="J98" s="300">
        <v>188034.51</v>
      </c>
      <c r="K98" s="45">
        <v>199402.73800000001</v>
      </c>
      <c r="L98" s="267">
        <v>6</v>
      </c>
      <c r="M98" s="179">
        <v>81.450704359506844</v>
      </c>
      <c r="O98" s="662" t="s">
        <v>432</v>
      </c>
    </row>
    <row r="99" spans="1:15" ht="15.75" x14ac:dyDescent="0.2">
      <c r="A99" s="13" t="s">
        <v>29</v>
      </c>
      <c r="B99" s="319">
        <v>35557.661999999997</v>
      </c>
      <c r="C99" s="319">
        <v>129329.42</v>
      </c>
      <c r="D99" s="167">
        <v>263.7</v>
      </c>
      <c r="E99" s="179">
        <v>65.890802427578237</v>
      </c>
      <c r="F99" s="319">
        <v>1006338.5429999999</v>
      </c>
      <c r="G99" s="319">
        <v>24913.618999999999</v>
      </c>
      <c r="H99" s="167">
        <v>-97.5</v>
      </c>
      <c r="I99" s="179">
        <v>5.0591678566692799</v>
      </c>
      <c r="J99" s="320">
        <v>1041896.205</v>
      </c>
      <c r="K99" s="241">
        <v>154243.03899999999</v>
      </c>
      <c r="L99" s="267">
        <v>-85.2</v>
      </c>
      <c r="M99" s="179">
        <v>22.395498281074826</v>
      </c>
      <c r="O99" s="662" t="s">
        <v>432</v>
      </c>
    </row>
    <row r="100" spans="1:15" x14ac:dyDescent="0.2">
      <c r="A100" s="21" t="s">
        <v>9</v>
      </c>
      <c r="B100" s="239">
        <v>35557.661999999997</v>
      </c>
      <c r="C100" s="146">
        <v>124246.387</v>
      </c>
      <c r="D100" s="167">
        <v>249.4</v>
      </c>
      <c r="E100" s="179">
        <v>74.485393478179844</v>
      </c>
      <c r="F100" s="402" t="s">
        <v>432</v>
      </c>
      <c r="G100" s="719" t="s">
        <v>432</v>
      </c>
      <c r="H100" s="656" t="s">
        <v>432</v>
      </c>
      <c r="I100" s="655" t="s">
        <v>432</v>
      </c>
      <c r="J100" s="300">
        <v>35557.661999999997</v>
      </c>
      <c r="K100" s="45">
        <v>124246.387</v>
      </c>
      <c r="L100" s="267">
        <v>249.4</v>
      </c>
      <c r="M100" s="179">
        <v>74.485393478179844</v>
      </c>
      <c r="O100" s="662" t="s">
        <v>432</v>
      </c>
    </row>
    <row r="101" spans="1:15" x14ac:dyDescent="0.2">
      <c r="A101" s="21" t="s">
        <v>10</v>
      </c>
      <c r="B101" s="402" t="s">
        <v>432</v>
      </c>
      <c r="C101" s="719" t="s">
        <v>432</v>
      </c>
      <c r="D101" s="656" t="s">
        <v>432</v>
      </c>
      <c r="E101" s="655" t="s">
        <v>432</v>
      </c>
      <c r="F101" s="305">
        <v>1006338.5429999999</v>
      </c>
      <c r="G101" s="305">
        <v>24913.618999999999</v>
      </c>
      <c r="H101" s="167">
        <v>-97.5</v>
      </c>
      <c r="I101" s="179">
        <v>6.8562674975061295</v>
      </c>
      <c r="J101" s="300">
        <v>1006338.5429999999</v>
      </c>
      <c r="K101" s="45">
        <v>24913.618999999999</v>
      </c>
      <c r="L101" s="267">
        <v>-97.5</v>
      </c>
      <c r="M101" s="179">
        <v>6.776652967530536</v>
      </c>
      <c r="O101" s="662" t="s">
        <v>432</v>
      </c>
    </row>
    <row r="102" spans="1:15" ht="15.75" x14ac:dyDescent="0.2">
      <c r="A102" s="308" t="s">
        <v>344</v>
      </c>
      <c r="B102" s="727" t="s">
        <v>432</v>
      </c>
      <c r="C102" s="727" t="s">
        <v>432</v>
      </c>
      <c r="D102" s="167" t="s">
        <v>432</v>
      </c>
      <c r="E102" s="245" t="s">
        <v>432</v>
      </c>
      <c r="F102" s="727" t="s">
        <v>432</v>
      </c>
      <c r="G102" s="727" t="s">
        <v>432</v>
      </c>
      <c r="H102" s="167" t="s">
        <v>432</v>
      </c>
      <c r="I102" s="704" t="s">
        <v>432</v>
      </c>
      <c r="J102" s="302" t="s">
        <v>432</v>
      </c>
      <c r="K102" s="302" t="s">
        <v>432</v>
      </c>
      <c r="L102" s="167" t="s">
        <v>432</v>
      </c>
      <c r="M102" s="656" t="s">
        <v>432</v>
      </c>
      <c r="O102" s="662" t="s">
        <v>432</v>
      </c>
    </row>
    <row r="103" spans="1:15" x14ac:dyDescent="0.2">
      <c r="A103" s="308" t="s">
        <v>12</v>
      </c>
      <c r="B103" s="730"/>
      <c r="C103" s="731"/>
      <c r="D103" s="167"/>
      <c r="E103" s="245" t="s">
        <v>432</v>
      </c>
      <c r="F103" s="727" t="s">
        <v>432</v>
      </c>
      <c r="G103" s="727" t="s">
        <v>432</v>
      </c>
      <c r="H103" s="167" t="s">
        <v>432</v>
      </c>
      <c r="I103" s="704" t="s">
        <v>432</v>
      </c>
      <c r="J103" s="302" t="s">
        <v>432</v>
      </c>
      <c r="K103" s="302" t="s">
        <v>432</v>
      </c>
      <c r="L103" s="167" t="s">
        <v>432</v>
      </c>
      <c r="M103" s="656" t="s">
        <v>432</v>
      </c>
      <c r="O103" s="662" t="s">
        <v>432</v>
      </c>
    </row>
    <row r="104" spans="1:15" x14ac:dyDescent="0.2">
      <c r="A104" s="308" t="s">
        <v>13</v>
      </c>
      <c r="B104" s="730"/>
      <c r="C104" s="731"/>
      <c r="D104" s="167"/>
      <c r="E104" s="245" t="s">
        <v>432</v>
      </c>
      <c r="F104" s="727" t="s">
        <v>432</v>
      </c>
      <c r="G104" s="727" t="s">
        <v>432</v>
      </c>
      <c r="H104" s="167" t="s">
        <v>432</v>
      </c>
      <c r="I104" s="704" t="s">
        <v>432</v>
      </c>
      <c r="J104" s="302" t="s">
        <v>432</v>
      </c>
      <c r="K104" s="302" t="s">
        <v>432</v>
      </c>
      <c r="L104" s="167" t="s">
        <v>432</v>
      </c>
      <c r="M104" s="656" t="s">
        <v>432</v>
      </c>
      <c r="O104" s="662" t="s">
        <v>432</v>
      </c>
    </row>
    <row r="105" spans="1:15" ht="15.75" x14ac:dyDescent="0.2">
      <c r="A105" s="308" t="s">
        <v>345</v>
      </c>
      <c r="B105" s="727" t="s">
        <v>432</v>
      </c>
      <c r="C105" s="727" t="s">
        <v>432</v>
      </c>
      <c r="D105" s="167" t="s">
        <v>432</v>
      </c>
      <c r="E105" s="245" t="s">
        <v>432</v>
      </c>
      <c r="F105" s="727" t="s">
        <v>432</v>
      </c>
      <c r="G105" s="727" t="s">
        <v>432</v>
      </c>
      <c r="H105" s="167" t="s">
        <v>432</v>
      </c>
      <c r="I105" s="704" t="s">
        <v>432</v>
      </c>
      <c r="J105" s="302" t="s">
        <v>432</v>
      </c>
      <c r="K105" s="302" t="s">
        <v>432</v>
      </c>
      <c r="L105" s="167" t="s">
        <v>432</v>
      </c>
      <c r="M105" s="656" t="s">
        <v>432</v>
      </c>
      <c r="O105" s="662" t="s">
        <v>432</v>
      </c>
    </row>
    <row r="106" spans="1:15" x14ac:dyDescent="0.2">
      <c r="A106" s="308" t="s">
        <v>12</v>
      </c>
      <c r="B106" s="730"/>
      <c r="C106" s="731"/>
      <c r="D106" s="167"/>
      <c r="E106" s="245" t="s">
        <v>432</v>
      </c>
      <c r="F106" s="727" t="s">
        <v>432</v>
      </c>
      <c r="G106" s="727" t="s">
        <v>432</v>
      </c>
      <c r="H106" s="167" t="s">
        <v>432</v>
      </c>
      <c r="I106" s="704" t="s">
        <v>432</v>
      </c>
      <c r="J106" s="302" t="s">
        <v>432</v>
      </c>
      <c r="K106" s="302" t="s">
        <v>432</v>
      </c>
      <c r="L106" s="167" t="s">
        <v>432</v>
      </c>
      <c r="M106" s="656" t="s">
        <v>432</v>
      </c>
      <c r="O106" s="662" t="s">
        <v>432</v>
      </c>
    </row>
    <row r="107" spans="1:15" x14ac:dyDescent="0.2">
      <c r="A107" s="308" t="s">
        <v>13</v>
      </c>
      <c r="B107" s="730"/>
      <c r="C107" s="731"/>
      <c r="D107" s="167"/>
      <c r="E107" s="245" t="s">
        <v>432</v>
      </c>
      <c r="F107" s="727" t="s">
        <v>432</v>
      </c>
      <c r="G107" s="727" t="s">
        <v>432</v>
      </c>
      <c r="H107" s="167" t="s">
        <v>432</v>
      </c>
      <c r="I107" s="704" t="s">
        <v>432</v>
      </c>
      <c r="J107" s="302" t="s">
        <v>432</v>
      </c>
      <c r="K107" s="302" t="s">
        <v>432</v>
      </c>
      <c r="L107" s="167" t="s">
        <v>432</v>
      </c>
      <c r="M107" s="656" t="s">
        <v>432</v>
      </c>
      <c r="O107" s="662" t="s">
        <v>432</v>
      </c>
    </row>
    <row r="108" spans="1:15" x14ac:dyDescent="0.2">
      <c r="A108" s="21" t="s">
        <v>33</v>
      </c>
      <c r="B108" s="402" t="s">
        <v>432</v>
      </c>
      <c r="C108" s="146">
        <v>5083.0330000000004</v>
      </c>
      <c r="D108" s="656" t="s">
        <v>432</v>
      </c>
      <c r="E108" s="179">
        <v>20.168338469421521</v>
      </c>
      <c r="F108" s="402" t="s">
        <v>432</v>
      </c>
      <c r="G108" s="719" t="s">
        <v>432</v>
      </c>
      <c r="H108" s="656" t="s">
        <v>432</v>
      </c>
      <c r="I108" s="655" t="s">
        <v>432</v>
      </c>
      <c r="J108" s="399" t="s">
        <v>432</v>
      </c>
      <c r="K108" s="45">
        <v>5083.0330000000004</v>
      </c>
      <c r="L108" s="710" t="s">
        <v>432</v>
      </c>
      <c r="M108" s="179">
        <v>3.2947224573442679</v>
      </c>
      <c r="O108" s="662" t="s">
        <v>432</v>
      </c>
    </row>
    <row r="109" spans="1:15" ht="15.75" x14ac:dyDescent="0.2">
      <c r="A109" s="21" t="s">
        <v>346</v>
      </c>
      <c r="B109" s="239">
        <v>35557.661999999997</v>
      </c>
      <c r="C109" s="146">
        <v>124246.387</v>
      </c>
      <c r="D109" s="167">
        <v>249.4</v>
      </c>
      <c r="E109" s="179">
        <v>76.981088632103493</v>
      </c>
      <c r="F109" s="305">
        <v>1006338.5429999999</v>
      </c>
      <c r="G109" s="305">
        <v>24913.618999999999</v>
      </c>
      <c r="H109" s="167">
        <v>-97.5</v>
      </c>
      <c r="I109" s="179">
        <v>6.8562674975061295</v>
      </c>
      <c r="J109" s="300">
        <v>1041896.205</v>
      </c>
      <c r="K109" s="45">
        <v>149160.00599999999</v>
      </c>
      <c r="L109" s="267">
        <v>-85.7</v>
      </c>
      <c r="M109" s="179">
        <v>28.423958941246138</v>
      </c>
      <c r="O109" s="662" t="s">
        <v>432</v>
      </c>
    </row>
    <row r="110" spans="1:15" x14ac:dyDescent="0.2">
      <c r="A110" s="21" t="s">
        <v>9</v>
      </c>
      <c r="B110" s="239">
        <v>35557.661999999997</v>
      </c>
      <c r="C110" s="146">
        <v>124246.387</v>
      </c>
      <c r="D110" s="167">
        <v>249.4</v>
      </c>
      <c r="E110" s="179">
        <v>79.072561536215858</v>
      </c>
      <c r="F110" s="716" t="s">
        <v>432</v>
      </c>
      <c r="G110" s="718" t="s">
        <v>432</v>
      </c>
      <c r="H110" s="656" t="s">
        <v>432</v>
      </c>
      <c r="I110" s="655" t="s">
        <v>432</v>
      </c>
      <c r="J110" s="300">
        <v>35557.661999999997</v>
      </c>
      <c r="K110" s="45">
        <v>124246.387</v>
      </c>
      <c r="L110" s="267">
        <v>249.4</v>
      </c>
      <c r="M110" s="179">
        <v>79.072561536215858</v>
      </c>
      <c r="O110" s="662" t="s">
        <v>432</v>
      </c>
    </row>
    <row r="111" spans="1:15" x14ac:dyDescent="0.2">
      <c r="A111" s="21" t="s">
        <v>10</v>
      </c>
      <c r="B111" s="716" t="s">
        <v>432</v>
      </c>
      <c r="C111" s="718" t="s">
        <v>432</v>
      </c>
      <c r="D111" s="656" t="s">
        <v>432</v>
      </c>
      <c r="E111" s="655" t="s">
        <v>432</v>
      </c>
      <c r="F111" s="305">
        <v>1006338.5429999999</v>
      </c>
      <c r="G111" s="306">
        <v>24913.618999999999</v>
      </c>
      <c r="H111" s="167">
        <v>-97.5</v>
      </c>
      <c r="I111" s="179">
        <v>6.8562674975061295</v>
      </c>
      <c r="J111" s="300">
        <v>1006338.5429999999</v>
      </c>
      <c r="K111" s="45">
        <v>24913.618999999999</v>
      </c>
      <c r="L111" s="267">
        <v>-97.5</v>
      </c>
      <c r="M111" s="179">
        <v>6.776652967530536</v>
      </c>
      <c r="O111" s="662" t="s">
        <v>432</v>
      </c>
    </row>
    <row r="112" spans="1:15" ht="15.75" x14ac:dyDescent="0.2">
      <c r="A112" s="308" t="s">
        <v>344</v>
      </c>
      <c r="B112" s="727" t="s">
        <v>432</v>
      </c>
      <c r="C112" s="727" t="s">
        <v>432</v>
      </c>
      <c r="D112" s="167" t="s">
        <v>432</v>
      </c>
      <c r="E112" s="245" t="s">
        <v>432</v>
      </c>
      <c r="F112" s="727" t="s">
        <v>432</v>
      </c>
      <c r="G112" s="727" t="s">
        <v>432</v>
      </c>
      <c r="H112" s="167" t="s">
        <v>432</v>
      </c>
      <c r="I112" s="704" t="s">
        <v>432</v>
      </c>
      <c r="J112" s="302" t="s">
        <v>432</v>
      </c>
      <c r="K112" s="302" t="s">
        <v>432</v>
      </c>
      <c r="L112" s="167" t="s">
        <v>432</v>
      </c>
      <c r="M112" s="656" t="s">
        <v>432</v>
      </c>
      <c r="O112" s="662" t="s">
        <v>432</v>
      </c>
    </row>
    <row r="113" spans="1:15" x14ac:dyDescent="0.2">
      <c r="A113" s="308" t="s">
        <v>12</v>
      </c>
      <c r="B113" s="730"/>
      <c r="C113" s="731"/>
      <c r="D113" s="167"/>
      <c r="E113" s="245" t="s">
        <v>432</v>
      </c>
      <c r="F113" s="727" t="s">
        <v>432</v>
      </c>
      <c r="G113" s="727" t="s">
        <v>432</v>
      </c>
      <c r="H113" s="167" t="s">
        <v>432</v>
      </c>
      <c r="I113" s="704" t="s">
        <v>432</v>
      </c>
      <c r="J113" s="302" t="s">
        <v>432</v>
      </c>
      <c r="K113" s="302" t="s">
        <v>432</v>
      </c>
      <c r="L113" s="167" t="s">
        <v>432</v>
      </c>
      <c r="M113" s="656" t="s">
        <v>432</v>
      </c>
      <c r="O113" s="662" t="s">
        <v>432</v>
      </c>
    </row>
    <row r="114" spans="1:15" x14ac:dyDescent="0.2">
      <c r="A114" s="308" t="s">
        <v>13</v>
      </c>
      <c r="B114" s="730"/>
      <c r="C114" s="731"/>
      <c r="D114" s="167"/>
      <c r="E114" s="245" t="s">
        <v>432</v>
      </c>
      <c r="F114" s="727" t="s">
        <v>432</v>
      </c>
      <c r="G114" s="727" t="s">
        <v>432</v>
      </c>
      <c r="H114" s="167" t="s">
        <v>432</v>
      </c>
      <c r="I114" s="704" t="s">
        <v>432</v>
      </c>
      <c r="J114" s="302" t="s">
        <v>432</v>
      </c>
      <c r="K114" s="302" t="s">
        <v>432</v>
      </c>
      <c r="L114" s="167" t="s">
        <v>432</v>
      </c>
      <c r="M114" s="656" t="s">
        <v>432</v>
      </c>
      <c r="O114" s="662" t="s">
        <v>432</v>
      </c>
    </row>
    <row r="115" spans="1:15" ht="15.75" x14ac:dyDescent="0.2">
      <c r="A115" s="308" t="s">
        <v>345</v>
      </c>
      <c r="B115" s="727" t="s">
        <v>432</v>
      </c>
      <c r="C115" s="727" t="s">
        <v>432</v>
      </c>
      <c r="D115" s="167" t="s">
        <v>432</v>
      </c>
      <c r="E115" s="245" t="s">
        <v>432</v>
      </c>
      <c r="F115" s="727" t="s">
        <v>432</v>
      </c>
      <c r="G115" s="727" t="s">
        <v>432</v>
      </c>
      <c r="H115" s="167" t="s">
        <v>432</v>
      </c>
      <c r="I115" s="704" t="s">
        <v>432</v>
      </c>
      <c r="J115" s="302" t="s">
        <v>432</v>
      </c>
      <c r="K115" s="302" t="s">
        <v>432</v>
      </c>
      <c r="L115" s="167" t="s">
        <v>432</v>
      </c>
      <c r="M115" s="656" t="s">
        <v>432</v>
      </c>
      <c r="O115" s="662" t="s">
        <v>432</v>
      </c>
    </row>
    <row r="116" spans="1:15" x14ac:dyDescent="0.2">
      <c r="A116" s="308" t="s">
        <v>12</v>
      </c>
      <c r="B116" s="730"/>
      <c r="C116" s="731"/>
      <c r="D116" s="167"/>
      <c r="E116" s="245" t="s">
        <v>432</v>
      </c>
      <c r="F116" s="727" t="s">
        <v>432</v>
      </c>
      <c r="G116" s="727" t="s">
        <v>432</v>
      </c>
      <c r="H116" s="167" t="s">
        <v>432</v>
      </c>
      <c r="I116" s="704" t="s">
        <v>432</v>
      </c>
      <c r="J116" s="302" t="s">
        <v>432</v>
      </c>
      <c r="K116" s="302" t="s">
        <v>432</v>
      </c>
      <c r="L116" s="167" t="s">
        <v>432</v>
      </c>
      <c r="M116" s="656" t="s">
        <v>432</v>
      </c>
      <c r="O116" s="662" t="s">
        <v>432</v>
      </c>
    </row>
    <row r="117" spans="1:15" x14ac:dyDescent="0.2">
      <c r="A117" s="308" t="s">
        <v>13</v>
      </c>
      <c r="B117" s="732"/>
      <c r="C117" s="733"/>
      <c r="D117" s="167"/>
      <c r="E117" s="245" t="s">
        <v>432</v>
      </c>
      <c r="F117" s="727" t="s">
        <v>432</v>
      </c>
      <c r="G117" s="727" t="s">
        <v>432</v>
      </c>
      <c r="H117" s="167" t="s">
        <v>432</v>
      </c>
      <c r="I117" s="704" t="s">
        <v>432</v>
      </c>
      <c r="J117" s="302" t="s">
        <v>432</v>
      </c>
      <c r="K117" s="302" t="s">
        <v>432</v>
      </c>
      <c r="L117" s="167" t="s">
        <v>432</v>
      </c>
      <c r="M117" s="656" t="s">
        <v>432</v>
      </c>
      <c r="O117" s="662" t="s">
        <v>432</v>
      </c>
    </row>
    <row r="118" spans="1:15" ht="15.75" x14ac:dyDescent="0.2">
      <c r="A118" s="21" t="s">
        <v>356</v>
      </c>
      <c r="B118" s="402" t="s">
        <v>432</v>
      </c>
      <c r="C118" s="719" t="s">
        <v>432</v>
      </c>
      <c r="D118" s="656" t="s">
        <v>432</v>
      </c>
      <c r="E118" s="655" t="s">
        <v>432</v>
      </c>
      <c r="F118" s="402" t="s">
        <v>432</v>
      </c>
      <c r="G118" s="719" t="s">
        <v>432</v>
      </c>
      <c r="H118" s="656" t="s">
        <v>432</v>
      </c>
      <c r="I118" s="655" t="s">
        <v>432</v>
      </c>
      <c r="J118" s="399" t="s">
        <v>432</v>
      </c>
      <c r="K118" s="649" t="s">
        <v>432</v>
      </c>
      <c r="L118" s="710" t="s">
        <v>432</v>
      </c>
      <c r="M118" s="655" t="s">
        <v>432</v>
      </c>
      <c r="O118" s="662" t="s">
        <v>432</v>
      </c>
    </row>
    <row r="119" spans="1:15" ht="15.75" x14ac:dyDescent="0.2">
      <c r="A119" s="13" t="s">
        <v>28</v>
      </c>
      <c r="B119" s="363">
        <v>149605866.93871999</v>
      </c>
      <c r="C119" s="363">
        <v>154756981.00300002</v>
      </c>
      <c r="D119" s="167">
        <v>3.4</v>
      </c>
      <c r="E119" s="179">
        <v>41.292016111095954</v>
      </c>
      <c r="F119" s="362">
        <v>42324169.848999999</v>
      </c>
      <c r="G119" s="362">
        <v>50231591.722000003</v>
      </c>
      <c r="H119" s="167">
        <v>18.7</v>
      </c>
      <c r="I119" s="179">
        <v>32.088139851574283</v>
      </c>
      <c r="J119" s="320">
        <v>191930036.78771999</v>
      </c>
      <c r="K119" s="241">
        <v>204988572.72500002</v>
      </c>
      <c r="L119" s="267">
        <v>6.8</v>
      </c>
      <c r="M119" s="179">
        <v>38.580329770312829</v>
      </c>
      <c r="O119" s="662" t="s">
        <v>432</v>
      </c>
    </row>
    <row r="120" spans="1:15" x14ac:dyDescent="0.2">
      <c r="A120" s="21" t="s">
        <v>9</v>
      </c>
      <c r="B120" s="239">
        <v>149548563.69999999</v>
      </c>
      <c r="C120" s="146">
        <v>154663430.73969001</v>
      </c>
      <c r="D120" s="167">
        <v>3.4</v>
      </c>
      <c r="E120" s="179">
        <v>41.524359669352322</v>
      </c>
      <c r="F120" s="402" t="s">
        <v>432</v>
      </c>
      <c r="G120" s="719" t="s">
        <v>432</v>
      </c>
      <c r="H120" s="656" t="s">
        <v>432</v>
      </c>
      <c r="I120" s="655" t="s">
        <v>432</v>
      </c>
      <c r="J120" s="300">
        <v>149548563.69999999</v>
      </c>
      <c r="K120" s="45">
        <v>154663430.73969001</v>
      </c>
      <c r="L120" s="267">
        <v>3.4</v>
      </c>
      <c r="M120" s="179">
        <v>41.524359669352322</v>
      </c>
      <c r="O120" s="662" t="s">
        <v>432</v>
      </c>
    </row>
    <row r="121" spans="1:15" x14ac:dyDescent="0.2">
      <c r="A121" s="21" t="s">
        <v>10</v>
      </c>
      <c r="B121" s="239">
        <v>47220.992720000002</v>
      </c>
      <c r="C121" s="146">
        <v>47796.199310000004</v>
      </c>
      <c r="D121" s="167">
        <v>1.2</v>
      </c>
      <c r="E121" s="179">
        <v>2.1469657778552467</v>
      </c>
      <c r="F121" s="239">
        <v>42324169.848999999</v>
      </c>
      <c r="G121" s="146">
        <v>50231591.722000003</v>
      </c>
      <c r="H121" s="167">
        <v>18.7</v>
      </c>
      <c r="I121" s="179">
        <v>32.101075509955216</v>
      </c>
      <c r="J121" s="300">
        <v>42371390.84172</v>
      </c>
      <c r="K121" s="45">
        <v>50279387.92131</v>
      </c>
      <c r="L121" s="267">
        <v>18.7</v>
      </c>
      <c r="M121" s="179">
        <v>31.680898614892893</v>
      </c>
      <c r="O121" s="662" t="s">
        <v>432</v>
      </c>
    </row>
    <row r="122" spans="1:15" ht="15.75" x14ac:dyDescent="0.2">
      <c r="A122" s="308" t="s">
        <v>344</v>
      </c>
      <c r="B122" s="727" t="s">
        <v>432</v>
      </c>
      <c r="C122" s="727" t="s">
        <v>432</v>
      </c>
      <c r="D122" s="167" t="s">
        <v>432</v>
      </c>
      <c r="E122" s="245" t="s">
        <v>432</v>
      </c>
      <c r="F122" s="727" t="s">
        <v>432</v>
      </c>
      <c r="G122" s="727" t="s">
        <v>432</v>
      </c>
      <c r="H122" s="167" t="s">
        <v>432</v>
      </c>
      <c r="I122" s="704" t="s">
        <v>432</v>
      </c>
      <c r="J122" s="302" t="s">
        <v>432</v>
      </c>
      <c r="K122" s="302" t="s">
        <v>432</v>
      </c>
      <c r="L122" s="167" t="s">
        <v>432</v>
      </c>
      <c r="M122" s="656" t="s">
        <v>432</v>
      </c>
      <c r="O122" s="662" t="s">
        <v>432</v>
      </c>
    </row>
    <row r="123" spans="1:15" x14ac:dyDescent="0.2">
      <c r="A123" s="308" t="s">
        <v>12</v>
      </c>
      <c r="B123" s="730"/>
      <c r="C123" s="731"/>
      <c r="D123" s="167"/>
      <c r="E123" s="245" t="s">
        <v>432</v>
      </c>
      <c r="F123" s="727" t="s">
        <v>432</v>
      </c>
      <c r="G123" s="727" t="s">
        <v>432</v>
      </c>
      <c r="H123" s="167" t="s">
        <v>432</v>
      </c>
      <c r="I123" s="704" t="s">
        <v>432</v>
      </c>
      <c r="J123" s="302" t="s">
        <v>432</v>
      </c>
      <c r="K123" s="302" t="s">
        <v>432</v>
      </c>
      <c r="L123" s="167" t="s">
        <v>432</v>
      </c>
      <c r="M123" s="656" t="s">
        <v>432</v>
      </c>
      <c r="O123" s="662" t="s">
        <v>432</v>
      </c>
    </row>
    <row r="124" spans="1:15" x14ac:dyDescent="0.2">
      <c r="A124" s="308" t="s">
        <v>13</v>
      </c>
      <c r="B124" s="730"/>
      <c r="C124" s="731"/>
      <c r="D124" s="167"/>
      <c r="E124" s="245" t="s">
        <v>432</v>
      </c>
      <c r="F124" s="727" t="s">
        <v>432</v>
      </c>
      <c r="G124" s="727" t="s">
        <v>432</v>
      </c>
      <c r="H124" s="167" t="s">
        <v>432</v>
      </c>
      <c r="I124" s="704" t="s">
        <v>432</v>
      </c>
      <c r="J124" s="302" t="s">
        <v>432</v>
      </c>
      <c r="K124" s="302" t="s">
        <v>432</v>
      </c>
      <c r="L124" s="167" t="s">
        <v>432</v>
      </c>
      <c r="M124" s="656" t="s">
        <v>432</v>
      </c>
      <c r="O124" s="662" t="s">
        <v>432</v>
      </c>
    </row>
    <row r="125" spans="1:15" ht="15.75" x14ac:dyDescent="0.2">
      <c r="A125" s="308" t="s">
        <v>345</v>
      </c>
      <c r="B125" s="727" t="s">
        <v>432</v>
      </c>
      <c r="C125" s="727" t="s">
        <v>432</v>
      </c>
      <c r="D125" s="167" t="s">
        <v>432</v>
      </c>
      <c r="E125" s="245" t="s">
        <v>432</v>
      </c>
      <c r="F125" s="727" t="s">
        <v>432</v>
      </c>
      <c r="G125" s="727" t="s">
        <v>432</v>
      </c>
      <c r="H125" s="167" t="s">
        <v>432</v>
      </c>
      <c r="I125" s="704" t="s">
        <v>432</v>
      </c>
      <c r="J125" s="302" t="s">
        <v>432</v>
      </c>
      <c r="K125" s="302" t="s">
        <v>432</v>
      </c>
      <c r="L125" s="167" t="s">
        <v>432</v>
      </c>
      <c r="M125" s="656" t="s">
        <v>432</v>
      </c>
      <c r="O125" s="662" t="s">
        <v>432</v>
      </c>
    </row>
    <row r="126" spans="1:15" x14ac:dyDescent="0.2">
      <c r="A126" s="308" t="s">
        <v>12</v>
      </c>
      <c r="B126" s="730"/>
      <c r="C126" s="731"/>
      <c r="D126" s="167"/>
      <c r="E126" s="245" t="s">
        <v>432</v>
      </c>
      <c r="F126" s="727" t="s">
        <v>432</v>
      </c>
      <c r="G126" s="727" t="s">
        <v>432</v>
      </c>
      <c r="H126" s="167" t="s">
        <v>432</v>
      </c>
      <c r="I126" s="704" t="s">
        <v>432</v>
      </c>
      <c r="J126" s="302" t="s">
        <v>432</v>
      </c>
      <c r="K126" s="302" t="s">
        <v>432</v>
      </c>
      <c r="L126" s="167" t="s">
        <v>432</v>
      </c>
      <c r="M126" s="656" t="s">
        <v>432</v>
      </c>
      <c r="O126" s="662" t="s">
        <v>432</v>
      </c>
    </row>
    <row r="127" spans="1:15" x14ac:dyDescent="0.2">
      <c r="A127" s="308" t="s">
        <v>13</v>
      </c>
      <c r="B127" s="730"/>
      <c r="C127" s="731"/>
      <c r="D127" s="167"/>
      <c r="E127" s="245" t="s">
        <v>432</v>
      </c>
      <c r="F127" s="727" t="s">
        <v>432</v>
      </c>
      <c r="G127" s="727" t="s">
        <v>432</v>
      </c>
      <c r="H127" s="167" t="s">
        <v>432</v>
      </c>
      <c r="I127" s="704" t="s">
        <v>432</v>
      </c>
      <c r="J127" s="302" t="s">
        <v>432</v>
      </c>
      <c r="K127" s="302" t="s">
        <v>432</v>
      </c>
      <c r="L127" s="167" t="s">
        <v>432</v>
      </c>
      <c r="M127" s="656" t="s">
        <v>432</v>
      </c>
      <c r="O127" s="662" t="s">
        <v>432</v>
      </c>
    </row>
    <row r="128" spans="1:15" x14ac:dyDescent="0.2">
      <c r="A128" s="21" t="s">
        <v>34</v>
      </c>
      <c r="B128" s="239">
        <v>10082.245999999999</v>
      </c>
      <c r="C128" s="146">
        <v>45754.063999999998</v>
      </c>
      <c r="D128" s="167">
        <v>353.8</v>
      </c>
      <c r="E128" s="179">
        <v>47.594018286795823</v>
      </c>
      <c r="F128" s="402" t="s">
        <v>432</v>
      </c>
      <c r="G128" s="719" t="s">
        <v>432</v>
      </c>
      <c r="H128" s="656" t="s">
        <v>432</v>
      </c>
      <c r="I128" s="655" t="s">
        <v>432</v>
      </c>
      <c r="J128" s="300">
        <v>10082.245999999999</v>
      </c>
      <c r="K128" s="45">
        <v>45754.063999999998</v>
      </c>
      <c r="L128" s="267">
        <v>353.8</v>
      </c>
      <c r="M128" s="179">
        <v>28.737197766355465</v>
      </c>
      <c r="O128" s="662" t="s">
        <v>432</v>
      </c>
    </row>
    <row r="129" spans="1:15" ht="15.75" x14ac:dyDescent="0.2">
      <c r="A129" s="21" t="s">
        <v>346</v>
      </c>
      <c r="B129" s="239">
        <v>146212192.99272001</v>
      </c>
      <c r="C129" s="239">
        <v>151129748.41800001</v>
      </c>
      <c r="D129" s="167">
        <v>3.4</v>
      </c>
      <c r="E129" s="179">
        <v>40.873987674613609</v>
      </c>
      <c r="F129" s="305">
        <v>42324169.848999999</v>
      </c>
      <c r="G129" s="305">
        <v>50231591.722000003</v>
      </c>
      <c r="H129" s="167">
        <v>18.7</v>
      </c>
      <c r="I129" s="179">
        <v>32.190097936448282</v>
      </c>
      <c r="J129" s="300">
        <v>188536362.84172001</v>
      </c>
      <c r="K129" s="45">
        <v>201361340.14000002</v>
      </c>
      <c r="L129" s="267">
        <v>6.8</v>
      </c>
      <c r="M129" s="179">
        <v>38.296748342708845</v>
      </c>
      <c r="O129" s="662" t="s">
        <v>432</v>
      </c>
    </row>
    <row r="130" spans="1:15" x14ac:dyDescent="0.2">
      <c r="A130" s="21" t="s">
        <v>9</v>
      </c>
      <c r="B130" s="305">
        <v>146164972</v>
      </c>
      <c r="C130" s="306">
        <v>151081952.21869001</v>
      </c>
      <c r="D130" s="167">
        <v>3.4</v>
      </c>
      <c r="E130" s="179">
        <v>41.108573714346065</v>
      </c>
      <c r="F130" s="402" t="s">
        <v>432</v>
      </c>
      <c r="G130" s="719" t="s">
        <v>432</v>
      </c>
      <c r="H130" s="656" t="s">
        <v>432</v>
      </c>
      <c r="I130" s="655" t="s">
        <v>432</v>
      </c>
      <c r="J130" s="300">
        <v>146164972</v>
      </c>
      <c r="K130" s="45">
        <v>151081952.21869001</v>
      </c>
      <c r="L130" s="267">
        <v>3.4</v>
      </c>
      <c r="M130" s="179">
        <v>41.108573714346065</v>
      </c>
      <c r="O130" s="662" t="s">
        <v>432</v>
      </c>
    </row>
    <row r="131" spans="1:15" x14ac:dyDescent="0.2">
      <c r="A131" s="21" t="s">
        <v>10</v>
      </c>
      <c r="B131" s="305">
        <v>47220.992720000002</v>
      </c>
      <c r="C131" s="306">
        <v>47796.199310000004</v>
      </c>
      <c r="D131" s="167">
        <v>1.2</v>
      </c>
      <c r="E131" s="179">
        <v>2.1469657778552467</v>
      </c>
      <c r="F131" s="239">
        <v>42324169.848999999</v>
      </c>
      <c r="G131" s="239">
        <v>50231591.722000003</v>
      </c>
      <c r="H131" s="167">
        <v>18.7</v>
      </c>
      <c r="I131" s="179">
        <v>32.190097936448282</v>
      </c>
      <c r="J131" s="300">
        <v>42371390.84172</v>
      </c>
      <c r="K131" s="45">
        <v>50279387.92131</v>
      </c>
      <c r="L131" s="267">
        <v>18.7</v>
      </c>
      <c r="M131" s="179">
        <v>31.767520036848826</v>
      </c>
      <c r="O131" s="662" t="s">
        <v>432</v>
      </c>
    </row>
    <row r="132" spans="1:15" ht="15.75" x14ac:dyDescent="0.2">
      <c r="A132" s="308" t="s">
        <v>344</v>
      </c>
      <c r="B132" s="727" t="s">
        <v>432</v>
      </c>
      <c r="C132" s="727" t="s">
        <v>432</v>
      </c>
      <c r="D132" s="167" t="s">
        <v>432</v>
      </c>
      <c r="E132" s="245" t="s">
        <v>432</v>
      </c>
      <c r="F132" s="727" t="s">
        <v>432</v>
      </c>
      <c r="G132" s="727" t="s">
        <v>432</v>
      </c>
      <c r="H132" s="167" t="s">
        <v>432</v>
      </c>
      <c r="I132" s="704" t="s">
        <v>432</v>
      </c>
      <c r="J132" s="302" t="s">
        <v>432</v>
      </c>
      <c r="K132" s="302" t="s">
        <v>432</v>
      </c>
      <c r="L132" s="167" t="s">
        <v>432</v>
      </c>
      <c r="M132" s="656" t="s">
        <v>432</v>
      </c>
      <c r="O132" s="662" t="s">
        <v>432</v>
      </c>
    </row>
    <row r="133" spans="1:15" x14ac:dyDescent="0.2">
      <c r="A133" s="308" t="s">
        <v>12</v>
      </c>
      <c r="B133" s="730"/>
      <c r="C133" s="731"/>
      <c r="D133" s="167"/>
      <c r="E133" s="245" t="s">
        <v>432</v>
      </c>
      <c r="F133" s="727" t="s">
        <v>432</v>
      </c>
      <c r="G133" s="727" t="s">
        <v>432</v>
      </c>
      <c r="H133" s="167" t="s">
        <v>432</v>
      </c>
      <c r="I133" s="704" t="s">
        <v>432</v>
      </c>
      <c r="J133" s="302" t="s">
        <v>432</v>
      </c>
      <c r="K133" s="302" t="s">
        <v>432</v>
      </c>
      <c r="L133" s="167" t="s">
        <v>432</v>
      </c>
      <c r="M133" s="656" t="s">
        <v>432</v>
      </c>
      <c r="O133" s="662" t="s">
        <v>432</v>
      </c>
    </row>
    <row r="134" spans="1:15" x14ac:dyDescent="0.2">
      <c r="A134" s="308" t="s">
        <v>13</v>
      </c>
      <c r="B134" s="730"/>
      <c r="C134" s="731"/>
      <c r="D134" s="167"/>
      <c r="E134" s="245" t="s">
        <v>432</v>
      </c>
      <c r="F134" s="727" t="s">
        <v>432</v>
      </c>
      <c r="G134" s="727" t="s">
        <v>432</v>
      </c>
      <c r="H134" s="167" t="s">
        <v>432</v>
      </c>
      <c r="I134" s="704" t="s">
        <v>432</v>
      </c>
      <c r="J134" s="302" t="s">
        <v>432</v>
      </c>
      <c r="K134" s="302" t="s">
        <v>432</v>
      </c>
      <c r="L134" s="167" t="s">
        <v>432</v>
      </c>
      <c r="M134" s="656" t="s">
        <v>432</v>
      </c>
      <c r="O134" s="662" t="s">
        <v>432</v>
      </c>
    </row>
    <row r="135" spans="1:15" ht="15.75" x14ac:dyDescent="0.2">
      <c r="A135" s="308" t="s">
        <v>345</v>
      </c>
      <c r="B135" s="727" t="s">
        <v>432</v>
      </c>
      <c r="C135" s="727" t="s">
        <v>432</v>
      </c>
      <c r="D135" s="167" t="s">
        <v>432</v>
      </c>
      <c r="E135" s="245" t="s">
        <v>432</v>
      </c>
      <c r="F135" s="727" t="s">
        <v>432</v>
      </c>
      <c r="G135" s="727" t="s">
        <v>432</v>
      </c>
      <c r="H135" s="167" t="s">
        <v>432</v>
      </c>
      <c r="I135" s="704" t="s">
        <v>432</v>
      </c>
      <c r="J135" s="302" t="s">
        <v>432</v>
      </c>
      <c r="K135" s="302" t="s">
        <v>432</v>
      </c>
      <c r="L135" s="167" t="s">
        <v>432</v>
      </c>
      <c r="M135" s="656" t="s">
        <v>432</v>
      </c>
      <c r="O135" s="662" t="s">
        <v>432</v>
      </c>
    </row>
    <row r="136" spans="1:15" x14ac:dyDescent="0.2">
      <c r="A136" s="308" t="s">
        <v>12</v>
      </c>
      <c r="B136" s="730"/>
      <c r="C136" s="731"/>
      <c r="D136" s="167"/>
      <c r="E136" s="245" t="s">
        <v>432</v>
      </c>
      <c r="F136" s="727" t="s">
        <v>432</v>
      </c>
      <c r="G136" s="727" t="s">
        <v>432</v>
      </c>
      <c r="H136" s="167" t="s">
        <v>432</v>
      </c>
      <c r="I136" s="704" t="s">
        <v>432</v>
      </c>
      <c r="J136" s="302" t="s">
        <v>432</v>
      </c>
      <c r="K136" s="302" t="s">
        <v>432</v>
      </c>
      <c r="L136" s="167" t="s">
        <v>432</v>
      </c>
      <c r="M136" s="656" t="s">
        <v>432</v>
      </c>
      <c r="O136" s="662" t="s">
        <v>432</v>
      </c>
    </row>
    <row r="137" spans="1:15" x14ac:dyDescent="0.2">
      <c r="A137" s="308" t="s">
        <v>13</v>
      </c>
      <c r="B137" s="730"/>
      <c r="C137" s="731"/>
      <c r="D137" s="167"/>
      <c r="E137" s="245" t="s">
        <v>432</v>
      </c>
      <c r="F137" s="727" t="s">
        <v>432</v>
      </c>
      <c r="G137" s="727" t="s">
        <v>432</v>
      </c>
      <c r="H137" s="167" t="s">
        <v>432</v>
      </c>
      <c r="I137" s="704" t="s">
        <v>432</v>
      </c>
      <c r="J137" s="302" t="s">
        <v>432</v>
      </c>
      <c r="K137" s="302" t="s">
        <v>432</v>
      </c>
      <c r="L137" s="167" t="s">
        <v>432</v>
      </c>
      <c r="M137" s="656" t="s">
        <v>432</v>
      </c>
      <c r="O137" s="662" t="s">
        <v>432</v>
      </c>
    </row>
    <row r="138" spans="1:15" ht="15.75" x14ac:dyDescent="0.2">
      <c r="A138" s="21" t="s">
        <v>356</v>
      </c>
      <c r="B138" s="239">
        <v>3383592.0809999998</v>
      </c>
      <c r="C138" s="146">
        <v>3581478.5210000002</v>
      </c>
      <c r="D138" s="167">
        <v>5.8</v>
      </c>
      <c r="E138" s="179">
        <v>72.426075709604277</v>
      </c>
      <c r="F138" s="402" t="s">
        <v>432</v>
      </c>
      <c r="G138" s="719" t="s">
        <v>432</v>
      </c>
      <c r="H138" s="656" t="s">
        <v>432</v>
      </c>
      <c r="I138" s="655" t="s">
        <v>432</v>
      </c>
      <c r="J138" s="300">
        <v>3383592.0809999998</v>
      </c>
      <c r="K138" s="45">
        <v>3581478.5210000002</v>
      </c>
      <c r="L138" s="267">
        <v>5.8</v>
      </c>
      <c r="M138" s="179">
        <v>66.597956380294747</v>
      </c>
      <c r="O138" s="662" t="s">
        <v>432</v>
      </c>
    </row>
    <row r="139" spans="1:15" ht="15.75" x14ac:dyDescent="0.2">
      <c r="A139" s="21" t="s">
        <v>357</v>
      </c>
      <c r="B139" s="239">
        <v>95728830.077000007</v>
      </c>
      <c r="C139" s="239">
        <v>108797213.82099999</v>
      </c>
      <c r="D139" s="167">
        <v>13.7</v>
      </c>
      <c r="E139" s="179">
        <v>41.246973270612592</v>
      </c>
      <c r="F139" s="239">
        <v>3708686.3309999998</v>
      </c>
      <c r="G139" s="239">
        <v>4922110.7939999998</v>
      </c>
      <c r="H139" s="167">
        <v>32.700000000000003</v>
      </c>
      <c r="I139" s="179">
        <v>94.730940078547277</v>
      </c>
      <c r="J139" s="300">
        <v>99437516.408000007</v>
      </c>
      <c r="K139" s="45">
        <v>113719324.61499999</v>
      </c>
      <c r="L139" s="267">
        <v>14.4</v>
      </c>
      <c r="M139" s="179">
        <v>42.280176289414733</v>
      </c>
      <c r="O139" s="662" t="s">
        <v>432</v>
      </c>
    </row>
    <row r="140" spans="1:15" ht="15.75" x14ac:dyDescent="0.2">
      <c r="A140" s="21" t="s">
        <v>348</v>
      </c>
      <c r="B140" s="402" t="s">
        <v>432</v>
      </c>
      <c r="C140" s="402" t="s">
        <v>432</v>
      </c>
      <c r="D140" s="656" t="s">
        <v>432</v>
      </c>
      <c r="E140" s="655" t="s">
        <v>432</v>
      </c>
      <c r="F140" s="239">
        <v>12107788.348999999</v>
      </c>
      <c r="G140" s="239">
        <v>14616839.267000001</v>
      </c>
      <c r="H140" s="167">
        <v>20.7</v>
      </c>
      <c r="I140" s="179">
        <v>30.237789181600103</v>
      </c>
      <c r="J140" s="300">
        <v>12107788.348999999</v>
      </c>
      <c r="K140" s="45">
        <v>14616839.267000001</v>
      </c>
      <c r="L140" s="267">
        <v>20.7</v>
      </c>
      <c r="M140" s="179">
        <v>29.79168249989447</v>
      </c>
      <c r="O140" s="662" t="s">
        <v>432</v>
      </c>
    </row>
    <row r="141" spans="1:15" ht="15.75" x14ac:dyDescent="0.2">
      <c r="A141" s="21" t="s">
        <v>349</v>
      </c>
      <c r="B141" s="402" t="s">
        <v>432</v>
      </c>
      <c r="C141" s="402" t="s">
        <v>432</v>
      </c>
      <c r="D141" s="656" t="s">
        <v>432</v>
      </c>
      <c r="E141" s="655" t="s">
        <v>432</v>
      </c>
      <c r="F141" s="402" t="s">
        <v>432</v>
      </c>
      <c r="G141" s="402" t="s">
        <v>432</v>
      </c>
      <c r="H141" s="656" t="s">
        <v>432</v>
      </c>
      <c r="I141" s="655" t="s">
        <v>432</v>
      </c>
      <c r="J141" s="399" t="s">
        <v>432</v>
      </c>
      <c r="K141" s="649" t="s">
        <v>432</v>
      </c>
      <c r="L141" s="710" t="s">
        <v>432</v>
      </c>
      <c r="M141" s="655" t="s">
        <v>432</v>
      </c>
      <c r="O141" s="662" t="s">
        <v>432</v>
      </c>
    </row>
    <row r="142" spans="1:15" ht="15.75" x14ac:dyDescent="0.2">
      <c r="A142" s="13" t="s">
        <v>27</v>
      </c>
      <c r="B142" s="319">
        <v>105169.696</v>
      </c>
      <c r="C142" s="160">
        <v>22790.098999999998</v>
      </c>
      <c r="D142" s="167">
        <v>-78.3</v>
      </c>
      <c r="E142" s="179">
        <v>4.1916401338344489</v>
      </c>
      <c r="F142" s="319">
        <v>473738.84600000002</v>
      </c>
      <c r="G142" s="160">
        <v>153027.06899999999</v>
      </c>
      <c r="H142" s="167">
        <v>-67.7</v>
      </c>
      <c r="I142" s="179">
        <v>5.046405209825009</v>
      </c>
      <c r="J142" s="320">
        <v>578908.54200000002</v>
      </c>
      <c r="K142" s="241">
        <v>175817.16799999998</v>
      </c>
      <c r="L142" s="267">
        <v>-69.599999999999994</v>
      </c>
      <c r="M142" s="179">
        <v>4.9164483549290363</v>
      </c>
      <c r="O142" s="662" t="s">
        <v>432</v>
      </c>
    </row>
    <row r="143" spans="1:15" x14ac:dyDescent="0.2">
      <c r="A143" s="21" t="s">
        <v>9</v>
      </c>
      <c r="B143" s="239">
        <v>105169.696</v>
      </c>
      <c r="C143" s="146">
        <v>22790.098999999998</v>
      </c>
      <c r="D143" s="167">
        <v>-78.3</v>
      </c>
      <c r="E143" s="179">
        <v>4.2188077679935025</v>
      </c>
      <c r="F143" s="402" t="s">
        <v>432</v>
      </c>
      <c r="G143" s="719" t="s">
        <v>432</v>
      </c>
      <c r="H143" s="656" t="s">
        <v>432</v>
      </c>
      <c r="I143" s="655" t="s">
        <v>432</v>
      </c>
      <c r="J143" s="300">
        <v>105169.696</v>
      </c>
      <c r="K143" s="45">
        <v>22790.098999999998</v>
      </c>
      <c r="L143" s="267">
        <v>-78.3</v>
      </c>
      <c r="M143" s="179">
        <v>4.2188077679935025</v>
      </c>
      <c r="O143" s="662" t="s">
        <v>432</v>
      </c>
    </row>
    <row r="144" spans="1:15" x14ac:dyDescent="0.2">
      <c r="A144" s="21" t="s">
        <v>10</v>
      </c>
      <c r="B144" s="402" t="s">
        <v>432</v>
      </c>
      <c r="C144" s="719" t="s">
        <v>432</v>
      </c>
      <c r="D144" s="656" t="s">
        <v>432</v>
      </c>
      <c r="E144" s="655" t="s">
        <v>432</v>
      </c>
      <c r="F144" s="239">
        <v>473738.84600000002</v>
      </c>
      <c r="G144" s="146">
        <v>153027.06899999999</v>
      </c>
      <c r="H144" s="167">
        <v>-67.7</v>
      </c>
      <c r="I144" s="179">
        <v>5.046405209825009</v>
      </c>
      <c r="J144" s="300">
        <v>473738.84600000002</v>
      </c>
      <c r="K144" s="45">
        <v>153027.06899999999</v>
      </c>
      <c r="L144" s="267">
        <v>-67.7</v>
      </c>
      <c r="M144" s="179">
        <v>5.040585261476763</v>
      </c>
      <c r="O144" s="662" t="s">
        <v>432</v>
      </c>
    </row>
    <row r="145" spans="1:15" x14ac:dyDescent="0.2">
      <c r="A145" s="21" t="s">
        <v>34</v>
      </c>
      <c r="B145" s="402" t="s">
        <v>432</v>
      </c>
      <c r="C145" s="719" t="s">
        <v>432</v>
      </c>
      <c r="D145" s="656" t="s">
        <v>432</v>
      </c>
      <c r="E145" s="655" t="s">
        <v>432</v>
      </c>
      <c r="F145" s="402" t="s">
        <v>432</v>
      </c>
      <c r="G145" s="719" t="s">
        <v>432</v>
      </c>
      <c r="H145" s="656" t="s">
        <v>432</v>
      </c>
      <c r="I145" s="655" t="s">
        <v>432</v>
      </c>
      <c r="J145" s="399" t="s">
        <v>432</v>
      </c>
      <c r="K145" s="649" t="s">
        <v>432</v>
      </c>
      <c r="L145" s="710" t="s">
        <v>432</v>
      </c>
      <c r="M145" s="655" t="s">
        <v>432</v>
      </c>
      <c r="O145" s="662" t="s">
        <v>432</v>
      </c>
    </row>
    <row r="146" spans="1:15" x14ac:dyDescent="0.2">
      <c r="A146" s="308" t="s">
        <v>15</v>
      </c>
      <c r="B146" s="727" t="s">
        <v>432</v>
      </c>
      <c r="C146" s="727" t="s">
        <v>432</v>
      </c>
      <c r="D146" s="167" t="s">
        <v>432</v>
      </c>
      <c r="E146" s="245" t="s">
        <v>432</v>
      </c>
      <c r="F146" s="727" t="s">
        <v>432</v>
      </c>
      <c r="G146" s="727" t="s">
        <v>432</v>
      </c>
      <c r="H146" s="167" t="s">
        <v>432</v>
      </c>
      <c r="I146" s="704" t="s">
        <v>432</v>
      </c>
      <c r="J146" s="302" t="s">
        <v>432</v>
      </c>
      <c r="K146" s="302" t="s">
        <v>432</v>
      </c>
      <c r="L146" s="167" t="s">
        <v>432</v>
      </c>
      <c r="M146" s="656" t="s">
        <v>432</v>
      </c>
      <c r="O146" s="662" t="s">
        <v>432</v>
      </c>
    </row>
    <row r="147" spans="1:15" ht="15.75" x14ac:dyDescent="0.2">
      <c r="A147" s="21" t="s">
        <v>358</v>
      </c>
      <c r="B147" s="402" t="s">
        <v>432</v>
      </c>
      <c r="C147" s="239">
        <v>4061.7159999999999</v>
      </c>
      <c r="D147" s="656" t="s">
        <v>432</v>
      </c>
      <c r="E147" s="179">
        <v>1.5060990259142479</v>
      </c>
      <c r="F147" s="402" t="s">
        <v>432</v>
      </c>
      <c r="G147" s="402" t="s">
        <v>432</v>
      </c>
      <c r="H147" s="656" t="s">
        <v>432</v>
      </c>
      <c r="I147" s="655" t="s">
        <v>432</v>
      </c>
      <c r="J147" s="399" t="s">
        <v>432</v>
      </c>
      <c r="K147" s="45">
        <v>4061.7159999999999</v>
      </c>
      <c r="L147" s="710" t="s">
        <v>432</v>
      </c>
      <c r="M147" s="179">
        <v>1.2873225042911041</v>
      </c>
      <c r="O147" s="662" t="s">
        <v>432</v>
      </c>
    </row>
    <row r="148" spans="1:15" ht="15.75" x14ac:dyDescent="0.2">
      <c r="A148" s="21" t="s">
        <v>350</v>
      </c>
      <c r="B148" s="402" t="s">
        <v>432</v>
      </c>
      <c r="C148" s="402" t="s">
        <v>432</v>
      </c>
      <c r="D148" s="656" t="s">
        <v>432</v>
      </c>
      <c r="E148" s="655" t="s">
        <v>432</v>
      </c>
      <c r="F148" s="239">
        <v>63575.173999999999</v>
      </c>
      <c r="G148" s="239">
        <v>119852.542</v>
      </c>
      <c r="H148" s="167">
        <v>88.5</v>
      </c>
      <c r="I148" s="179">
        <v>23.236961918080425</v>
      </c>
      <c r="J148" s="300">
        <v>63575.173999999999</v>
      </c>
      <c r="K148" s="45">
        <v>119852.542</v>
      </c>
      <c r="L148" s="267">
        <v>88.5</v>
      </c>
      <c r="M148" s="179">
        <v>23.236335851099941</v>
      </c>
      <c r="O148" s="662" t="s">
        <v>432</v>
      </c>
    </row>
    <row r="149" spans="1:15" ht="15.75" x14ac:dyDescent="0.2">
      <c r="A149" s="21" t="s">
        <v>349</v>
      </c>
      <c r="B149" s="402" t="s">
        <v>432</v>
      </c>
      <c r="C149" s="402" t="s">
        <v>432</v>
      </c>
      <c r="D149" s="656" t="s">
        <v>432</v>
      </c>
      <c r="E149" s="655" t="s">
        <v>432</v>
      </c>
      <c r="F149" s="402" t="s">
        <v>432</v>
      </c>
      <c r="G149" s="402" t="s">
        <v>432</v>
      </c>
      <c r="H149" s="656" t="s">
        <v>432</v>
      </c>
      <c r="I149" s="655" t="s">
        <v>432</v>
      </c>
      <c r="J149" s="399" t="s">
        <v>432</v>
      </c>
      <c r="K149" s="649" t="s">
        <v>432</v>
      </c>
      <c r="L149" s="710" t="s">
        <v>432</v>
      </c>
      <c r="M149" s="655" t="s">
        <v>432</v>
      </c>
      <c r="O149" s="662" t="s">
        <v>432</v>
      </c>
    </row>
    <row r="150" spans="1:15" ht="15.75" x14ac:dyDescent="0.2">
      <c r="A150" s="13" t="s">
        <v>26</v>
      </c>
      <c r="B150" s="319">
        <v>52478.057000000001</v>
      </c>
      <c r="C150" s="160">
        <v>149959.397</v>
      </c>
      <c r="D150" s="167">
        <v>185.8</v>
      </c>
      <c r="E150" s="179">
        <v>26.107562380385918</v>
      </c>
      <c r="F150" s="319">
        <v>507808.897</v>
      </c>
      <c r="G150" s="160">
        <v>666925.21799999999</v>
      </c>
      <c r="H150" s="167">
        <v>31.3</v>
      </c>
      <c r="I150" s="179">
        <v>22.814348881302625</v>
      </c>
      <c r="J150" s="320">
        <v>560286.95400000003</v>
      </c>
      <c r="K150" s="241">
        <v>816884.61499999999</v>
      </c>
      <c r="L150" s="267">
        <v>45.8</v>
      </c>
      <c r="M150" s="179">
        <v>23.355164801244197</v>
      </c>
      <c r="O150" s="662" t="s">
        <v>432</v>
      </c>
    </row>
    <row r="151" spans="1:15" x14ac:dyDescent="0.2">
      <c r="A151" s="21" t="s">
        <v>9</v>
      </c>
      <c r="B151" s="239">
        <v>52478.057000000001</v>
      </c>
      <c r="C151" s="146">
        <v>149959.397</v>
      </c>
      <c r="D151" s="167">
        <v>185.8</v>
      </c>
      <c r="E151" s="179">
        <v>26.947126584246302</v>
      </c>
      <c r="F151" s="402" t="s">
        <v>432</v>
      </c>
      <c r="G151" s="719" t="s">
        <v>432</v>
      </c>
      <c r="H151" s="656" t="s">
        <v>432</v>
      </c>
      <c r="I151" s="655" t="s">
        <v>432</v>
      </c>
      <c r="J151" s="300">
        <v>52478.057000000001</v>
      </c>
      <c r="K151" s="45">
        <v>149959.397</v>
      </c>
      <c r="L151" s="267">
        <v>185.8</v>
      </c>
      <c r="M151" s="179">
        <v>26.947126584246302</v>
      </c>
      <c r="O151" s="662" t="s">
        <v>432</v>
      </c>
    </row>
    <row r="152" spans="1:15" x14ac:dyDescent="0.2">
      <c r="A152" s="21" t="s">
        <v>10</v>
      </c>
      <c r="B152" s="402" t="s">
        <v>432</v>
      </c>
      <c r="C152" s="719" t="s">
        <v>432</v>
      </c>
      <c r="D152" s="656" t="s">
        <v>432</v>
      </c>
      <c r="E152" s="655" t="s">
        <v>432</v>
      </c>
      <c r="F152" s="239">
        <v>507808.897</v>
      </c>
      <c r="G152" s="146">
        <v>666925.21799999999</v>
      </c>
      <c r="H152" s="167">
        <v>31.3</v>
      </c>
      <c r="I152" s="179">
        <v>22.814348881302625</v>
      </c>
      <c r="J152" s="300">
        <v>507808.897</v>
      </c>
      <c r="K152" s="45">
        <v>666925.21799999999</v>
      </c>
      <c r="L152" s="267">
        <v>31.3</v>
      </c>
      <c r="M152" s="179">
        <v>22.675533603375662</v>
      </c>
      <c r="O152" s="662" t="s">
        <v>432</v>
      </c>
    </row>
    <row r="153" spans="1:15" x14ac:dyDescent="0.2">
      <c r="A153" s="21" t="s">
        <v>34</v>
      </c>
      <c r="B153" s="402" t="s">
        <v>432</v>
      </c>
      <c r="C153" s="719" t="s">
        <v>432</v>
      </c>
      <c r="D153" s="656" t="s">
        <v>432</v>
      </c>
      <c r="E153" s="655" t="s">
        <v>432</v>
      </c>
      <c r="F153" s="402" t="s">
        <v>432</v>
      </c>
      <c r="G153" s="719" t="s">
        <v>432</v>
      </c>
      <c r="H153" s="656" t="s">
        <v>432</v>
      </c>
      <c r="I153" s="655" t="s">
        <v>432</v>
      </c>
      <c r="J153" s="399" t="s">
        <v>432</v>
      </c>
      <c r="K153" s="649" t="s">
        <v>432</v>
      </c>
      <c r="L153" s="710" t="s">
        <v>432</v>
      </c>
      <c r="M153" s="655" t="s">
        <v>432</v>
      </c>
      <c r="O153" s="662" t="s">
        <v>432</v>
      </c>
    </row>
    <row r="154" spans="1:15" x14ac:dyDescent="0.2">
      <c r="A154" s="308" t="s">
        <v>14</v>
      </c>
      <c r="B154" s="727" t="s">
        <v>432</v>
      </c>
      <c r="C154" s="727" t="s">
        <v>432</v>
      </c>
      <c r="D154" s="167" t="s">
        <v>432</v>
      </c>
      <c r="E154" s="245" t="s">
        <v>432</v>
      </c>
      <c r="F154" s="727" t="s">
        <v>432</v>
      </c>
      <c r="G154" s="727" t="s">
        <v>432</v>
      </c>
      <c r="H154" s="167" t="s">
        <v>432</v>
      </c>
      <c r="I154" s="704" t="s">
        <v>432</v>
      </c>
      <c r="J154" s="302" t="s">
        <v>432</v>
      </c>
      <c r="K154" s="302" t="s">
        <v>432</v>
      </c>
      <c r="L154" s="167" t="s">
        <v>432</v>
      </c>
      <c r="M154" s="656" t="s">
        <v>432</v>
      </c>
      <c r="O154" s="662" t="s">
        <v>432</v>
      </c>
    </row>
    <row r="155" spans="1:15" ht="15.75" x14ac:dyDescent="0.2">
      <c r="A155" s="21" t="s">
        <v>347</v>
      </c>
      <c r="B155" s="239">
        <v>8454.1149999999998</v>
      </c>
      <c r="C155" s="239">
        <v>14105.578</v>
      </c>
      <c r="D155" s="167">
        <v>66.8</v>
      </c>
      <c r="E155" s="179">
        <v>34.964020277513541</v>
      </c>
      <c r="F155" s="239">
        <v>40510.023000000001</v>
      </c>
      <c r="G155" s="239">
        <v>21433.298999999999</v>
      </c>
      <c r="H155" s="167">
        <v>-47.1</v>
      </c>
      <c r="I155" s="179">
        <v>100</v>
      </c>
      <c r="J155" s="300">
        <v>48964.137999999999</v>
      </c>
      <c r="K155" s="45">
        <v>35538.877</v>
      </c>
      <c r="L155" s="267">
        <v>-27.4</v>
      </c>
      <c r="M155" s="179">
        <v>57.528220907262885</v>
      </c>
      <c r="O155" s="662" t="s">
        <v>432</v>
      </c>
    </row>
    <row r="156" spans="1:15" ht="15.75" x14ac:dyDescent="0.2">
      <c r="A156" s="21" t="s">
        <v>348</v>
      </c>
      <c r="B156" s="402" t="s">
        <v>432</v>
      </c>
      <c r="C156" s="239">
        <v>0.11700000000000001</v>
      </c>
      <c r="D156" s="656" t="s">
        <v>432</v>
      </c>
      <c r="E156" s="179">
        <v>7.1937115893460522E-3</v>
      </c>
      <c r="F156" s="239">
        <v>99207.58</v>
      </c>
      <c r="G156" s="239">
        <v>116559.923</v>
      </c>
      <c r="H156" s="167">
        <v>17.5</v>
      </c>
      <c r="I156" s="179">
        <v>27.016126447671397</v>
      </c>
      <c r="J156" s="300">
        <v>99207.58</v>
      </c>
      <c r="K156" s="45">
        <v>116560.04</v>
      </c>
      <c r="L156" s="267">
        <v>17.5</v>
      </c>
      <c r="M156" s="179">
        <v>26.914693274934443</v>
      </c>
      <c r="O156" s="662" t="s">
        <v>432</v>
      </c>
    </row>
    <row r="157" spans="1:15" ht="15.75" x14ac:dyDescent="0.2">
      <c r="A157" s="10" t="s">
        <v>349</v>
      </c>
      <c r="B157" s="403" t="s">
        <v>432</v>
      </c>
      <c r="C157" s="403" t="s">
        <v>432</v>
      </c>
      <c r="D157" s="657" t="s">
        <v>432</v>
      </c>
      <c r="E157" s="702" t="s">
        <v>432</v>
      </c>
      <c r="F157" s="403" t="s">
        <v>432</v>
      </c>
      <c r="G157" s="403"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241">
        <v>246673.88800000001</v>
      </c>
      <c r="C165" s="320">
        <v>136541.38500000001</v>
      </c>
      <c r="D165" s="262">
        <v>-44.6</v>
      </c>
      <c r="E165" s="179">
        <v>0.70701950917376022</v>
      </c>
      <c r="F165" s="694" t="s">
        <v>432</v>
      </c>
      <c r="G165" s="700" t="s">
        <v>432</v>
      </c>
      <c r="H165" s="712" t="s">
        <v>432</v>
      </c>
      <c r="I165" s="656" t="s">
        <v>432</v>
      </c>
      <c r="J165" s="329">
        <v>246673.88800000001</v>
      </c>
      <c r="K165" s="329">
        <v>136541.38500000001</v>
      </c>
      <c r="L165" s="266">
        <v>-44.6</v>
      </c>
      <c r="M165" s="179">
        <v>0.70423416878174239</v>
      </c>
      <c r="N165" s="149"/>
      <c r="O165" s="662" t="s">
        <v>432</v>
      </c>
    </row>
    <row r="166" spans="1:15" s="3" customFormat="1" ht="15.75" x14ac:dyDescent="0.2">
      <c r="A166" s="13" t="s">
        <v>352</v>
      </c>
      <c r="B166" s="241">
        <v>25.088999999999999</v>
      </c>
      <c r="C166" s="410" t="s">
        <v>432</v>
      </c>
      <c r="D166" s="167">
        <v>-100</v>
      </c>
      <c r="E166" s="655" t="s">
        <v>432</v>
      </c>
      <c r="F166" s="645" t="s">
        <v>432</v>
      </c>
      <c r="G166" s="410" t="s">
        <v>432</v>
      </c>
      <c r="H166" s="713" t="s">
        <v>432</v>
      </c>
      <c r="I166" s="656" t="s">
        <v>432</v>
      </c>
      <c r="J166" s="319">
        <v>25.088999999999999</v>
      </c>
      <c r="K166" s="411" t="s">
        <v>432</v>
      </c>
      <c r="L166" s="267">
        <v>-100</v>
      </c>
      <c r="M166" s="655" t="s">
        <v>432</v>
      </c>
      <c r="N166" s="149"/>
      <c r="O166" s="662" t="s">
        <v>432</v>
      </c>
    </row>
    <row r="167" spans="1:15" s="3" customFormat="1" ht="15.75" x14ac:dyDescent="0.2">
      <c r="A167" s="13" t="s">
        <v>353</v>
      </c>
      <c r="B167" s="241">
        <v>4543832.1509999996</v>
      </c>
      <c r="C167" s="320">
        <v>2706336.3629999999</v>
      </c>
      <c r="D167" s="167">
        <v>-40.4</v>
      </c>
      <c r="E167" s="179">
        <v>0.57041962100373167</v>
      </c>
      <c r="F167" s="645" t="s">
        <v>432</v>
      </c>
      <c r="G167" s="410" t="s">
        <v>432</v>
      </c>
      <c r="H167" s="713" t="s">
        <v>432</v>
      </c>
      <c r="I167" s="656" t="s">
        <v>432</v>
      </c>
      <c r="J167" s="319">
        <v>4543832.1509999996</v>
      </c>
      <c r="K167" s="319">
        <v>2706336.3629999999</v>
      </c>
      <c r="L167" s="267">
        <v>-40.4</v>
      </c>
      <c r="M167" s="179">
        <v>0.56788185608055786</v>
      </c>
      <c r="N167" s="149"/>
      <c r="O167" s="662" t="s">
        <v>432</v>
      </c>
    </row>
    <row r="168" spans="1:15" s="3" customFormat="1" ht="15.75" x14ac:dyDescent="0.2">
      <c r="A168" s="13" t="s">
        <v>354</v>
      </c>
      <c r="B168" s="241">
        <v>1170.4369999999999</v>
      </c>
      <c r="C168" s="320">
        <v>102.541</v>
      </c>
      <c r="D168" s="167">
        <v>-91.2</v>
      </c>
      <c r="E168" s="179">
        <v>5.8983523407935487E-3</v>
      </c>
      <c r="F168" s="645" t="s">
        <v>432</v>
      </c>
      <c r="G168" s="410" t="s">
        <v>432</v>
      </c>
      <c r="H168" s="713" t="s">
        <v>432</v>
      </c>
      <c r="I168" s="656" t="s">
        <v>432</v>
      </c>
      <c r="J168" s="319">
        <v>1170.4369999999999</v>
      </c>
      <c r="K168" s="319">
        <v>102.541</v>
      </c>
      <c r="L168" s="267">
        <v>-91.2</v>
      </c>
      <c r="M168" s="179">
        <v>5.8983523407935487E-3</v>
      </c>
      <c r="N168" s="149"/>
      <c r="O168" s="662" t="s">
        <v>432</v>
      </c>
    </row>
    <row r="169" spans="1:15" s="3" customFormat="1" ht="15.75" x14ac:dyDescent="0.2">
      <c r="A169" s="42" t="s">
        <v>355</v>
      </c>
      <c r="B169" s="289">
        <v>3481753.173</v>
      </c>
      <c r="C169" s="326">
        <v>1800285.328</v>
      </c>
      <c r="D169" s="168">
        <v>-48.3</v>
      </c>
      <c r="E169" s="210">
        <v>93.561521483305427</v>
      </c>
      <c r="F169" s="650" t="s">
        <v>432</v>
      </c>
      <c r="G169" s="701" t="s">
        <v>432</v>
      </c>
      <c r="H169" s="714" t="s">
        <v>432</v>
      </c>
      <c r="I169" s="657" t="s">
        <v>432</v>
      </c>
      <c r="J169" s="325">
        <v>3481753.173</v>
      </c>
      <c r="K169" s="325">
        <v>1800285.328</v>
      </c>
      <c r="L169" s="268">
        <v>-48.3</v>
      </c>
      <c r="M169" s="168">
        <v>93.561521483305427</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350" priority="132">
      <formula>kvartal &lt; 4</formula>
    </cfRule>
  </conditionalFormatting>
  <conditionalFormatting sqref="B63:C65">
    <cfRule type="expression" dxfId="349" priority="131">
      <formula>kvartal &lt; 4</formula>
    </cfRule>
  </conditionalFormatting>
  <conditionalFormatting sqref="B37">
    <cfRule type="expression" dxfId="348" priority="130">
      <formula>kvartal &lt; 4</formula>
    </cfRule>
  </conditionalFormatting>
  <conditionalFormatting sqref="B38">
    <cfRule type="expression" dxfId="347" priority="129">
      <formula>kvartal &lt; 4</formula>
    </cfRule>
  </conditionalFormatting>
  <conditionalFormatting sqref="B39">
    <cfRule type="expression" dxfId="346" priority="128">
      <formula>kvartal &lt; 4</formula>
    </cfRule>
  </conditionalFormatting>
  <conditionalFormatting sqref="A34">
    <cfRule type="expression" dxfId="345" priority="1">
      <formula>kvartal &lt; 4</formula>
    </cfRule>
  </conditionalFormatting>
  <conditionalFormatting sqref="C37">
    <cfRule type="expression" dxfId="344" priority="127">
      <formula>kvartal &lt; 4</formula>
    </cfRule>
  </conditionalFormatting>
  <conditionalFormatting sqref="C38">
    <cfRule type="expression" dxfId="343" priority="126">
      <formula>kvartal &lt; 4</formula>
    </cfRule>
  </conditionalFormatting>
  <conditionalFormatting sqref="C39">
    <cfRule type="expression" dxfId="342" priority="125">
      <formula>kvartal &lt; 4</formula>
    </cfRule>
  </conditionalFormatting>
  <conditionalFormatting sqref="B26:C28">
    <cfRule type="expression" dxfId="341" priority="124">
      <formula>kvartal &lt; 4</formula>
    </cfRule>
  </conditionalFormatting>
  <conditionalFormatting sqref="B32:C33">
    <cfRule type="expression" dxfId="340" priority="123">
      <formula>kvartal &lt; 4</formula>
    </cfRule>
  </conditionalFormatting>
  <conditionalFormatting sqref="B34">
    <cfRule type="expression" dxfId="339" priority="122">
      <formula>kvartal &lt; 4</formula>
    </cfRule>
  </conditionalFormatting>
  <conditionalFormatting sqref="C34">
    <cfRule type="expression" dxfId="338" priority="121">
      <formula>kvartal &lt; 4</formula>
    </cfRule>
  </conditionalFormatting>
  <conditionalFormatting sqref="F26:G28">
    <cfRule type="expression" dxfId="337" priority="120">
      <formula>kvartal &lt; 4</formula>
    </cfRule>
  </conditionalFormatting>
  <conditionalFormatting sqref="F32">
    <cfRule type="expression" dxfId="336" priority="119">
      <formula>kvartal &lt; 4</formula>
    </cfRule>
  </conditionalFormatting>
  <conditionalFormatting sqref="G32">
    <cfRule type="expression" dxfId="335" priority="118">
      <formula>kvartal &lt; 4</formula>
    </cfRule>
  </conditionalFormatting>
  <conditionalFormatting sqref="F33">
    <cfRule type="expression" dxfId="334" priority="117">
      <formula>kvartal &lt; 4</formula>
    </cfRule>
  </conditionalFormatting>
  <conditionalFormatting sqref="G33">
    <cfRule type="expression" dxfId="333" priority="116">
      <formula>kvartal &lt; 4</formula>
    </cfRule>
  </conditionalFormatting>
  <conditionalFormatting sqref="F34">
    <cfRule type="expression" dxfId="332" priority="115">
      <formula>kvartal &lt; 4</formula>
    </cfRule>
  </conditionalFormatting>
  <conditionalFormatting sqref="G34">
    <cfRule type="expression" dxfId="331" priority="114">
      <formula>kvartal &lt; 4</formula>
    </cfRule>
  </conditionalFormatting>
  <conditionalFormatting sqref="F37">
    <cfRule type="expression" dxfId="330" priority="113">
      <formula>kvartal &lt; 4</formula>
    </cfRule>
  </conditionalFormatting>
  <conditionalFormatting sqref="F38">
    <cfRule type="expression" dxfId="329" priority="112">
      <formula>kvartal &lt; 4</formula>
    </cfRule>
  </conditionalFormatting>
  <conditionalFormatting sqref="F39">
    <cfRule type="expression" dxfId="328" priority="111">
      <formula>kvartal &lt; 4</formula>
    </cfRule>
  </conditionalFormatting>
  <conditionalFormatting sqref="G37">
    <cfRule type="expression" dxfId="327" priority="110">
      <formula>kvartal &lt; 4</formula>
    </cfRule>
  </conditionalFormatting>
  <conditionalFormatting sqref="G38">
    <cfRule type="expression" dxfId="326" priority="109">
      <formula>kvartal &lt; 4</formula>
    </cfRule>
  </conditionalFormatting>
  <conditionalFormatting sqref="G39">
    <cfRule type="expression" dxfId="325" priority="108">
      <formula>kvartal &lt; 4</formula>
    </cfRule>
  </conditionalFormatting>
  <conditionalFormatting sqref="B29">
    <cfRule type="expression" dxfId="324" priority="107">
      <formula>kvartal &lt; 4</formula>
    </cfRule>
  </conditionalFormatting>
  <conditionalFormatting sqref="C29">
    <cfRule type="expression" dxfId="323" priority="106">
      <formula>kvartal &lt; 4</formula>
    </cfRule>
  </conditionalFormatting>
  <conditionalFormatting sqref="F29">
    <cfRule type="expression" dxfId="322" priority="105">
      <formula>kvartal &lt; 4</formula>
    </cfRule>
  </conditionalFormatting>
  <conditionalFormatting sqref="G29">
    <cfRule type="expression" dxfId="321" priority="104">
      <formula>kvartal &lt; 4</formula>
    </cfRule>
  </conditionalFormatting>
  <conditionalFormatting sqref="J26:K29">
    <cfRule type="expression" dxfId="320" priority="103">
      <formula>kvartal &lt; 4</formula>
    </cfRule>
  </conditionalFormatting>
  <conditionalFormatting sqref="J32:K34">
    <cfRule type="expression" dxfId="319" priority="102">
      <formula>kvartal &lt; 4</formula>
    </cfRule>
  </conditionalFormatting>
  <conditionalFormatting sqref="J37:K39">
    <cfRule type="expression" dxfId="318" priority="101">
      <formula>kvartal &lt; 4</formula>
    </cfRule>
  </conditionalFormatting>
  <conditionalFormatting sqref="B82">
    <cfRule type="expression" dxfId="317" priority="100">
      <formula>kvartal &lt; 4</formula>
    </cfRule>
  </conditionalFormatting>
  <conditionalFormatting sqref="C82">
    <cfRule type="expression" dxfId="316" priority="99">
      <formula>kvartal &lt; 4</formula>
    </cfRule>
  </conditionalFormatting>
  <conditionalFormatting sqref="B85">
    <cfRule type="expression" dxfId="315" priority="98">
      <formula>kvartal &lt; 4</formula>
    </cfRule>
  </conditionalFormatting>
  <conditionalFormatting sqref="C85">
    <cfRule type="expression" dxfId="314" priority="97">
      <formula>kvartal &lt; 4</formula>
    </cfRule>
  </conditionalFormatting>
  <conditionalFormatting sqref="B92">
    <cfRule type="expression" dxfId="313" priority="96">
      <formula>kvartal &lt; 4</formula>
    </cfRule>
  </conditionalFormatting>
  <conditionalFormatting sqref="C92">
    <cfRule type="expression" dxfId="312" priority="95">
      <formula>kvartal &lt; 4</formula>
    </cfRule>
  </conditionalFormatting>
  <conditionalFormatting sqref="B95">
    <cfRule type="expression" dxfId="311" priority="94">
      <formula>kvartal &lt; 4</formula>
    </cfRule>
  </conditionalFormatting>
  <conditionalFormatting sqref="C95">
    <cfRule type="expression" dxfId="310" priority="93">
      <formula>kvartal &lt; 4</formula>
    </cfRule>
  </conditionalFormatting>
  <conditionalFormatting sqref="B102">
    <cfRule type="expression" dxfId="309" priority="92">
      <formula>kvartal &lt; 4</formula>
    </cfRule>
  </conditionalFormatting>
  <conditionalFormatting sqref="C102">
    <cfRule type="expression" dxfId="308" priority="91">
      <formula>kvartal &lt; 4</formula>
    </cfRule>
  </conditionalFormatting>
  <conditionalFormatting sqref="B105">
    <cfRule type="expression" dxfId="307" priority="90">
      <formula>kvartal &lt; 4</formula>
    </cfRule>
  </conditionalFormatting>
  <conditionalFormatting sqref="C105">
    <cfRule type="expression" dxfId="306" priority="89">
      <formula>kvartal &lt; 4</formula>
    </cfRule>
  </conditionalFormatting>
  <conditionalFormatting sqref="B112">
    <cfRule type="expression" dxfId="305" priority="88">
      <formula>kvartal &lt; 4</formula>
    </cfRule>
  </conditionalFormatting>
  <conditionalFormatting sqref="C112">
    <cfRule type="expression" dxfId="304" priority="87">
      <formula>kvartal &lt; 4</formula>
    </cfRule>
  </conditionalFormatting>
  <conditionalFormatting sqref="B115">
    <cfRule type="expression" dxfId="303" priority="86">
      <formula>kvartal &lt; 4</formula>
    </cfRule>
  </conditionalFormatting>
  <conditionalFormatting sqref="C115">
    <cfRule type="expression" dxfId="302" priority="85">
      <formula>kvartal &lt; 4</formula>
    </cfRule>
  </conditionalFormatting>
  <conditionalFormatting sqref="B122">
    <cfRule type="expression" dxfId="301" priority="84">
      <formula>kvartal &lt; 4</formula>
    </cfRule>
  </conditionalFormatting>
  <conditionalFormatting sqref="C122">
    <cfRule type="expression" dxfId="300" priority="83">
      <formula>kvartal &lt; 4</formula>
    </cfRule>
  </conditionalFormatting>
  <conditionalFormatting sqref="B125">
    <cfRule type="expression" dxfId="299" priority="82">
      <formula>kvartal &lt; 4</formula>
    </cfRule>
  </conditionalFormatting>
  <conditionalFormatting sqref="C125">
    <cfRule type="expression" dxfId="298" priority="81">
      <formula>kvartal &lt; 4</formula>
    </cfRule>
  </conditionalFormatting>
  <conditionalFormatting sqref="B132">
    <cfRule type="expression" dxfId="297" priority="80">
      <formula>kvartal &lt; 4</formula>
    </cfRule>
  </conditionalFormatting>
  <conditionalFormatting sqref="C132">
    <cfRule type="expression" dxfId="296" priority="79">
      <formula>kvartal &lt; 4</formula>
    </cfRule>
  </conditionalFormatting>
  <conditionalFormatting sqref="B135">
    <cfRule type="expression" dxfId="295" priority="78">
      <formula>kvartal &lt; 4</formula>
    </cfRule>
  </conditionalFormatting>
  <conditionalFormatting sqref="C135">
    <cfRule type="expression" dxfId="294" priority="77">
      <formula>kvartal &lt; 4</formula>
    </cfRule>
  </conditionalFormatting>
  <conditionalFormatting sqref="B146">
    <cfRule type="expression" dxfId="293" priority="76">
      <formula>kvartal &lt; 4</formula>
    </cfRule>
  </conditionalFormatting>
  <conditionalFormatting sqref="C146">
    <cfRule type="expression" dxfId="292" priority="75">
      <formula>kvartal &lt; 4</formula>
    </cfRule>
  </conditionalFormatting>
  <conditionalFormatting sqref="B154">
    <cfRule type="expression" dxfId="291" priority="74">
      <formula>kvartal &lt; 4</formula>
    </cfRule>
  </conditionalFormatting>
  <conditionalFormatting sqref="C154">
    <cfRule type="expression" dxfId="290" priority="73">
      <formula>kvartal &lt; 4</formula>
    </cfRule>
  </conditionalFormatting>
  <conditionalFormatting sqref="F83">
    <cfRule type="expression" dxfId="289" priority="72">
      <formula>kvartal &lt; 4</formula>
    </cfRule>
  </conditionalFormatting>
  <conditionalFormatting sqref="G83">
    <cfRule type="expression" dxfId="288" priority="71">
      <formula>kvartal &lt; 4</formula>
    </cfRule>
  </conditionalFormatting>
  <conditionalFormatting sqref="F84:G84">
    <cfRule type="expression" dxfId="287" priority="70">
      <formula>kvartal &lt; 4</formula>
    </cfRule>
  </conditionalFormatting>
  <conditionalFormatting sqref="F86:G87">
    <cfRule type="expression" dxfId="286" priority="69">
      <formula>kvartal &lt; 4</formula>
    </cfRule>
  </conditionalFormatting>
  <conditionalFormatting sqref="F93:G94">
    <cfRule type="expression" dxfId="285" priority="68">
      <formula>kvartal &lt; 4</formula>
    </cfRule>
  </conditionalFormatting>
  <conditionalFormatting sqref="F96:G97">
    <cfRule type="expression" dxfId="284" priority="67">
      <formula>kvartal &lt; 4</formula>
    </cfRule>
  </conditionalFormatting>
  <conditionalFormatting sqref="F103:G104">
    <cfRule type="expression" dxfId="283" priority="66">
      <formula>kvartal &lt; 4</formula>
    </cfRule>
  </conditionalFormatting>
  <conditionalFormatting sqref="F106:G107">
    <cfRule type="expression" dxfId="282" priority="65">
      <formula>kvartal &lt; 4</formula>
    </cfRule>
  </conditionalFormatting>
  <conditionalFormatting sqref="F113:G114">
    <cfRule type="expression" dxfId="281" priority="64">
      <formula>kvartal &lt; 4</formula>
    </cfRule>
  </conditionalFormatting>
  <conditionalFormatting sqref="F116:G117">
    <cfRule type="expression" dxfId="280" priority="63">
      <formula>kvartal &lt; 4</formula>
    </cfRule>
  </conditionalFormatting>
  <conditionalFormatting sqref="F123:G124">
    <cfRule type="expression" dxfId="279" priority="62">
      <formula>kvartal &lt; 4</formula>
    </cfRule>
  </conditionalFormatting>
  <conditionalFormatting sqref="F126:G127">
    <cfRule type="expression" dxfId="278" priority="61">
      <formula>kvartal &lt; 4</formula>
    </cfRule>
  </conditionalFormatting>
  <conditionalFormatting sqref="F133:G134">
    <cfRule type="expression" dxfId="277" priority="60">
      <formula>kvartal &lt; 4</formula>
    </cfRule>
  </conditionalFormatting>
  <conditionalFormatting sqref="F136:G137">
    <cfRule type="expression" dxfId="276" priority="59">
      <formula>kvartal &lt; 4</formula>
    </cfRule>
  </conditionalFormatting>
  <conditionalFormatting sqref="F146">
    <cfRule type="expression" dxfId="275" priority="58">
      <formula>kvartal &lt; 4</formula>
    </cfRule>
  </conditionalFormatting>
  <conditionalFormatting sqref="G146">
    <cfRule type="expression" dxfId="274" priority="57">
      <formula>kvartal &lt; 4</formula>
    </cfRule>
  </conditionalFormatting>
  <conditionalFormatting sqref="F154:G154">
    <cfRule type="expression" dxfId="273" priority="56">
      <formula>kvartal &lt; 4</formula>
    </cfRule>
  </conditionalFormatting>
  <conditionalFormatting sqref="F82:G82">
    <cfRule type="expression" dxfId="272" priority="55">
      <formula>kvartal &lt; 4</formula>
    </cfRule>
  </conditionalFormatting>
  <conditionalFormatting sqref="F85:G85">
    <cfRule type="expression" dxfId="271" priority="54">
      <formula>kvartal &lt; 4</formula>
    </cfRule>
  </conditionalFormatting>
  <conditionalFormatting sqref="F92:G92">
    <cfRule type="expression" dxfId="270" priority="53">
      <formula>kvartal &lt; 4</formula>
    </cfRule>
  </conditionalFormatting>
  <conditionalFormatting sqref="F95:G95">
    <cfRule type="expression" dxfId="269" priority="52">
      <formula>kvartal &lt; 4</formula>
    </cfRule>
  </conditionalFormatting>
  <conditionalFormatting sqref="F102:G102">
    <cfRule type="expression" dxfId="268" priority="51">
      <formula>kvartal &lt; 4</formula>
    </cfRule>
  </conditionalFormatting>
  <conditionalFormatting sqref="F105:G105">
    <cfRule type="expression" dxfId="267" priority="50">
      <formula>kvartal &lt; 4</formula>
    </cfRule>
  </conditionalFormatting>
  <conditionalFormatting sqref="F112:G112">
    <cfRule type="expression" dxfId="266" priority="49">
      <formula>kvartal &lt; 4</formula>
    </cfRule>
  </conditionalFormatting>
  <conditionalFormatting sqref="F115">
    <cfRule type="expression" dxfId="265" priority="48">
      <formula>kvartal &lt; 4</formula>
    </cfRule>
  </conditionalFormatting>
  <conditionalFormatting sqref="G115">
    <cfRule type="expression" dxfId="264" priority="47">
      <formula>kvartal &lt; 4</formula>
    </cfRule>
  </conditionalFormatting>
  <conditionalFormatting sqref="F122:G122">
    <cfRule type="expression" dxfId="263" priority="46">
      <formula>kvartal &lt; 4</formula>
    </cfRule>
  </conditionalFormatting>
  <conditionalFormatting sqref="F125">
    <cfRule type="expression" dxfId="262" priority="45">
      <formula>kvartal &lt; 4</formula>
    </cfRule>
  </conditionalFormatting>
  <conditionalFormatting sqref="G125">
    <cfRule type="expression" dxfId="261" priority="44">
      <formula>kvartal &lt; 4</formula>
    </cfRule>
  </conditionalFormatting>
  <conditionalFormatting sqref="F132">
    <cfRule type="expression" dxfId="260" priority="43">
      <formula>kvartal &lt; 4</formula>
    </cfRule>
  </conditionalFormatting>
  <conditionalFormatting sqref="G132">
    <cfRule type="expression" dxfId="259" priority="42">
      <formula>kvartal &lt; 4</formula>
    </cfRule>
  </conditionalFormatting>
  <conditionalFormatting sqref="G135">
    <cfRule type="expression" dxfId="258" priority="41">
      <formula>kvartal &lt; 4</formula>
    </cfRule>
  </conditionalFormatting>
  <conditionalFormatting sqref="F135">
    <cfRule type="expression" dxfId="257" priority="40">
      <formula>kvartal &lt; 4</formula>
    </cfRule>
  </conditionalFormatting>
  <conditionalFormatting sqref="J82:K86">
    <cfRule type="expression" dxfId="256" priority="39">
      <formula>kvartal &lt; 4</formula>
    </cfRule>
  </conditionalFormatting>
  <conditionalFormatting sqref="J87:K87">
    <cfRule type="expression" dxfId="255" priority="38">
      <formula>kvartal &lt; 4</formula>
    </cfRule>
  </conditionalFormatting>
  <conditionalFormatting sqref="J92:K97">
    <cfRule type="expression" dxfId="254" priority="37">
      <formula>kvartal &lt; 4</formula>
    </cfRule>
  </conditionalFormatting>
  <conditionalFormatting sqref="J102:K107">
    <cfRule type="expression" dxfId="253" priority="36">
      <formula>kvartal &lt; 4</formula>
    </cfRule>
  </conditionalFormatting>
  <conditionalFormatting sqref="J112:K117">
    <cfRule type="expression" dxfId="252" priority="35">
      <formula>kvartal &lt; 4</formula>
    </cfRule>
  </conditionalFormatting>
  <conditionalFormatting sqref="J122:K127">
    <cfRule type="expression" dxfId="251" priority="34">
      <formula>kvartal &lt; 4</formula>
    </cfRule>
  </conditionalFormatting>
  <conditionalFormatting sqref="J132:K137">
    <cfRule type="expression" dxfId="250" priority="33">
      <formula>kvartal &lt; 4</formula>
    </cfRule>
  </conditionalFormatting>
  <conditionalFormatting sqref="J146:K146">
    <cfRule type="expression" dxfId="249" priority="32">
      <formula>kvartal &lt; 4</formula>
    </cfRule>
  </conditionalFormatting>
  <conditionalFormatting sqref="J154:K154">
    <cfRule type="expression" dxfId="248" priority="31">
      <formula>kvartal &lt; 4</formula>
    </cfRule>
  </conditionalFormatting>
  <conditionalFormatting sqref="A26:A28">
    <cfRule type="expression" dxfId="247" priority="15">
      <formula>kvartal &lt; 4</formula>
    </cfRule>
  </conditionalFormatting>
  <conditionalFormatting sqref="A32:A33">
    <cfRule type="expression" dxfId="246" priority="14">
      <formula>kvartal &lt; 4</formula>
    </cfRule>
  </conditionalFormatting>
  <conditionalFormatting sqref="A37:A39">
    <cfRule type="expression" dxfId="245" priority="13">
      <formula>kvartal &lt; 4</formula>
    </cfRule>
  </conditionalFormatting>
  <conditionalFormatting sqref="A57:A59">
    <cfRule type="expression" dxfId="244" priority="12">
      <formula>kvartal &lt; 4</formula>
    </cfRule>
  </conditionalFormatting>
  <conditionalFormatting sqref="A63:A65">
    <cfRule type="expression" dxfId="243" priority="11">
      <formula>kvartal &lt; 4</formula>
    </cfRule>
  </conditionalFormatting>
  <conditionalFormatting sqref="A82:A87">
    <cfRule type="expression" dxfId="242" priority="10">
      <formula>kvartal &lt; 4</formula>
    </cfRule>
  </conditionalFormatting>
  <conditionalFormatting sqref="A92:A97">
    <cfRule type="expression" dxfId="241" priority="9">
      <formula>kvartal &lt; 4</formula>
    </cfRule>
  </conditionalFormatting>
  <conditionalFormatting sqref="A102:A107">
    <cfRule type="expression" dxfId="240" priority="8">
      <formula>kvartal &lt; 4</formula>
    </cfRule>
  </conditionalFormatting>
  <conditionalFormatting sqref="A112:A117">
    <cfRule type="expression" dxfId="239" priority="7">
      <formula>kvartal &lt; 4</formula>
    </cfRule>
  </conditionalFormatting>
  <conditionalFormatting sqref="A122:A127">
    <cfRule type="expression" dxfId="238" priority="6">
      <formula>kvartal &lt; 4</formula>
    </cfRule>
  </conditionalFormatting>
  <conditionalFormatting sqref="A132:A137">
    <cfRule type="expression" dxfId="237" priority="5">
      <formula>kvartal &lt; 4</formula>
    </cfRule>
  </conditionalFormatting>
  <conditionalFormatting sqref="A146">
    <cfRule type="expression" dxfId="236" priority="4">
      <formula>kvartal &lt; 4</formula>
    </cfRule>
  </conditionalFormatting>
  <conditionalFormatting sqref="A154">
    <cfRule type="expression" dxfId="235" priority="3">
      <formula>kvartal &lt; 4</formula>
    </cfRule>
  </conditionalFormatting>
  <conditionalFormatting sqref="A29">
    <cfRule type="expression" dxfId="234" priority="2">
      <formula>kvartal &lt; 4</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O176"/>
  <sheetViews>
    <sheetView showGridLines="0" zoomScale="90" zoomScaleNormal="90" workbookViewId="0">
      <selection activeCell="C1" sqref="C1"/>
    </sheetView>
  </sheetViews>
  <sheetFormatPr baseColWidth="10" defaultColWidth="11.42578125" defaultRowHeight="12.75" x14ac:dyDescent="0.2"/>
  <cols>
    <col min="1" max="1" width="41.5703125"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121</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655" t="s">
        <v>432</v>
      </c>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702" t="s">
        <v>432</v>
      </c>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24715</v>
      </c>
      <c r="C54" s="322">
        <v>25828</v>
      </c>
      <c r="D54" s="266">
        <v>4.5</v>
      </c>
      <c r="E54" s="179">
        <v>0.96291539814411431</v>
      </c>
      <c r="F54" s="146"/>
      <c r="G54" s="34"/>
      <c r="H54" s="160"/>
      <c r="I54" s="160"/>
      <c r="J54" s="38"/>
      <c r="K54" s="38"/>
      <c r="L54" s="160"/>
      <c r="M54" s="160"/>
      <c r="N54" s="149"/>
      <c r="O54" s="662" t="s">
        <v>432</v>
      </c>
    </row>
    <row r="55" spans="1:15" s="3" customFormat="1" ht="15.75" x14ac:dyDescent="0.2">
      <c r="A55" s="39" t="s">
        <v>340</v>
      </c>
      <c r="B55" s="294">
        <v>24715</v>
      </c>
      <c r="C55" s="295">
        <v>25828</v>
      </c>
      <c r="D55" s="267">
        <v>4.5</v>
      </c>
      <c r="E55" s="179">
        <v>1.7136262643572837</v>
      </c>
      <c r="F55" s="146"/>
      <c r="G55" s="34"/>
      <c r="H55" s="146"/>
      <c r="I55" s="146"/>
      <c r="J55" s="34"/>
      <c r="K55" s="34"/>
      <c r="L55" s="160"/>
      <c r="M55" s="160"/>
      <c r="N55" s="149"/>
      <c r="O55" s="662" t="s">
        <v>432</v>
      </c>
    </row>
    <row r="56" spans="1:15" s="3" customFormat="1" ht="15.75" x14ac:dyDescent="0.2">
      <c r="A56" s="39" t="s">
        <v>341</v>
      </c>
      <c r="B56" s="649" t="s">
        <v>432</v>
      </c>
      <c r="C56" s="399" t="s">
        <v>432</v>
      </c>
      <c r="D56" s="710" t="s">
        <v>432</v>
      </c>
      <c r="E56" s="655" t="s">
        <v>432</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692" t="s">
        <v>432</v>
      </c>
      <c r="C60" s="698" t="s">
        <v>432</v>
      </c>
      <c r="D60" s="710" t="s">
        <v>432</v>
      </c>
      <c r="E60" s="655" t="s">
        <v>432</v>
      </c>
      <c r="F60" s="146"/>
      <c r="G60" s="34"/>
      <c r="H60" s="146"/>
      <c r="I60" s="146"/>
      <c r="J60" s="34"/>
      <c r="K60" s="34"/>
      <c r="L60" s="160"/>
      <c r="M60" s="160"/>
      <c r="N60" s="149"/>
      <c r="O60" s="662" t="s">
        <v>432</v>
      </c>
    </row>
    <row r="61" spans="1:15" s="3" customFormat="1" ht="15.75" x14ac:dyDescent="0.2">
      <c r="A61" s="39" t="s">
        <v>340</v>
      </c>
      <c r="B61" s="691" t="s">
        <v>432</v>
      </c>
      <c r="C61" s="697" t="s">
        <v>432</v>
      </c>
      <c r="D61" s="710" t="s">
        <v>432</v>
      </c>
      <c r="E61" s="655" t="s">
        <v>432</v>
      </c>
      <c r="F61" s="146"/>
      <c r="G61" s="34"/>
      <c r="H61" s="146"/>
      <c r="I61" s="146"/>
      <c r="J61" s="34"/>
      <c r="K61" s="34"/>
      <c r="L61" s="160"/>
      <c r="M61" s="160"/>
      <c r="N61" s="149"/>
      <c r="O61" s="662" t="s">
        <v>432</v>
      </c>
    </row>
    <row r="62" spans="1:15" s="3" customFormat="1" ht="15.75" x14ac:dyDescent="0.2">
      <c r="A62" s="39" t="s">
        <v>341</v>
      </c>
      <c r="B62" s="649" t="s">
        <v>432</v>
      </c>
      <c r="C62" s="399" t="s">
        <v>432</v>
      </c>
      <c r="D62" s="710" t="s">
        <v>432</v>
      </c>
      <c r="E62" s="655" t="s">
        <v>432</v>
      </c>
      <c r="F62" s="146"/>
      <c r="G62" s="34"/>
      <c r="H62" s="146"/>
      <c r="I62" s="146"/>
      <c r="J62" s="34"/>
      <c r="K62" s="34"/>
      <c r="L62" s="160"/>
      <c r="M62" s="160"/>
      <c r="N62" s="149"/>
      <c r="O62" s="662" t="s">
        <v>432</v>
      </c>
    </row>
    <row r="63" spans="1:15" s="3" customFormat="1" x14ac:dyDescent="0.2">
      <c r="A63" s="308" t="s">
        <v>6</v>
      </c>
      <c r="B63" s="727" t="s">
        <v>432</v>
      </c>
      <c r="C63" s="728" t="s">
        <v>432</v>
      </c>
      <c r="D63" s="267"/>
      <c r="E63" s="167" t="s">
        <v>432</v>
      </c>
      <c r="F63" s="146"/>
      <c r="G63" s="34"/>
      <c r="H63" s="146"/>
      <c r="I63" s="146"/>
      <c r="J63" s="34"/>
      <c r="K63" s="34"/>
      <c r="L63" s="160"/>
      <c r="M63" s="160"/>
      <c r="N63" s="149"/>
      <c r="O63" s="662" t="s">
        <v>432</v>
      </c>
    </row>
    <row r="64" spans="1:15" s="3" customFormat="1" x14ac:dyDescent="0.2">
      <c r="A64" s="308" t="s">
        <v>7</v>
      </c>
      <c r="B64" s="727" t="s">
        <v>432</v>
      </c>
      <c r="C64" s="728" t="s">
        <v>432</v>
      </c>
      <c r="D64" s="267"/>
      <c r="E64" s="167" t="s">
        <v>432</v>
      </c>
      <c r="F64" s="146"/>
      <c r="G64" s="34"/>
      <c r="H64" s="146"/>
      <c r="I64" s="146"/>
      <c r="J64" s="34"/>
      <c r="K64" s="34"/>
      <c r="L64" s="160"/>
      <c r="M64" s="160"/>
      <c r="N64" s="149"/>
      <c r="O64" s="662" t="s">
        <v>432</v>
      </c>
    </row>
    <row r="65" spans="1:15" s="3" customFormat="1" x14ac:dyDescent="0.2">
      <c r="A65" s="308" t="s">
        <v>8</v>
      </c>
      <c r="B65" s="727" t="s">
        <v>432</v>
      </c>
      <c r="C65" s="728" t="s">
        <v>432</v>
      </c>
      <c r="D65" s="267"/>
      <c r="E65" s="167" t="s">
        <v>432</v>
      </c>
      <c r="F65" s="146"/>
      <c r="G65" s="34"/>
      <c r="H65" s="146"/>
      <c r="I65" s="146"/>
      <c r="J65" s="34"/>
      <c r="K65" s="34"/>
      <c r="L65" s="160"/>
      <c r="M65" s="160"/>
      <c r="N65" s="149"/>
      <c r="O65" s="662" t="s">
        <v>432</v>
      </c>
    </row>
    <row r="66" spans="1:15" s="3" customFormat="1" ht="15.75" x14ac:dyDescent="0.2">
      <c r="A66" s="40" t="s">
        <v>342</v>
      </c>
      <c r="B66" s="692" t="s">
        <v>432</v>
      </c>
      <c r="C66" s="698" t="s">
        <v>432</v>
      </c>
      <c r="D66" s="710" t="s">
        <v>432</v>
      </c>
      <c r="E66" s="655" t="s">
        <v>432</v>
      </c>
      <c r="F66" s="146"/>
      <c r="G66" s="34"/>
      <c r="H66" s="146"/>
      <c r="I66" s="146"/>
      <c r="J66" s="34"/>
      <c r="K66" s="34"/>
      <c r="L66" s="160"/>
      <c r="M66" s="160"/>
      <c r="N66" s="149"/>
      <c r="O66" s="662" t="s">
        <v>432</v>
      </c>
    </row>
    <row r="67" spans="1:15" s="3" customFormat="1" ht="15.75" x14ac:dyDescent="0.2">
      <c r="A67" s="39" t="s">
        <v>340</v>
      </c>
      <c r="B67" s="691" t="s">
        <v>432</v>
      </c>
      <c r="C67" s="697" t="s">
        <v>432</v>
      </c>
      <c r="D67" s="710" t="s">
        <v>432</v>
      </c>
      <c r="E67" s="655" t="s">
        <v>432</v>
      </c>
      <c r="F67" s="146"/>
      <c r="G67" s="34"/>
      <c r="H67" s="146"/>
      <c r="I67" s="146"/>
      <c r="J67" s="34"/>
      <c r="K67" s="34"/>
      <c r="L67" s="160"/>
      <c r="M67" s="160"/>
      <c r="N67" s="149"/>
      <c r="O67" s="662" t="s">
        <v>432</v>
      </c>
    </row>
    <row r="68" spans="1:15" s="3" customFormat="1" ht="15.75" x14ac:dyDescent="0.2">
      <c r="A68" s="39" t="s">
        <v>341</v>
      </c>
      <c r="B68" s="691" t="s">
        <v>432</v>
      </c>
      <c r="C68" s="697" t="s">
        <v>432</v>
      </c>
      <c r="D68" s="710" t="s">
        <v>432</v>
      </c>
      <c r="E68" s="655" t="s">
        <v>432</v>
      </c>
      <c r="F68" s="146"/>
      <c r="G68" s="34"/>
      <c r="H68" s="146"/>
      <c r="I68" s="146"/>
      <c r="J68" s="34"/>
      <c r="K68" s="34"/>
      <c r="L68" s="160"/>
      <c r="M68" s="160"/>
      <c r="N68" s="149"/>
      <c r="O68" s="662" t="s">
        <v>432</v>
      </c>
    </row>
    <row r="69" spans="1:15" s="3" customFormat="1" ht="15.75" x14ac:dyDescent="0.2">
      <c r="A69" s="40" t="s">
        <v>343</v>
      </c>
      <c r="B69" s="692" t="s">
        <v>432</v>
      </c>
      <c r="C69" s="698" t="s">
        <v>432</v>
      </c>
      <c r="D69" s="710" t="s">
        <v>432</v>
      </c>
      <c r="E69" s="655" t="s">
        <v>432</v>
      </c>
      <c r="F69" s="146"/>
      <c r="G69" s="34"/>
      <c r="H69" s="146"/>
      <c r="I69" s="146"/>
      <c r="J69" s="34"/>
      <c r="K69" s="34"/>
      <c r="L69" s="160"/>
      <c r="M69" s="160"/>
      <c r="N69" s="149"/>
      <c r="O69" s="662" t="s">
        <v>432</v>
      </c>
    </row>
    <row r="70" spans="1:15" s="3" customFormat="1" ht="15.75" x14ac:dyDescent="0.2">
      <c r="A70" s="39" t="s">
        <v>340</v>
      </c>
      <c r="B70" s="691" t="s">
        <v>432</v>
      </c>
      <c r="C70" s="697" t="s">
        <v>432</v>
      </c>
      <c r="D70" s="710" t="s">
        <v>432</v>
      </c>
      <c r="E70" s="655" t="s">
        <v>432</v>
      </c>
      <c r="F70" s="146"/>
      <c r="G70" s="34"/>
      <c r="H70" s="146"/>
      <c r="I70" s="146"/>
      <c r="J70" s="34"/>
      <c r="K70" s="34"/>
      <c r="L70" s="160"/>
      <c r="M70" s="160"/>
      <c r="N70" s="149"/>
      <c r="O70" s="662" t="s">
        <v>432</v>
      </c>
    </row>
    <row r="71" spans="1:15" s="3" customFormat="1" ht="15.75" x14ac:dyDescent="0.2">
      <c r="A71" s="47" t="s">
        <v>341</v>
      </c>
      <c r="B71" s="695" t="s">
        <v>432</v>
      </c>
      <c r="C71" s="717" t="s">
        <v>432</v>
      </c>
      <c r="D71" s="711" t="s">
        <v>432</v>
      </c>
      <c r="E71" s="657" t="s">
        <v>432</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729"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720" t="s">
        <v>432</v>
      </c>
      <c r="C82" s="720" t="s">
        <v>432</v>
      </c>
      <c r="D82" s="681" t="s">
        <v>432</v>
      </c>
      <c r="E82" s="392" t="s">
        <v>432</v>
      </c>
      <c r="F82" s="720" t="s">
        <v>432</v>
      </c>
      <c r="G82" s="720" t="s">
        <v>432</v>
      </c>
      <c r="H82" s="167" t="s">
        <v>432</v>
      </c>
      <c r="I82" s="704" t="s">
        <v>432</v>
      </c>
      <c r="J82" s="302" t="s">
        <v>432</v>
      </c>
      <c r="K82" s="302" t="s">
        <v>432</v>
      </c>
      <c r="L82" s="167" t="s">
        <v>432</v>
      </c>
      <c r="M82" s="656" t="s">
        <v>432</v>
      </c>
      <c r="O82" s="662" t="s">
        <v>432</v>
      </c>
    </row>
    <row r="83" spans="1:15" x14ac:dyDescent="0.2">
      <c r="A83" s="308" t="s">
        <v>12</v>
      </c>
      <c r="B83" s="725"/>
      <c r="C83" s="726"/>
      <c r="D83" s="681" t="s">
        <v>432</v>
      </c>
      <c r="E83" s="392" t="s">
        <v>432</v>
      </c>
      <c r="F83" s="720" t="s">
        <v>432</v>
      </c>
      <c r="G83" s="720" t="s">
        <v>432</v>
      </c>
      <c r="H83" s="167" t="s">
        <v>432</v>
      </c>
      <c r="I83" s="704" t="s">
        <v>432</v>
      </c>
      <c r="J83" s="302" t="s">
        <v>432</v>
      </c>
      <c r="K83" s="302" t="s">
        <v>432</v>
      </c>
      <c r="L83" s="167" t="s">
        <v>432</v>
      </c>
      <c r="M83" s="656" t="s">
        <v>432</v>
      </c>
      <c r="O83" s="662" t="s">
        <v>432</v>
      </c>
    </row>
    <row r="84" spans="1:15" x14ac:dyDescent="0.2">
      <c r="A84" s="308" t="s">
        <v>13</v>
      </c>
      <c r="B84" s="721"/>
      <c r="C84" s="722"/>
      <c r="D84" s="681" t="s">
        <v>432</v>
      </c>
      <c r="E84" s="392" t="s">
        <v>432</v>
      </c>
      <c r="F84" s="720" t="s">
        <v>432</v>
      </c>
      <c r="G84" s="720" t="s">
        <v>432</v>
      </c>
      <c r="H84" s="167" t="s">
        <v>432</v>
      </c>
      <c r="I84" s="704" t="s">
        <v>432</v>
      </c>
      <c r="J84" s="302" t="s">
        <v>432</v>
      </c>
      <c r="K84" s="302" t="s">
        <v>432</v>
      </c>
      <c r="L84" s="167" t="s">
        <v>432</v>
      </c>
      <c r="M84" s="656" t="s">
        <v>432</v>
      </c>
      <c r="O84" s="662" t="s">
        <v>432</v>
      </c>
    </row>
    <row r="85" spans="1:15" ht="15.75" x14ac:dyDescent="0.2">
      <c r="A85" s="308" t="s">
        <v>345</v>
      </c>
      <c r="B85" s="720" t="s">
        <v>432</v>
      </c>
      <c r="C85" s="720" t="s">
        <v>432</v>
      </c>
      <c r="D85" s="681" t="s">
        <v>432</v>
      </c>
      <c r="E85" s="392" t="s">
        <v>432</v>
      </c>
      <c r="F85" s="720" t="s">
        <v>432</v>
      </c>
      <c r="G85" s="720" t="s">
        <v>432</v>
      </c>
      <c r="H85" s="167" t="s">
        <v>432</v>
      </c>
      <c r="I85" s="704" t="s">
        <v>432</v>
      </c>
      <c r="J85" s="302" t="s">
        <v>432</v>
      </c>
      <c r="K85" s="302" t="s">
        <v>432</v>
      </c>
      <c r="L85" s="167" t="s">
        <v>432</v>
      </c>
      <c r="M85" s="656" t="s">
        <v>432</v>
      </c>
      <c r="O85" s="662" t="s">
        <v>432</v>
      </c>
    </row>
    <row r="86" spans="1:15" x14ac:dyDescent="0.2">
      <c r="A86" s="308" t="s">
        <v>12</v>
      </c>
      <c r="B86" s="721"/>
      <c r="C86" s="722"/>
      <c r="D86" s="681" t="s">
        <v>432</v>
      </c>
      <c r="E86" s="392" t="s">
        <v>432</v>
      </c>
      <c r="F86" s="720" t="s">
        <v>432</v>
      </c>
      <c r="G86" s="720" t="s">
        <v>432</v>
      </c>
      <c r="H86" s="167" t="s">
        <v>432</v>
      </c>
      <c r="I86" s="704" t="s">
        <v>432</v>
      </c>
      <c r="J86" s="302" t="s">
        <v>432</v>
      </c>
      <c r="K86" s="302" t="s">
        <v>432</v>
      </c>
      <c r="L86" s="167" t="s">
        <v>432</v>
      </c>
      <c r="M86" s="656" t="s">
        <v>432</v>
      </c>
      <c r="O86" s="662" t="s">
        <v>432</v>
      </c>
    </row>
    <row r="87" spans="1:15" s="3" customFormat="1" x14ac:dyDescent="0.2">
      <c r="A87" s="308" t="s">
        <v>13</v>
      </c>
      <c r="B87" s="721"/>
      <c r="C87" s="722"/>
      <c r="D87" s="681" t="s">
        <v>432</v>
      </c>
      <c r="E87" s="392" t="s">
        <v>432</v>
      </c>
      <c r="F87" s="720" t="s">
        <v>432</v>
      </c>
      <c r="G87" s="720"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720" t="s">
        <v>432</v>
      </c>
      <c r="C92" s="720" t="s">
        <v>432</v>
      </c>
      <c r="D92" s="681" t="s">
        <v>432</v>
      </c>
      <c r="E92" s="392" t="s">
        <v>432</v>
      </c>
      <c r="F92" s="720" t="s">
        <v>432</v>
      </c>
      <c r="G92" s="720" t="s">
        <v>432</v>
      </c>
      <c r="H92" s="167" t="s">
        <v>432</v>
      </c>
      <c r="I92" s="704" t="s">
        <v>432</v>
      </c>
      <c r="J92" s="302" t="s">
        <v>432</v>
      </c>
      <c r="K92" s="302" t="s">
        <v>432</v>
      </c>
      <c r="L92" s="167" t="s">
        <v>432</v>
      </c>
      <c r="M92" s="656" t="s">
        <v>432</v>
      </c>
      <c r="O92" s="662" t="s">
        <v>432</v>
      </c>
    </row>
    <row r="93" spans="1:15" x14ac:dyDescent="0.2">
      <c r="A93" s="308" t="s">
        <v>12</v>
      </c>
      <c r="B93" s="721"/>
      <c r="C93" s="722"/>
      <c r="D93" s="681" t="s">
        <v>432</v>
      </c>
      <c r="E93" s="392" t="s">
        <v>432</v>
      </c>
      <c r="F93" s="720" t="s">
        <v>432</v>
      </c>
      <c r="G93" s="720" t="s">
        <v>432</v>
      </c>
      <c r="H93" s="167" t="s">
        <v>432</v>
      </c>
      <c r="I93" s="704" t="s">
        <v>432</v>
      </c>
      <c r="J93" s="302" t="s">
        <v>432</v>
      </c>
      <c r="K93" s="302" t="s">
        <v>432</v>
      </c>
      <c r="L93" s="167" t="s">
        <v>432</v>
      </c>
      <c r="M93" s="656" t="s">
        <v>432</v>
      </c>
      <c r="O93" s="662" t="s">
        <v>432</v>
      </c>
    </row>
    <row r="94" spans="1:15" x14ac:dyDescent="0.2">
      <c r="A94" s="308" t="s">
        <v>13</v>
      </c>
      <c r="B94" s="721"/>
      <c r="C94" s="722"/>
      <c r="D94" s="681" t="s">
        <v>432</v>
      </c>
      <c r="E94" s="392" t="s">
        <v>432</v>
      </c>
      <c r="F94" s="720" t="s">
        <v>432</v>
      </c>
      <c r="G94" s="720" t="s">
        <v>432</v>
      </c>
      <c r="H94" s="167" t="s">
        <v>432</v>
      </c>
      <c r="I94" s="704" t="s">
        <v>432</v>
      </c>
      <c r="J94" s="302" t="s">
        <v>432</v>
      </c>
      <c r="K94" s="302" t="s">
        <v>432</v>
      </c>
      <c r="L94" s="167" t="s">
        <v>432</v>
      </c>
      <c r="M94" s="656" t="s">
        <v>432</v>
      </c>
      <c r="O94" s="662" t="s">
        <v>432</v>
      </c>
    </row>
    <row r="95" spans="1:15" ht="15.75" x14ac:dyDescent="0.2">
      <c r="A95" s="308" t="s">
        <v>345</v>
      </c>
      <c r="B95" s="720" t="s">
        <v>432</v>
      </c>
      <c r="C95" s="720" t="s">
        <v>432</v>
      </c>
      <c r="D95" s="681" t="s">
        <v>432</v>
      </c>
      <c r="E95" s="392" t="s">
        <v>432</v>
      </c>
      <c r="F95" s="720" t="s">
        <v>432</v>
      </c>
      <c r="G95" s="720" t="s">
        <v>432</v>
      </c>
      <c r="H95" s="167" t="s">
        <v>432</v>
      </c>
      <c r="I95" s="704" t="s">
        <v>432</v>
      </c>
      <c r="J95" s="302" t="s">
        <v>432</v>
      </c>
      <c r="K95" s="302" t="s">
        <v>432</v>
      </c>
      <c r="L95" s="167" t="s">
        <v>432</v>
      </c>
      <c r="M95" s="656" t="s">
        <v>432</v>
      </c>
      <c r="O95" s="662" t="s">
        <v>432</v>
      </c>
    </row>
    <row r="96" spans="1:15" x14ac:dyDescent="0.2">
      <c r="A96" s="308" t="s">
        <v>12</v>
      </c>
      <c r="B96" s="721"/>
      <c r="C96" s="722"/>
      <c r="D96" s="681" t="s">
        <v>432</v>
      </c>
      <c r="E96" s="392" t="s">
        <v>432</v>
      </c>
      <c r="F96" s="720" t="s">
        <v>432</v>
      </c>
      <c r="G96" s="720" t="s">
        <v>432</v>
      </c>
      <c r="H96" s="167" t="s">
        <v>432</v>
      </c>
      <c r="I96" s="704" t="s">
        <v>432</v>
      </c>
      <c r="J96" s="302" t="s">
        <v>432</v>
      </c>
      <c r="K96" s="302" t="s">
        <v>432</v>
      </c>
      <c r="L96" s="167" t="s">
        <v>432</v>
      </c>
      <c r="M96" s="656" t="s">
        <v>432</v>
      </c>
      <c r="O96" s="662" t="s">
        <v>432</v>
      </c>
    </row>
    <row r="97" spans="1:15" x14ac:dyDescent="0.2">
      <c r="A97" s="308" t="s">
        <v>13</v>
      </c>
      <c r="B97" s="721"/>
      <c r="C97" s="722"/>
      <c r="D97" s="681" t="s">
        <v>432</v>
      </c>
      <c r="E97" s="392" t="s">
        <v>432</v>
      </c>
      <c r="F97" s="720" t="s">
        <v>432</v>
      </c>
      <c r="G97" s="720"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720" t="s">
        <v>432</v>
      </c>
      <c r="C102" s="720" t="s">
        <v>432</v>
      </c>
      <c r="D102" s="681" t="s">
        <v>432</v>
      </c>
      <c r="E102" s="392" t="s">
        <v>432</v>
      </c>
      <c r="F102" s="720" t="s">
        <v>432</v>
      </c>
      <c r="G102" s="720" t="s">
        <v>432</v>
      </c>
      <c r="H102" s="167" t="s">
        <v>432</v>
      </c>
      <c r="I102" s="704" t="s">
        <v>432</v>
      </c>
      <c r="J102" s="302" t="s">
        <v>432</v>
      </c>
      <c r="K102" s="302" t="s">
        <v>432</v>
      </c>
      <c r="L102" s="167" t="s">
        <v>432</v>
      </c>
      <c r="M102" s="656" t="s">
        <v>432</v>
      </c>
      <c r="O102" s="662" t="s">
        <v>432</v>
      </c>
    </row>
    <row r="103" spans="1:15" x14ac:dyDescent="0.2">
      <c r="A103" s="308" t="s">
        <v>12</v>
      </c>
      <c r="B103" s="721"/>
      <c r="C103" s="722"/>
      <c r="D103" s="681" t="s">
        <v>432</v>
      </c>
      <c r="E103" s="392" t="s">
        <v>432</v>
      </c>
      <c r="F103" s="720" t="s">
        <v>432</v>
      </c>
      <c r="G103" s="720" t="s">
        <v>432</v>
      </c>
      <c r="H103" s="167" t="s">
        <v>432</v>
      </c>
      <c r="I103" s="704" t="s">
        <v>432</v>
      </c>
      <c r="J103" s="302" t="s">
        <v>432</v>
      </c>
      <c r="K103" s="302" t="s">
        <v>432</v>
      </c>
      <c r="L103" s="167" t="s">
        <v>432</v>
      </c>
      <c r="M103" s="656" t="s">
        <v>432</v>
      </c>
      <c r="O103" s="662" t="s">
        <v>432</v>
      </c>
    </row>
    <row r="104" spans="1:15" x14ac:dyDescent="0.2">
      <c r="A104" s="308" t="s">
        <v>13</v>
      </c>
      <c r="B104" s="721"/>
      <c r="C104" s="722"/>
      <c r="D104" s="681" t="s">
        <v>432</v>
      </c>
      <c r="E104" s="392" t="s">
        <v>432</v>
      </c>
      <c r="F104" s="720" t="s">
        <v>432</v>
      </c>
      <c r="G104" s="720" t="s">
        <v>432</v>
      </c>
      <c r="H104" s="167" t="s">
        <v>432</v>
      </c>
      <c r="I104" s="704" t="s">
        <v>432</v>
      </c>
      <c r="J104" s="302" t="s">
        <v>432</v>
      </c>
      <c r="K104" s="302" t="s">
        <v>432</v>
      </c>
      <c r="L104" s="167" t="s">
        <v>432</v>
      </c>
      <c r="M104" s="656" t="s">
        <v>432</v>
      </c>
      <c r="O104" s="662" t="s">
        <v>432</v>
      </c>
    </row>
    <row r="105" spans="1:15" ht="15.75" x14ac:dyDescent="0.2">
      <c r="A105" s="308" t="s">
        <v>345</v>
      </c>
      <c r="B105" s="720" t="s">
        <v>432</v>
      </c>
      <c r="C105" s="720" t="s">
        <v>432</v>
      </c>
      <c r="D105" s="681" t="s">
        <v>432</v>
      </c>
      <c r="E105" s="392" t="s">
        <v>432</v>
      </c>
      <c r="F105" s="720" t="s">
        <v>432</v>
      </c>
      <c r="G105" s="720" t="s">
        <v>432</v>
      </c>
      <c r="H105" s="167" t="s">
        <v>432</v>
      </c>
      <c r="I105" s="704" t="s">
        <v>432</v>
      </c>
      <c r="J105" s="302" t="s">
        <v>432</v>
      </c>
      <c r="K105" s="302" t="s">
        <v>432</v>
      </c>
      <c r="L105" s="167" t="s">
        <v>432</v>
      </c>
      <c r="M105" s="656" t="s">
        <v>432</v>
      </c>
      <c r="O105" s="662" t="s">
        <v>432</v>
      </c>
    </row>
    <row r="106" spans="1:15" x14ac:dyDescent="0.2">
      <c r="A106" s="308" t="s">
        <v>12</v>
      </c>
      <c r="B106" s="721"/>
      <c r="C106" s="722"/>
      <c r="D106" s="681" t="s">
        <v>432</v>
      </c>
      <c r="E106" s="392" t="s">
        <v>432</v>
      </c>
      <c r="F106" s="720" t="s">
        <v>432</v>
      </c>
      <c r="G106" s="720" t="s">
        <v>432</v>
      </c>
      <c r="H106" s="167" t="s">
        <v>432</v>
      </c>
      <c r="I106" s="704" t="s">
        <v>432</v>
      </c>
      <c r="J106" s="302" t="s">
        <v>432</v>
      </c>
      <c r="K106" s="302" t="s">
        <v>432</v>
      </c>
      <c r="L106" s="167" t="s">
        <v>432</v>
      </c>
      <c r="M106" s="656" t="s">
        <v>432</v>
      </c>
      <c r="O106" s="662" t="s">
        <v>432</v>
      </c>
    </row>
    <row r="107" spans="1:15" x14ac:dyDescent="0.2">
      <c r="A107" s="308" t="s">
        <v>13</v>
      </c>
      <c r="B107" s="721"/>
      <c r="C107" s="722"/>
      <c r="D107" s="681" t="s">
        <v>432</v>
      </c>
      <c r="E107" s="392" t="s">
        <v>432</v>
      </c>
      <c r="F107" s="720" t="s">
        <v>432</v>
      </c>
      <c r="G107" s="720"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720" t="s">
        <v>432</v>
      </c>
      <c r="C112" s="720" t="s">
        <v>432</v>
      </c>
      <c r="D112" s="681" t="s">
        <v>432</v>
      </c>
      <c r="E112" s="392" t="s">
        <v>432</v>
      </c>
      <c r="F112" s="720" t="s">
        <v>432</v>
      </c>
      <c r="G112" s="720" t="s">
        <v>432</v>
      </c>
      <c r="H112" s="167" t="s">
        <v>432</v>
      </c>
      <c r="I112" s="704" t="s">
        <v>432</v>
      </c>
      <c r="J112" s="302" t="s">
        <v>432</v>
      </c>
      <c r="K112" s="302" t="s">
        <v>432</v>
      </c>
      <c r="L112" s="167" t="s">
        <v>432</v>
      </c>
      <c r="M112" s="656" t="s">
        <v>432</v>
      </c>
      <c r="O112" s="662" t="s">
        <v>432</v>
      </c>
    </row>
    <row r="113" spans="1:15" x14ac:dyDescent="0.2">
      <c r="A113" s="308" t="s">
        <v>12</v>
      </c>
      <c r="B113" s="721"/>
      <c r="C113" s="722"/>
      <c r="D113" s="681" t="s">
        <v>432</v>
      </c>
      <c r="E113" s="392" t="s">
        <v>432</v>
      </c>
      <c r="F113" s="720" t="s">
        <v>432</v>
      </c>
      <c r="G113" s="720" t="s">
        <v>432</v>
      </c>
      <c r="H113" s="167" t="s">
        <v>432</v>
      </c>
      <c r="I113" s="704" t="s">
        <v>432</v>
      </c>
      <c r="J113" s="302" t="s">
        <v>432</v>
      </c>
      <c r="K113" s="302" t="s">
        <v>432</v>
      </c>
      <c r="L113" s="167" t="s">
        <v>432</v>
      </c>
      <c r="M113" s="656" t="s">
        <v>432</v>
      </c>
      <c r="O113" s="662" t="s">
        <v>432</v>
      </c>
    </row>
    <row r="114" spans="1:15" x14ac:dyDescent="0.2">
      <c r="A114" s="308" t="s">
        <v>13</v>
      </c>
      <c r="B114" s="721"/>
      <c r="C114" s="722"/>
      <c r="D114" s="681" t="s">
        <v>432</v>
      </c>
      <c r="E114" s="392" t="s">
        <v>432</v>
      </c>
      <c r="F114" s="720" t="s">
        <v>432</v>
      </c>
      <c r="G114" s="720" t="s">
        <v>432</v>
      </c>
      <c r="H114" s="167" t="s">
        <v>432</v>
      </c>
      <c r="I114" s="704" t="s">
        <v>432</v>
      </c>
      <c r="J114" s="302" t="s">
        <v>432</v>
      </c>
      <c r="K114" s="302" t="s">
        <v>432</v>
      </c>
      <c r="L114" s="167" t="s">
        <v>432</v>
      </c>
      <c r="M114" s="656" t="s">
        <v>432</v>
      </c>
      <c r="O114" s="662" t="s">
        <v>432</v>
      </c>
    </row>
    <row r="115" spans="1:15" ht="15.75" x14ac:dyDescent="0.2">
      <c r="A115" s="308" t="s">
        <v>345</v>
      </c>
      <c r="B115" s="720" t="s">
        <v>432</v>
      </c>
      <c r="C115" s="720" t="s">
        <v>432</v>
      </c>
      <c r="D115" s="681" t="s">
        <v>432</v>
      </c>
      <c r="E115" s="392" t="s">
        <v>432</v>
      </c>
      <c r="F115" s="720" t="s">
        <v>432</v>
      </c>
      <c r="G115" s="720" t="s">
        <v>432</v>
      </c>
      <c r="H115" s="167" t="s">
        <v>432</v>
      </c>
      <c r="I115" s="704" t="s">
        <v>432</v>
      </c>
      <c r="J115" s="302" t="s">
        <v>432</v>
      </c>
      <c r="K115" s="302" t="s">
        <v>432</v>
      </c>
      <c r="L115" s="167" t="s">
        <v>432</v>
      </c>
      <c r="M115" s="656" t="s">
        <v>432</v>
      </c>
      <c r="O115" s="662" t="s">
        <v>432</v>
      </c>
    </row>
    <row r="116" spans="1:15" x14ac:dyDescent="0.2">
      <c r="A116" s="308" t="s">
        <v>12</v>
      </c>
      <c r="B116" s="721"/>
      <c r="C116" s="722"/>
      <c r="D116" s="681" t="s">
        <v>432</v>
      </c>
      <c r="E116" s="392" t="s">
        <v>432</v>
      </c>
      <c r="F116" s="720" t="s">
        <v>432</v>
      </c>
      <c r="G116" s="720" t="s">
        <v>432</v>
      </c>
      <c r="H116" s="167" t="s">
        <v>432</v>
      </c>
      <c r="I116" s="704" t="s">
        <v>432</v>
      </c>
      <c r="J116" s="302" t="s">
        <v>432</v>
      </c>
      <c r="K116" s="302" t="s">
        <v>432</v>
      </c>
      <c r="L116" s="167" t="s">
        <v>432</v>
      </c>
      <c r="M116" s="656" t="s">
        <v>432</v>
      </c>
      <c r="O116" s="662" t="s">
        <v>432</v>
      </c>
    </row>
    <row r="117" spans="1:15" x14ac:dyDescent="0.2">
      <c r="A117" s="308" t="s">
        <v>13</v>
      </c>
      <c r="B117" s="723"/>
      <c r="C117" s="724"/>
      <c r="D117" s="681" t="s">
        <v>432</v>
      </c>
      <c r="E117" s="392" t="s">
        <v>432</v>
      </c>
      <c r="F117" s="720" t="s">
        <v>432</v>
      </c>
      <c r="G117" s="720"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720" t="s">
        <v>432</v>
      </c>
      <c r="C122" s="720" t="s">
        <v>432</v>
      </c>
      <c r="D122" s="681" t="s">
        <v>432</v>
      </c>
      <c r="E122" s="392" t="s">
        <v>432</v>
      </c>
      <c r="F122" s="720" t="s">
        <v>432</v>
      </c>
      <c r="G122" s="720" t="s">
        <v>432</v>
      </c>
      <c r="H122" s="167" t="s">
        <v>432</v>
      </c>
      <c r="I122" s="704" t="s">
        <v>432</v>
      </c>
      <c r="J122" s="302" t="s">
        <v>432</v>
      </c>
      <c r="K122" s="302" t="s">
        <v>432</v>
      </c>
      <c r="L122" s="167" t="s">
        <v>432</v>
      </c>
      <c r="M122" s="656" t="s">
        <v>432</v>
      </c>
      <c r="O122" s="662" t="s">
        <v>432</v>
      </c>
    </row>
    <row r="123" spans="1:15" x14ac:dyDescent="0.2">
      <c r="A123" s="308" t="s">
        <v>12</v>
      </c>
      <c r="B123" s="721"/>
      <c r="C123" s="722"/>
      <c r="D123" s="681" t="s">
        <v>432</v>
      </c>
      <c r="E123" s="392" t="s">
        <v>432</v>
      </c>
      <c r="F123" s="720" t="s">
        <v>432</v>
      </c>
      <c r="G123" s="720" t="s">
        <v>432</v>
      </c>
      <c r="H123" s="167" t="s">
        <v>432</v>
      </c>
      <c r="I123" s="704" t="s">
        <v>432</v>
      </c>
      <c r="J123" s="302" t="s">
        <v>432</v>
      </c>
      <c r="K123" s="302" t="s">
        <v>432</v>
      </c>
      <c r="L123" s="167" t="s">
        <v>432</v>
      </c>
      <c r="M123" s="656" t="s">
        <v>432</v>
      </c>
      <c r="O123" s="662" t="s">
        <v>432</v>
      </c>
    </row>
    <row r="124" spans="1:15" x14ac:dyDescent="0.2">
      <c r="A124" s="308" t="s">
        <v>13</v>
      </c>
      <c r="B124" s="721"/>
      <c r="C124" s="722"/>
      <c r="D124" s="681" t="s">
        <v>432</v>
      </c>
      <c r="E124" s="392" t="s">
        <v>432</v>
      </c>
      <c r="F124" s="720" t="s">
        <v>432</v>
      </c>
      <c r="G124" s="720" t="s">
        <v>432</v>
      </c>
      <c r="H124" s="167" t="s">
        <v>432</v>
      </c>
      <c r="I124" s="704" t="s">
        <v>432</v>
      </c>
      <c r="J124" s="302" t="s">
        <v>432</v>
      </c>
      <c r="K124" s="302" t="s">
        <v>432</v>
      </c>
      <c r="L124" s="167" t="s">
        <v>432</v>
      </c>
      <c r="M124" s="656" t="s">
        <v>432</v>
      </c>
      <c r="O124" s="662" t="s">
        <v>432</v>
      </c>
    </row>
    <row r="125" spans="1:15" ht="15.75" x14ac:dyDescent="0.2">
      <c r="A125" s="308" t="s">
        <v>345</v>
      </c>
      <c r="B125" s="720" t="s">
        <v>432</v>
      </c>
      <c r="C125" s="720" t="s">
        <v>432</v>
      </c>
      <c r="D125" s="681" t="s">
        <v>432</v>
      </c>
      <c r="E125" s="392" t="s">
        <v>432</v>
      </c>
      <c r="F125" s="720" t="s">
        <v>432</v>
      </c>
      <c r="G125" s="720" t="s">
        <v>432</v>
      </c>
      <c r="H125" s="167" t="s">
        <v>432</v>
      </c>
      <c r="I125" s="704" t="s">
        <v>432</v>
      </c>
      <c r="J125" s="302" t="s">
        <v>432</v>
      </c>
      <c r="K125" s="302" t="s">
        <v>432</v>
      </c>
      <c r="L125" s="167" t="s">
        <v>432</v>
      </c>
      <c r="M125" s="656" t="s">
        <v>432</v>
      </c>
      <c r="O125" s="662" t="s">
        <v>432</v>
      </c>
    </row>
    <row r="126" spans="1:15" x14ac:dyDescent="0.2">
      <c r="A126" s="308" t="s">
        <v>12</v>
      </c>
      <c r="B126" s="721"/>
      <c r="C126" s="722"/>
      <c r="D126" s="681" t="s">
        <v>432</v>
      </c>
      <c r="E126" s="392" t="s">
        <v>432</v>
      </c>
      <c r="F126" s="720" t="s">
        <v>432</v>
      </c>
      <c r="G126" s="720" t="s">
        <v>432</v>
      </c>
      <c r="H126" s="167" t="s">
        <v>432</v>
      </c>
      <c r="I126" s="704" t="s">
        <v>432</v>
      </c>
      <c r="J126" s="302" t="s">
        <v>432</v>
      </c>
      <c r="K126" s="302" t="s">
        <v>432</v>
      </c>
      <c r="L126" s="167" t="s">
        <v>432</v>
      </c>
      <c r="M126" s="656" t="s">
        <v>432</v>
      </c>
      <c r="O126" s="662" t="s">
        <v>432</v>
      </c>
    </row>
    <row r="127" spans="1:15" x14ac:dyDescent="0.2">
      <c r="A127" s="308" t="s">
        <v>13</v>
      </c>
      <c r="B127" s="721"/>
      <c r="C127" s="722"/>
      <c r="D127" s="681" t="s">
        <v>432</v>
      </c>
      <c r="E127" s="392" t="s">
        <v>432</v>
      </c>
      <c r="F127" s="720" t="s">
        <v>432</v>
      </c>
      <c r="G127" s="720"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720" t="s">
        <v>432</v>
      </c>
      <c r="C132" s="720" t="s">
        <v>432</v>
      </c>
      <c r="D132" s="681" t="s">
        <v>432</v>
      </c>
      <c r="E132" s="392" t="s">
        <v>432</v>
      </c>
      <c r="F132" s="720" t="s">
        <v>432</v>
      </c>
      <c r="G132" s="720" t="s">
        <v>432</v>
      </c>
      <c r="H132" s="167" t="s">
        <v>432</v>
      </c>
      <c r="I132" s="704" t="s">
        <v>432</v>
      </c>
      <c r="J132" s="302" t="s">
        <v>432</v>
      </c>
      <c r="K132" s="302" t="s">
        <v>432</v>
      </c>
      <c r="L132" s="167" t="s">
        <v>432</v>
      </c>
      <c r="M132" s="656" t="s">
        <v>432</v>
      </c>
      <c r="O132" s="662" t="s">
        <v>432</v>
      </c>
    </row>
    <row r="133" spans="1:15" x14ac:dyDescent="0.2">
      <c r="A133" s="308" t="s">
        <v>12</v>
      </c>
      <c r="B133" s="721"/>
      <c r="C133" s="722"/>
      <c r="D133" s="681" t="s">
        <v>432</v>
      </c>
      <c r="E133" s="392" t="s">
        <v>432</v>
      </c>
      <c r="F133" s="720" t="s">
        <v>432</v>
      </c>
      <c r="G133" s="720" t="s">
        <v>432</v>
      </c>
      <c r="H133" s="167" t="s">
        <v>432</v>
      </c>
      <c r="I133" s="704" t="s">
        <v>432</v>
      </c>
      <c r="J133" s="302" t="s">
        <v>432</v>
      </c>
      <c r="K133" s="302" t="s">
        <v>432</v>
      </c>
      <c r="L133" s="167" t="s">
        <v>432</v>
      </c>
      <c r="M133" s="656" t="s">
        <v>432</v>
      </c>
      <c r="O133" s="662" t="s">
        <v>432</v>
      </c>
    </row>
    <row r="134" spans="1:15" x14ac:dyDescent="0.2">
      <c r="A134" s="308" t="s">
        <v>13</v>
      </c>
      <c r="B134" s="721"/>
      <c r="C134" s="722"/>
      <c r="D134" s="681" t="s">
        <v>432</v>
      </c>
      <c r="E134" s="392" t="s">
        <v>432</v>
      </c>
      <c r="F134" s="720" t="s">
        <v>432</v>
      </c>
      <c r="G134" s="720" t="s">
        <v>432</v>
      </c>
      <c r="H134" s="167" t="s">
        <v>432</v>
      </c>
      <c r="I134" s="704" t="s">
        <v>432</v>
      </c>
      <c r="J134" s="302" t="s">
        <v>432</v>
      </c>
      <c r="K134" s="302" t="s">
        <v>432</v>
      </c>
      <c r="L134" s="167" t="s">
        <v>432</v>
      </c>
      <c r="M134" s="656" t="s">
        <v>432</v>
      </c>
      <c r="O134" s="662" t="s">
        <v>432</v>
      </c>
    </row>
    <row r="135" spans="1:15" ht="15.75" x14ac:dyDescent="0.2">
      <c r="A135" s="308" t="s">
        <v>345</v>
      </c>
      <c r="B135" s="720" t="s">
        <v>432</v>
      </c>
      <c r="C135" s="720" t="s">
        <v>432</v>
      </c>
      <c r="D135" s="681" t="s">
        <v>432</v>
      </c>
      <c r="E135" s="392" t="s">
        <v>432</v>
      </c>
      <c r="F135" s="720" t="s">
        <v>432</v>
      </c>
      <c r="G135" s="720" t="s">
        <v>432</v>
      </c>
      <c r="H135" s="167" t="s">
        <v>432</v>
      </c>
      <c r="I135" s="704" t="s">
        <v>432</v>
      </c>
      <c r="J135" s="302" t="s">
        <v>432</v>
      </c>
      <c r="K135" s="302" t="s">
        <v>432</v>
      </c>
      <c r="L135" s="167" t="s">
        <v>432</v>
      </c>
      <c r="M135" s="656" t="s">
        <v>432</v>
      </c>
      <c r="O135" s="662" t="s">
        <v>432</v>
      </c>
    </row>
    <row r="136" spans="1:15" x14ac:dyDescent="0.2">
      <c r="A136" s="308" t="s">
        <v>12</v>
      </c>
      <c r="B136" s="721"/>
      <c r="C136" s="722"/>
      <c r="D136" s="681" t="s">
        <v>432</v>
      </c>
      <c r="E136" s="392" t="s">
        <v>432</v>
      </c>
      <c r="F136" s="720" t="s">
        <v>432</v>
      </c>
      <c r="G136" s="720" t="s">
        <v>432</v>
      </c>
      <c r="H136" s="167" t="s">
        <v>432</v>
      </c>
      <c r="I136" s="704" t="s">
        <v>432</v>
      </c>
      <c r="J136" s="302" t="s">
        <v>432</v>
      </c>
      <c r="K136" s="302" t="s">
        <v>432</v>
      </c>
      <c r="L136" s="167" t="s">
        <v>432</v>
      </c>
      <c r="M136" s="656" t="s">
        <v>432</v>
      </c>
      <c r="O136" s="662" t="s">
        <v>432</v>
      </c>
    </row>
    <row r="137" spans="1:15" x14ac:dyDescent="0.2">
      <c r="A137" s="308" t="s">
        <v>13</v>
      </c>
      <c r="B137" s="721"/>
      <c r="C137" s="722"/>
      <c r="D137" s="681" t="s">
        <v>432</v>
      </c>
      <c r="E137" s="392" t="s">
        <v>432</v>
      </c>
      <c r="F137" s="720" t="s">
        <v>432</v>
      </c>
      <c r="G137" s="720"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720" t="s">
        <v>432</v>
      </c>
      <c r="C146" s="720" t="s">
        <v>432</v>
      </c>
      <c r="D146" s="681" t="s">
        <v>432</v>
      </c>
      <c r="E146" s="392" t="s">
        <v>432</v>
      </c>
      <c r="F146" s="720" t="s">
        <v>432</v>
      </c>
      <c r="G146" s="720"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720" t="s">
        <v>432</v>
      </c>
      <c r="C154" s="720" t="s">
        <v>432</v>
      </c>
      <c r="D154" s="681" t="s">
        <v>432</v>
      </c>
      <c r="E154" s="392" t="s">
        <v>432</v>
      </c>
      <c r="F154" s="720" t="s">
        <v>432</v>
      </c>
      <c r="G154" s="720"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233" priority="193">
      <formula>kvartal &lt; 4</formula>
    </cfRule>
  </conditionalFormatting>
  <conditionalFormatting sqref="B63:C65">
    <cfRule type="expression" dxfId="232" priority="192">
      <formula>kvartal &lt; 4</formula>
    </cfRule>
  </conditionalFormatting>
  <conditionalFormatting sqref="B37">
    <cfRule type="expression" dxfId="231" priority="191">
      <formula>kvartal &lt; 4</formula>
    </cfRule>
  </conditionalFormatting>
  <conditionalFormatting sqref="B38">
    <cfRule type="expression" dxfId="230" priority="190">
      <formula>kvartal &lt; 4</formula>
    </cfRule>
  </conditionalFormatting>
  <conditionalFormatting sqref="B39">
    <cfRule type="expression" dxfId="229" priority="189">
      <formula>kvartal &lt; 4</formula>
    </cfRule>
  </conditionalFormatting>
  <conditionalFormatting sqref="A34">
    <cfRule type="expression" dxfId="228" priority="62">
      <formula>kvartal &lt; 4</formula>
    </cfRule>
  </conditionalFormatting>
  <conditionalFormatting sqref="C37">
    <cfRule type="expression" dxfId="227" priority="188">
      <formula>kvartal &lt; 4</formula>
    </cfRule>
  </conditionalFormatting>
  <conditionalFormatting sqref="C38">
    <cfRule type="expression" dxfId="226" priority="187">
      <formula>kvartal &lt; 4</formula>
    </cfRule>
  </conditionalFormatting>
  <conditionalFormatting sqref="C39">
    <cfRule type="expression" dxfId="225" priority="186">
      <formula>kvartal &lt; 4</formula>
    </cfRule>
  </conditionalFormatting>
  <conditionalFormatting sqref="B26:C28">
    <cfRule type="expression" dxfId="224" priority="185">
      <formula>kvartal &lt; 4</formula>
    </cfRule>
  </conditionalFormatting>
  <conditionalFormatting sqref="B32:C33">
    <cfRule type="expression" dxfId="223" priority="184">
      <formula>kvartal &lt; 4</formula>
    </cfRule>
  </conditionalFormatting>
  <conditionalFormatting sqref="B34">
    <cfRule type="expression" dxfId="222" priority="183">
      <formula>kvartal &lt; 4</formula>
    </cfRule>
  </conditionalFormatting>
  <conditionalFormatting sqref="C34">
    <cfRule type="expression" dxfId="221" priority="182">
      <formula>kvartal &lt; 4</formula>
    </cfRule>
  </conditionalFormatting>
  <conditionalFormatting sqref="F26:G28">
    <cfRule type="expression" dxfId="220" priority="181">
      <formula>kvartal &lt; 4</formula>
    </cfRule>
  </conditionalFormatting>
  <conditionalFormatting sqref="F32">
    <cfRule type="expression" dxfId="219" priority="180">
      <formula>kvartal &lt; 4</formula>
    </cfRule>
  </conditionalFormatting>
  <conditionalFormatting sqref="G32">
    <cfRule type="expression" dxfId="218" priority="179">
      <formula>kvartal &lt; 4</formula>
    </cfRule>
  </conditionalFormatting>
  <conditionalFormatting sqref="F33">
    <cfRule type="expression" dxfId="217" priority="178">
      <formula>kvartal &lt; 4</formula>
    </cfRule>
  </conditionalFormatting>
  <conditionalFormatting sqref="G33">
    <cfRule type="expression" dxfId="216" priority="177">
      <formula>kvartal &lt; 4</formula>
    </cfRule>
  </conditionalFormatting>
  <conditionalFormatting sqref="F34">
    <cfRule type="expression" dxfId="215" priority="176">
      <formula>kvartal &lt; 4</formula>
    </cfRule>
  </conditionalFormatting>
  <conditionalFormatting sqref="G34">
    <cfRule type="expression" dxfId="214" priority="175">
      <formula>kvartal &lt; 4</formula>
    </cfRule>
  </conditionalFormatting>
  <conditionalFormatting sqref="F37">
    <cfRule type="expression" dxfId="213" priority="174">
      <formula>kvartal &lt; 4</formula>
    </cfRule>
  </conditionalFormatting>
  <conditionalFormatting sqref="F38">
    <cfRule type="expression" dxfId="212" priority="173">
      <formula>kvartal &lt; 4</formula>
    </cfRule>
  </conditionalFormatting>
  <conditionalFormatting sqref="F39">
    <cfRule type="expression" dxfId="211" priority="172">
      <formula>kvartal &lt; 4</formula>
    </cfRule>
  </conditionalFormatting>
  <conditionalFormatting sqref="G37">
    <cfRule type="expression" dxfId="210" priority="171">
      <formula>kvartal &lt; 4</formula>
    </cfRule>
  </conditionalFormatting>
  <conditionalFormatting sqref="G38">
    <cfRule type="expression" dxfId="209" priority="170">
      <formula>kvartal &lt; 4</formula>
    </cfRule>
  </conditionalFormatting>
  <conditionalFormatting sqref="G39">
    <cfRule type="expression" dxfId="208" priority="169">
      <formula>kvartal &lt; 4</formula>
    </cfRule>
  </conditionalFormatting>
  <conditionalFormatting sqref="B29">
    <cfRule type="expression" dxfId="207" priority="168">
      <formula>kvartal &lt; 4</formula>
    </cfRule>
  </conditionalFormatting>
  <conditionalFormatting sqref="C29">
    <cfRule type="expression" dxfId="206" priority="167">
      <formula>kvartal &lt; 4</formula>
    </cfRule>
  </conditionalFormatting>
  <conditionalFormatting sqref="F29">
    <cfRule type="expression" dxfId="205" priority="166">
      <formula>kvartal &lt; 4</formula>
    </cfRule>
  </conditionalFormatting>
  <conditionalFormatting sqref="G29">
    <cfRule type="expression" dxfId="204" priority="165">
      <formula>kvartal &lt; 4</formula>
    </cfRule>
  </conditionalFormatting>
  <conditionalFormatting sqref="J26:K29">
    <cfRule type="expression" dxfId="203" priority="164">
      <formula>kvartal &lt; 4</formula>
    </cfRule>
  </conditionalFormatting>
  <conditionalFormatting sqref="J32:K34">
    <cfRule type="expression" dxfId="202" priority="163">
      <formula>kvartal &lt; 4</formula>
    </cfRule>
  </conditionalFormatting>
  <conditionalFormatting sqref="J37:K39">
    <cfRule type="expression" dxfId="201" priority="162">
      <formula>kvartal &lt; 4</formula>
    </cfRule>
  </conditionalFormatting>
  <conditionalFormatting sqref="J82:K86">
    <cfRule type="expression" dxfId="200" priority="100">
      <formula>kvartal &lt; 4</formula>
    </cfRule>
  </conditionalFormatting>
  <conditionalFormatting sqref="J87:K87">
    <cfRule type="expression" dxfId="199" priority="99">
      <formula>kvartal &lt; 4</formula>
    </cfRule>
  </conditionalFormatting>
  <conditionalFormatting sqref="J92:K97">
    <cfRule type="expression" dxfId="198" priority="98">
      <formula>kvartal &lt; 4</formula>
    </cfRule>
  </conditionalFormatting>
  <conditionalFormatting sqref="J102:K107">
    <cfRule type="expression" dxfId="197" priority="97">
      <formula>kvartal &lt; 4</formula>
    </cfRule>
  </conditionalFormatting>
  <conditionalFormatting sqref="J112:K117">
    <cfRule type="expression" dxfId="196" priority="96">
      <formula>kvartal &lt; 4</formula>
    </cfRule>
  </conditionalFormatting>
  <conditionalFormatting sqref="J122:K127">
    <cfRule type="expression" dxfId="195" priority="95">
      <formula>kvartal &lt; 4</formula>
    </cfRule>
  </conditionalFormatting>
  <conditionalFormatting sqref="J132:K137">
    <cfRule type="expression" dxfId="194" priority="94">
      <formula>kvartal &lt; 4</formula>
    </cfRule>
  </conditionalFormatting>
  <conditionalFormatting sqref="J146:K146">
    <cfRule type="expression" dxfId="193" priority="93">
      <formula>kvartal &lt; 4</formula>
    </cfRule>
  </conditionalFormatting>
  <conditionalFormatting sqref="J154:K154">
    <cfRule type="expression" dxfId="192" priority="92">
      <formula>kvartal &lt; 4</formula>
    </cfRule>
  </conditionalFormatting>
  <conditionalFormatting sqref="A26:A28">
    <cfRule type="expression" dxfId="191" priority="76">
      <formula>kvartal &lt; 4</formula>
    </cfRule>
  </conditionalFormatting>
  <conditionalFormatting sqref="A32:A33">
    <cfRule type="expression" dxfId="190" priority="75">
      <formula>kvartal &lt; 4</formula>
    </cfRule>
  </conditionalFormatting>
  <conditionalFormatting sqref="A37:A39">
    <cfRule type="expression" dxfId="189" priority="74">
      <formula>kvartal &lt; 4</formula>
    </cfRule>
  </conditionalFormatting>
  <conditionalFormatting sqref="A57:A59">
    <cfRule type="expression" dxfId="188" priority="73">
      <formula>kvartal &lt; 4</formula>
    </cfRule>
  </conditionalFormatting>
  <conditionalFormatting sqref="A63:A65">
    <cfRule type="expression" dxfId="187" priority="72">
      <formula>kvartal &lt; 4</formula>
    </cfRule>
  </conditionalFormatting>
  <conditionalFormatting sqref="A82:A87">
    <cfRule type="expression" dxfId="186" priority="71">
      <formula>kvartal &lt; 4</formula>
    </cfRule>
  </conditionalFormatting>
  <conditionalFormatting sqref="A92:A97">
    <cfRule type="expression" dxfId="185" priority="70">
      <formula>kvartal &lt; 4</formula>
    </cfRule>
  </conditionalFormatting>
  <conditionalFormatting sqref="A102:A107">
    <cfRule type="expression" dxfId="184" priority="69">
      <formula>kvartal &lt; 4</formula>
    </cfRule>
  </conditionalFormatting>
  <conditionalFormatting sqref="A112:A117">
    <cfRule type="expression" dxfId="183" priority="68">
      <formula>kvartal &lt; 4</formula>
    </cfRule>
  </conditionalFormatting>
  <conditionalFormatting sqref="A122:A127">
    <cfRule type="expression" dxfId="182" priority="67">
      <formula>kvartal &lt; 4</formula>
    </cfRule>
  </conditionalFormatting>
  <conditionalFormatting sqref="A132:A137">
    <cfRule type="expression" dxfId="181" priority="66">
      <formula>kvartal &lt; 4</formula>
    </cfRule>
  </conditionalFormatting>
  <conditionalFormatting sqref="A146">
    <cfRule type="expression" dxfId="180" priority="65">
      <formula>kvartal &lt; 4</formula>
    </cfRule>
  </conditionalFormatting>
  <conditionalFormatting sqref="A154">
    <cfRule type="expression" dxfId="179" priority="64">
      <formula>kvartal &lt; 4</formula>
    </cfRule>
  </conditionalFormatting>
  <conditionalFormatting sqref="A29">
    <cfRule type="expression" dxfId="178" priority="63">
      <formula>kvartal &lt; 4</formula>
    </cfRule>
  </conditionalFormatting>
  <conditionalFormatting sqref="B82">
    <cfRule type="expression" dxfId="177" priority="61">
      <formula>kvartal &lt; 4</formula>
    </cfRule>
  </conditionalFormatting>
  <conditionalFormatting sqref="C82">
    <cfRule type="expression" dxfId="176" priority="60">
      <formula>kvartal &lt; 4</formula>
    </cfRule>
  </conditionalFormatting>
  <conditionalFormatting sqref="B85">
    <cfRule type="expression" dxfId="175" priority="59">
      <formula>kvartal &lt; 4</formula>
    </cfRule>
  </conditionalFormatting>
  <conditionalFormatting sqref="C85">
    <cfRule type="expression" dxfId="174" priority="58">
      <formula>kvartal &lt; 4</formula>
    </cfRule>
  </conditionalFormatting>
  <conditionalFormatting sqref="B92">
    <cfRule type="expression" dxfId="173" priority="57">
      <formula>kvartal &lt; 4</formula>
    </cfRule>
  </conditionalFormatting>
  <conditionalFormatting sqref="C92">
    <cfRule type="expression" dxfId="172" priority="56">
      <formula>kvartal &lt; 4</formula>
    </cfRule>
  </conditionalFormatting>
  <conditionalFormatting sqref="B95">
    <cfRule type="expression" dxfId="171" priority="55">
      <formula>kvartal &lt; 4</formula>
    </cfRule>
  </conditionalFormatting>
  <conditionalFormatting sqref="C95">
    <cfRule type="expression" dxfId="170" priority="54">
      <formula>kvartal &lt; 4</formula>
    </cfRule>
  </conditionalFormatting>
  <conditionalFormatting sqref="B102">
    <cfRule type="expression" dxfId="169" priority="53">
      <formula>kvartal &lt; 4</formula>
    </cfRule>
  </conditionalFormatting>
  <conditionalFormatting sqref="C102">
    <cfRule type="expression" dxfId="168" priority="52">
      <formula>kvartal &lt; 4</formula>
    </cfRule>
  </conditionalFormatting>
  <conditionalFormatting sqref="B105">
    <cfRule type="expression" dxfId="167" priority="51">
      <formula>kvartal &lt; 4</formula>
    </cfRule>
  </conditionalFormatting>
  <conditionalFormatting sqref="C105">
    <cfRule type="expression" dxfId="166" priority="50">
      <formula>kvartal &lt; 4</formula>
    </cfRule>
  </conditionalFormatting>
  <conditionalFormatting sqref="B112">
    <cfRule type="expression" dxfId="165" priority="49">
      <formula>kvartal &lt; 4</formula>
    </cfRule>
  </conditionalFormatting>
  <conditionalFormatting sqref="C112">
    <cfRule type="expression" dxfId="164" priority="48">
      <formula>kvartal &lt; 4</formula>
    </cfRule>
  </conditionalFormatting>
  <conditionalFormatting sqref="B115">
    <cfRule type="expression" dxfId="163" priority="47">
      <formula>kvartal &lt; 4</formula>
    </cfRule>
  </conditionalFormatting>
  <conditionalFormatting sqref="C115">
    <cfRule type="expression" dxfId="162" priority="46">
      <formula>kvartal &lt; 4</formula>
    </cfRule>
  </conditionalFormatting>
  <conditionalFormatting sqref="B122">
    <cfRule type="expression" dxfId="161" priority="45">
      <formula>kvartal &lt; 4</formula>
    </cfRule>
  </conditionalFormatting>
  <conditionalFormatting sqref="C122">
    <cfRule type="expression" dxfId="160" priority="44">
      <formula>kvartal &lt; 4</formula>
    </cfRule>
  </conditionalFormatting>
  <conditionalFormatting sqref="B125">
    <cfRule type="expression" dxfId="159" priority="43">
      <formula>kvartal &lt; 4</formula>
    </cfRule>
  </conditionalFormatting>
  <conditionalFormatting sqref="C125">
    <cfRule type="expression" dxfId="158" priority="42">
      <formula>kvartal &lt; 4</formula>
    </cfRule>
  </conditionalFormatting>
  <conditionalFormatting sqref="B132">
    <cfRule type="expression" dxfId="157" priority="41">
      <formula>kvartal &lt; 4</formula>
    </cfRule>
  </conditionalFormatting>
  <conditionalFormatting sqref="C132">
    <cfRule type="expression" dxfId="156" priority="40">
      <formula>kvartal &lt; 4</formula>
    </cfRule>
  </conditionalFormatting>
  <conditionalFormatting sqref="B135">
    <cfRule type="expression" dxfId="155" priority="39">
      <formula>kvartal &lt; 4</formula>
    </cfRule>
  </conditionalFormatting>
  <conditionalFormatting sqref="C135">
    <cfRule type="expression" dxfId="154" priority="38">
      <formula>kvartal &lt; 4</formula>
    </cfRule>
  </conditionalFormatting>
  <conditionalFormatting sqref="B146">
    <cfRule type="expression" dxfId="153" priority="37">
      <formula>kvartal &lt; 4</formula>
    </cfRule>
  </conditionalFormatting>
  <conditionalFormatting sqref="C146">
    <cfRule type="expression" dxfId="152" priority="36">
      <formula>kvartal &lt; 4</formula>
    </cfRule>
  </conditionalFormatting>
  <conditionalFormatting sqref="B154">
    <cfRule type="expression" dxfId="151" priority="35">
      <formula>kvartal &lt; 4</formula>
    </cfRule>
  </conditionalFormatting>
  <conditionalFormatting sqref="C154">
    <cfRule type="expression" dxfId="150" priority="34">
      <formula>kvartal &lt; 4</formula>
    </cfRule>
  </conditionalFormatting>
  <conditionalFormatting sqref="F83">
    <cfRule type="expression" dxfId="149" priority="33">
      <formula>kvartal &lt; 4</formula>
    </cfRule>
  </conditionalFormatting>
  <conditionalFormatting sqref="G83">
    <cfRule type="expression" dxfId="148" priority="32">
      <formula>kvartal &lt; 4</formula>
    </cfRule>
  </conditionalFormatting>
  <conditionalFormatting sqref="F84:G84">
    <cfRule type="expression" dxfId="147" priority="31">
      <formula>kvartal &lt; 4</formula>
    </cfRule>
  </conditionalFormatting>
  <conditionalFormatting sqref="F86:G87">
    <cfRule type="expression" dxfId="146" priority="30">
      <formula>kvartal &lt; 4</formula>
    </cfRule>
  </conditionalFormatting>
  <conditionalFormatting sqref="F93:G94">
    <cfRule type="expression" dxfId="145" priority="29">
      <formula>kvartal &lt; 4</formula>
    </cfRule>
  </conditionalFormatting>
  <conditionalFormatting sqref="F96:G97">
    <cfRule type="expression" dxfId="144" priority="28">
      <formula>kvartal &lt; 4</formula>
    </cfRule>
  </conditionalFormatting>
  <conditionalFormatting sqref="F103:G104">
    <cfRule type="expression" dxfId="143" priority="27">
      <formula>kvartal &lt; 4</formula>
    </cfRule>
  </conditionalFormatting>
  <conditionalFormatting sqref="F106:G107">
    <cfRule type="expression" dxfId="142" priority="26">
      <formula>kvartal &lt; 4</formula>
    </cfRule>
  </conditionalFormatting>
  <conditionalFormatting sqref="F113:G114">
    <cfRule type="expression" dxfId="141" priority="25">
      <formula>kvartal &lt; 4</formula>
    </cfRule>
  </conditionalFormatting>
  <conditionalFormatting sqref="F116:G117">
    <cfRule type="expression" dxfId="140" priority="24">
      <formula>kvartal &lt; 4</formula>
    </cfRule>
  </conditionalFormatting>
  <conditionalFormatting sqref="F123:G124">
    <cfRule type="expression" dxfId="139" priority="23">
      <formula>kvartal &lt; 4</formula>
    </cfRule>
  </conditionalFormatting>
  <conditionalFormatting sqref="F126:G127">
    <cfRule type="expression" dxfId="138" priority="22">
      <formula>kvartal &lt; 4</formula>
    </cfRule>
  </conditionalFormatting>
  <conditionalFormatting sqref="F133:G134">
    <cfRule type="expression" dxfId="137" priority="21">
      <formula>kvartal &lt; 4</formula>
    </cfRule>
  </conditionalFormatting>
  <conditionalFormatting sqref="F136:G137">
    <cfRule type="expression" dxfId="136" priority="20">
      <formula>kvartal &lt; 4</formula>
    </cfRule>
  </conditionalFormatting>
  <conditionalFormatting sqref="F146">
    <cfRule type="expression" dxfId="135" priority="19">
      <formula>kvartal &lt; 4</formula>
    </cfRule>
  </conditionalFormatting>
  <conditionalFormatting sqref="G146">
    <cfRule type="expression" dxfId="134" priority="18">
      <formula>kvartal &lt; 4</formula>
    </cfRule>
  </conditionalFormatting>
  <conditionalFormatting sqref="F154:G154">
    <cfRule type="expression" dxfId="133" priority="17">
      <formula>kvartal &lt; 4</formula>
    </cfRule>
  </conditionalFormatting>
  <conditionalFormatting sqref="F82:G82">
    <cfRule type="expression" dxfId="132" priority="16">
      <formula>kvartal &lt; 4</formula>
    </cfRule>
  </conditionalFormatting>
  <conditionalFormatting sqref="F85:G85">
    <cfRule type="expression" dxfId="131" priority="15">
      <formula>kvartal &lt; 4</formula>
    </cfRule>
  </conditionalFormatting>
  <conditionalFormatting sqref="F92:G92">
    <cfRule type="expression" dxfId="130" priority="14">
      <formula>kvartal &lt; 4</formula>
    </cfRule>
  </conditionalFormatting>
  <conditionalFormatting sqref="F95:G95">
    <cfRule type="expression" dxfId="129" priority="13">
      <formula>kvartal &lt; 4</formula>
    </cfRule>
  </conditionalFormatting>
  <conditionalFormatting sqref="F102:G102">
    <cfRule type="expression" dxfId="128" priority="12">
      <formula>kvartal &lt; 4</formula>
    </cfRule>
  </conditionalFormatting>
  <conditionalFormatting sqref="F105:G105">
    <cfRule type="expression" dxfId="127" priority="11">
      <formula>kvartal &lt; 4</formula>
    </cfRule>
  </conditionalFormatting>
  <conditionalFormatting sqref="F112:G112">
    <cfRule type="expression" dxfId="126" priority="10">
      <formula>kvartal &lt; 4</formula>
    </cfRule>
  </conditionalFormatting>
  <conditionalFormatting sqref="F115">
    <cfRule type="expression" dxfId="125" priority="9">
      <formula>kvartal &lt; 4</formula>
    </cfRule>
  </conditionalFormatting>
  <conditionalFormatting sqref="G115">
    <cfRule type="expression" dxfId="124" priority="8">
      <formula>kvartal &lt; 4</formula>
    </cfRule>
  </conditionalFormatting>
  <conditionalFormatting sqref="F122:G122">
    <cfRule type="expression" dxfId="123" priority="7">
      <formula>kvartal &lt; 4</formula>
    </cfRule>
  </conditionalFormatting>
  <conditionalFormatting sqref="F125">
    <cfRule type="expression" dxfId="122" priority="6">
      <formula>kvartal &lt; 4</formula>
    </cfRule>
  </conditionalFormatting>
  <conditionalFormatting sqref="G125">
    <cfRule type="expression" dxfId="121" priority="5">
      <formula>kvartal &lt; 4</formula>
    </cfRule>
  </conditionalFormatting>
  <conditionalFormatting sqref="F132">
    <cfRule type="expression" dxfId="120" priority="4">
      <formula>kvartal &lt; 4</formula>
    </cfRule>
  </conditionalFormatting>
  <conditionalFormatting sqref="G132">
    <cfRule type="expression" dxfId="119" priority="3">
      <formula>kvartal &lt; 4</formula>
    </cfRule>
  </conditionalFormatting>
  <conditionalFormatting sqref="G135">
    <cfRule type="expression" dxfId="118" priority="2">
      <formula>kvartal &lt; 4</formula>
    </cfRule>
  </conditionalFormatting>
  <conditionalFormatting sqref="F135">
    <cfRule type="expression" dxfId="117" priority="1">
      <formula>kvartal &lt; 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O176"/>
  <sheetViews>
    <sheetView showGridLines="0" zoomScale="90" zoomScaleNormal="90" workbookViewId="0">
      <selection activeCell="C1" sqref="C1"/>
    </sheetView>
  </sheetViews>
  <sheetFormatPr baseColWidth="10" defaultColWidth="11.42578125" defaultRowHeight="12.75" x14ac:dyDescent="0.2"/>
  <cols>
    <col min="1" max="1" width="43" style="150" customWidth="1"/>
    <col min="2" max="2" width="10.85546875" style="150" customWidth="1"/>
    <col min="3" max="3" width="11" style="150" customWidth="1"/>
    <col min="4" max="5" width="8.7109375" style="150" customWidth="1"/>
    <col min="6" max="7" width="10.85546875" style="150" customWidth="1"/>
    <col min="8" max="9" width="8.7109375" style="150" customWidth="1"/>
    <col min="10" max="11" width="10.85546875" style="150" customWidth="1"/>
    <col min="12" max="13" width="8.7109375" style="150" customWidth="1"/>
    <col min="14" max="14" width="11.42578125" style="150"/>
    <col min="15" max="15" width="3" style="150" bestFit="1" customWidth="1"/>
    <col min="16" max="16384" width="11.42578125" style="1"/>
  </cols>
  <sheetData>
    <row r="1" spans="1:15" x14ac:dyDescent="0.2">
      <c r="A1" s="174" t="s">
        <v>159</v>
      </c>
      <c r="B1" s="661" t="s">
        <v>432</v>
      </c>
      <c r="C1" s="255" t="s">
        <v>122</v>
      </c>
      <c r="D1" s="26"/>
      <c r="E1" s="26"/>
      <c r="F1" s="26"/>
      <c r="G1" s="26"/>
      <c r="H1" s="26"/>
      <c r="I1" s="26"/>
      <c r="J1" s="26"/>
      <c r="K1" s="26"/>
      <c r="L1" s="26"/>
      <c r="M1" s="26"/>
      <c r="O1" s="144"/>
    </row>
    <row r="2" spans="1:15" ht="15.75" x14ac:dyDescent="0.25">
      <c r="A2" s="166" t="s">
        <v>36</v>
      </c>
      <c r="B2" s="775"/>
      <c r="C2" s="775"/>
      <c r="D2" s="775"/>
      <c r="E2" s="311"/>
      <c r="F2" s="775"/>
      <c r="G2" s="775"/>
      <c r="H2" s="775"/>
      <c r="I2" s="311"/>
      <c r="J2" s="775"/>
      <c r="K2" s="775"/>
      <c r="L2" s="775"/>
      <c r="M2" s="311"/>
    </row>
    <row r="3" spans="1:15" ht="15.75" x14ac:dyDescent="0.25">
      <c r="A3" s="164"/>
      <c r="B3" s="311"/>
      <c r="C3" s="311"/>
      <c r="D3" s="311"/>
      <c r="E3" s="311"/>
      <c r="F3" s="311"/>
      <c r="G3" s="311"/>
      <c r="H3" s="311"/>
      <c r="I3" s="311"/>
      <c r="J3" s="311"/>
      <c r="K3" s="311"/>
      <c r="L3" s="311"/>
      <c r="M3" s="311"/>
    </row>
    <row r="4" spans="1:15" ht="13.5" x14ac:dyDescent="0.25">
      <c r="A4" s="746" t="s">
        <v>131</v>
      </c>
      <c r="B4" s="773" t="s">
        <v>0</v>
      </c>
      <c r="C4" s="774"/>
      <c r="D4" s="774"/>
      <c r="E4" s="312"/>
      <c r="F4" s="773" t="s">
        <v>1</v>
      </c>
      <c r="G4" s="774"/>
      <c r="H4" s="774"/>
      <c r="I4" s="315"/>
      <c r="J4" s="773" t="s">
        <v>2</v>
      </c>
      <c r="K4" s="774"/>
      <c r="L4" s="774"/>
      <c r="M4" s="315"/>
    </row>
    <row r="5" spans="1:15" x14ac:dyDescent="0.2">
      <c r="A5" s="159"/>
      <c r="B5" s="153" t="s">
        <v>430</v>
      </c>
      <c r="C5" s="153" t="s">
        <v>431</v>
      </c>
      <c r="D5" s="251" t="s">
        <v>3</v>
      </c>
      <c r="E5" s="316" t="s">
        <v>37</v>
      </c>
      <c r="F5" s="153" t="s">
        <v>430</v>
      </c>
      <c r="G5" s="153" t="s">
        <v>431</v>
      </c>
      <c r="H5" s="251" t="s">
        <v>3</v>
      </c>
      <c r="I5" s="316" t="s">
        <v>172</v>
      </c>
      <c r="J5" s="153" t="s">
        <v>430</v>
      </c>
      <c r="K5" s="153" t="s">
        <v>431</v>
      </c>
      <c r="L5" s="251" t="s">
        <v>3</v>
      </c>
      <c r="M5" s="163" t="s">
        <v>37</v>
      </c>
      <c r="O5" s="173"/>
    </row>
    <row r="6" spans="1:15" x14ac:dyDescent="0.2">
      <c r="A6" s="643" t="s">
        <v>432</v>
      </c>
      <c r="B6" s="157"/>
      <c r="C6" s="157"/>
      <c r="D6" s="253" t="s">
        <v>4</v>
      </c>
      <c r="E6" s="157" t="s">
        <v>38</v>
      </c>
      <c r="F6" s="162"/>
      <c r="G6" s="162"/>
      <c r="H6" s="251" t="s">
        <v>4</v>
      </c>
      <c r="I6" s="157" t="s">
        <v>4</v>
      </c>
      <c r="J6" s="162"/>
      <c r="K6" s="162"/>
      <c r="L6" s="251" t="s">
        <v>4</v>
      </c>
      <c r="M6" s="157" t="s">
        <v>38</v>
      </c>
    </row>
    <row r="7" spans="1:15" ht="15.75" x14ac:dyDescent="0.2">
      <c r="A7" s="14" t="s">
        <v>30</v>
      </c>
      <c r="B7" s="690" t="s">
        <v>432</v>
      </c>
      <c r="C7" s="696" t="s">
        <v>432</v>
      </c>
      <c r="D7" s="709" t="s">
        <v>432</v>
      </c>
      <c r="E7" s="655" t="s">
        <v>432</v>
      </c>
      <c r="F7" s="690" t="s">
        <v>432</v>
      </c>
      <c r="G7" s="696" t="s">
        <v>432</v>
      </c>
      <c r="H7" s="709" t="s">
        <v>432</v>
      </c>
      <c r="I7" s="655" t="s">
        <v>432</v>
      </c>
      <c r="J7" s="411" t="s">
        <v>432</v>
      </c>
      <c r="K7" s="410" t="s">
        <v>432</v>
      </c>
      <c r="L7" s="715" t="s">
        <v>432</v>
      </c>
      <c r="M7" s="655" t="s">
        <v>432</v>
      </c>
      <c r="O7" s="662" t="s">
        <v>432</v>
      </c>
    </row>
    <row r="8" spans="1:15" ht="15.75" x14ac:dyDescent="0.2">
      <c r="A8" s="21" t="s">
        <v>32</v>
      </c>
      <c r="B8" s="691" t="s">
        <v>432</v>
      </c>
      <c r="C8" s="697" t="s">
        <v>432</v>
      </c>
      <c r="D8" s="656" t="s">
        <v>432</v>
      </c>
      <c r="E8" s="655" t="s">
        <v>432</v>
      </c>
      <c r="F8" s="298"/>
      <c r="G8" s="299"/>
      <c r="H8" s="167"/>
      <c r="I8" s="655" t="s">
        <v>432</v>
      </c>
      <c r="J8" s="402" t="s">
        <v>432</v>
      </c>
      <c r="K8" s="399" t="s">
        <v>432</v>
      </c>
      <c r="L8" s="267"/>
      <c r="M8" s="655" t="s">
        <v>432</v>
      </c>
      <c r="O8" s="662" t="s">
        <v>432</v>
      </c>
    </row>
    <row r="9" spans="1:15" ht="15.75" x14ac:dyDescent="0.2">
      <c r="A9" s="21" t="s">
        <v>31</v>
      </c>
      <c r="B9" s="691" t="s">
        <v>432</v>
      </c>
      <c r="C9" s="697" t="s">
        <v>432</v>
      </c>
      <c r="D9" s="656" t="s">
        <v>432</v>
      </c>
      <c r="E9" s="655" t="s">
        <v>432</v>
      </c>
      <c r="F9" s="298"/>
      <c r="G9" s="299"/>
      <c r="H9" s="167"/>
      <c r="I9" s="655" t="s">
        <v>432</v>
      </c>
      <c r="J9" s="402" t="s">
        <v>432</v>
      </c>
      <c r="K9" s="399" t="s">
        <v>432</v>
      </c>
      <c r="L9" s="267"/>
      <c r="M9" s="655" t="s">
        <v>432</v>
      </c>
      <c r="O9" s="662" t="s">
        <v>432</v>
      </c>
    </row>
    <row r="10" spans="1:15" ht="15.75" x14ac:dyDescent="0.2">
      <c r="A10" s="13" t="s">
        <v>29</v>
      </c>
      <c r="B10" s="692" t="s">
        <v>432</v>
      </c>
      <c r="C10" s="698" t="s">
        <v>432</v>
      </c>
      <c r="D10" s="656" t="s">
        <v>432</v>
      </c>
      <c r="E10" s="655" t="s">
        <v>432</v>
      </c>
      <c r="F10" s="692" t="s">
        <v>432</v>
      </c>
      <c r="G10" s="698" t="s">
        <v>432</v>
      </c>
      <c r="H10" s="656" t="s">
        <v>432</v>
      </c>
      <c r="I10" s="655" t="s">
        <v>432</v>
      </c>
      <c r="J10" s="411" t="s">
        <v>432</v>
      </c>
      <c r="K10" s="410" t="s">
        <v>432</v>
      </c>
      <c r="L10" s="710" t="s">
        <v>432</v>
      </c>
      <c r="M10" s="655" t="s">
        <v>432</v>
      </c>
      <c r="O10" s="662" t="s">
        <v>432</v>
      </c>
    </row>
    <row r="11" spans="1:15" ht="15.75" x14ac:dyDescent="0.2">
      <c r="A11" s="21" t="s">
        <v>32</v>
      </c>
      <c r="B11" s="691" t="s">
        <v>432</v>
      </c>
      <c r="C11" s="697" t="s">
        <v>432</v>
      </c>
      <c r="D11" s="656" t="s">
        <v>432</v>
      </c>
      <c r="E11" s="655" t="s">
        <v>432</v>
      </c>
      <c r="F11" s="298"/>
      <c r="G11" s="299"/>
      <c r="H11" s="167"/>
      <c r="I11" s="655" t="s">
        <v>432</v>
      </c>
      <c r="J11" s="402" t="s">
        <v>432</v>
      </c>
      <c r="K11" s="399" t="s">
        <v>432</v>
      </c>
      <c r="L11" s="267"/>
      <c r="M11" s="655" t="s">
        <v>432</v>
      </c>
      <c r="O11" s="662" t="s">
        <v>432</v>
      </c>
    </row>
    <row r="12" spans="1:15" ht="15.75" x14ac:dyDescent="0.2">
      <c r="A12" s="21" t="s">
        <v>31</v>
      </c>
      <c r="B12" s="691" t="s">
        <v>432</v>
      </c>
      <c r="C12" s="697" t="s">
        <v>432</v>
      </c>
      <c r="D12" s="656" t="s">
        <v>432</v>
      </c>
      <c r="E12" s="655" t="s">
        <v>432</v>
      </c>
      <c r="F12" s="298"/>
      <c r="G12" s="299"/>
      <c r="H12" s="167"/>
      <c r="I12" s="655" t="s">
        <v>432</v>
      </c>
      <c r="J12" s="402" t="s">
        <v>432</v>
      </c>
      <c r="K12" s="399" t="s">
        <v>432</v>
      </c>
      <c r="L12" s="267"/>
      <c r="M12" s="655" t="s">
        <v>432</v>
      </c>
      <c r="O12" s="662" t="s">
        <v>432</v>
      </c>
    </row>
    <row r="13" spans="1:15" ht="15.75" x14ac:dyDescent="0.2">
      <c r="A13" s="13" t="s">
        <v>28</v>
      </c>
      <c r="B13" s="692" t="s">
        <v>432</v>
      </c>
      <c r="C13" s="698" t="s">
        <v>432</v>
      </c>
      <c r="D13" s="656" t="s">
        <v>432</v>
      </c>
      <c r="E13" s="655" t="s">
        <v>432</v>
      </c>
      <c r="F13" s="692" t="s">
        <v>432</v>
      </c>
      <c r="G13" s="698" t="s">
        <v>432</v>
      </c>
      <c r="H13" s="656" t="s">
        <v>432</v>
      </c>
      <c r="I13" s="655" t="s">
        <v>432</v>
      </c>
      <c r="J13" s="411" t="s">
        <v>432</v>
      </c>
      <c r="K13" s="410" t="s">
        <v>432</v>
      </c>
      <c r="L13" s="710" t="s">
        <v>432</v>
      </c>
      <c r="M13" s="655" t="s">
        <v>432</v>
      </c>
      <c r="O13" s="662" t="s">
        <v>432</v>
      </c>
    </row>
    <row r="14" spans="1:15" s="44" customFormat="1" ht="15.75" x14ac:dyDescent="0.2">
      <c r="A14" s="13" t="s">
        <v>27</v>
      </c>
      <c r="B14" s="692" t="s">
        <v>432</v>
      </c>
      <c r="C14" s="698" t="s">
        <v>432</v>
      </c>
      <c r="D14" s="656" t="s">
        <v>432</v>
      </c>
      <c r="E14" s="655" t="s">
        <v>432</v>
      </c>
      <c r="F14" s="692" t="s">
        <v>432</v>
      </c>
      <c r="G14" s="698" t="s">
        <v>432</v>
      </c>
      <c r="H14" s="656" t="s">
        <v>432</v>
      </c>
      <c r="I14" s="655" t="s">
        <v>432</v>
      </c>
      <c r="J14" s="411" t="s">
        <v>432</v>
      </c>
      <c r="K14" s="410" t="s">
        <v>432</v>
      </c>
      <c r="L14" s="710" t="s">
        <v>432</v>
      </c>
      <c r="M14" s="655" t="s">
        <v>432</v>
      </c>
      <c r="N14" s="144"/>
      <c r="O14" s="662" t="s">
        <v>432</v>
      </c>
    </row>
    <row r="15" spans="1:15" s="44" customFormat="1" ht="15.75" x14ac:dyDescent="0.2">
      <c r="A15" s="42" t="s">
        <v>26</v>
      </c>
      <c r="B15" s="693" t="s">
        <v>432</v>
      </c>
      <c r="C15" s="699" t="s">
        <v>432</v>
      </c>
      <c r="D15" s="657" t="s">
        <v>432</v>
      </c>
      <c r="E15" s="657" t="s">
        <v>432</v>
      </c>
      <c r="F15" s="693" t="s">
        <v>432</v>
      </c>
      <c r="G15" s="699" t="s">
        <v>432</v>
      </c>
      <c r="H15" s="657" t="s">
        <v>432</v>
      </c>
      <c r="I15" s="657" t="s">
        <v>432</v>
      </c>
      <c r="J15" s="707" t="s">
        <v>432</v>
      </c>
      <c r="K15" s="701" t="s">
        <v>432</v>
      </c>
      <c r="L15" s="711" t="s">
        <v>432</v>
      </c>
      <c r="M15" s="657" t="s">
        <v>432</v>
      </c>
      <c r="N15" s="144"/>
      <c r="O15" s="662" t="s">
        <v>432</v>
      </c>
    </row>
    <row r="16" spans="1:15" s="44" customFormat="1" x14ac:dyDescent="0.2">
      <c r="A16" s="169"/>
      <c r="B16" s="146"/>
      <c r="C16" s="34"/>
      <c r="D16" s="160"/>
      <c r="E16" s="160"/>
      <c r="F16" s="146"/>
      <c r="G16" s="34"/>
      <c r="H16" s="160"/>
      <c r="I16" s="160"/>
      <c r="J16" s="49"/>
      <c r="K16" s="49"/>
      <c r="L16" s="160"/>
      <c r="M16" s="160"/>
      <c r="N16" s="144"/>
      <c r="O16" s="144"/>
    </row>
    <row r="17" spans="1:15" x14ac:dyDescent="0.2">
      <c r="A17" s="154" t="s">
        <v>321</v>
      </c>
      <c r="B17" s="26"/>
    </row>
    <row r="18" spans="1:15" x14ac:dyDescent="0.2">
      <c r="F18" s="147"/>
      <c r="G18" s="147"/>
      <c r="H18" s="147"/>
      <c r="I18" s="147"/>
      <c r="J18" s="147"/>
      <c r="K18" s="147"/>
      <c r="L18" s="147"/>
      <c r="M18" s="147"/>
    </row>
    <row r="19" spans="1:15" s="3" customFormat="1" ht="15.75" x14ac:dyDescent="0.25">
      <c r="A19" s="165"/>
      <c r="B19" s="149"/>
      <c r="C19" s="155"/>
      <c r="D19" s="155"/>
      <c r="E19" s="155"/>
      <c r="F19" s="155"/>
      <c r="G19" s="155"/>
      <c r="H19" s="155"/>
      <c r="I19" s="155"/>
      <c r="J19" s="155"/>
      <c r="K19" s="155"/>
      <c r="L19" s="155"/>
      <c r="M19" s="155"/>
      <c r="N19" s="149"/>
      <c r="O19" s="149"/>
    </row>
    <row r="20" spans="1:15" ht="15.75" x14ac:dyDescent="0.25">
      <c r="A20" s="148" t="s">
        <v>318</v>
      </c>
      <c r="B20" s="158"/>
      <c r="C20" s="158"/>
      <c r="D20" s="152"/>
      <c r="E20" s="152"/>
      <c r="F20" s="158"/>
      <c r="G20" s="158"/>
      <c r="H20" s="158"/>
      <c r="I20" s="158"/>
      <c r="J20" s="158"/>
      <c r="K20" s="158"/>
      <c r="L20" s="158"/>
      <c r="M20" s="158"/>
    </row>
    <row r="21" spans="1:15" ht="15.75" x14ac:dyDescent="0.25">
      <c r="B21" s="778"/>
      <c r="C21" s="778"/>
      <c r="D21" s="778"/>
      <c r="E21" s="311"/>
      <c r="F21" s="778"/>
      <c r="G21" s="778"/>
      <c r="H21" s="778"/>
      <c r="I21" s="311"/>
      <c r="J21" s="778"/>
      <c r="K21" s="778"/>
      <c r="L21" s="778"/>
      <c r="M21" s="311"/>
    </row>
    <row r="22" spans="1:15" ht="13.5" x14ac:dyDescent="0.25">
      <c r="A22" s="746" t="s">
        <v>131</v>
      </c>
      <c r="B22" s="773" t="s">
        <v>0</v>
      </c>
      <c r="C22" s="774"/>
      <c r="D22" s="774"/>
      <c r="E22" s="740"/>
      <c r="F22" s="773" t="s">
        <v>1</v>
      </c>
      <c r="G22" s="774"/>
      <c r="H22" s="774"/>
      <c r="I22" s="741"/>
      <c r="J22" s="773" t="s">
        <v>2</v>
      </c>
      <c r="K22" s="774"/>
      <c r="L22" s="774"/>
      <c r="M22" s="741"/>
    </row>
    <row r="23" spans="1:15" x14ac:dyDescent="0.2">
      <c r="A23" s="142" t="s">
        <v>5</v>
      </c>
      <c r="B23" s="248" t="s">
        <v>430</v>
      </c>
      <c r="C23" s="248" t="s">
        <v>431</v>
      </c>
      <c r="D23" s="163" t="s">
        <v>3</v>
      </c>
      <c r="E23" s="316" t="s">
        <v>37</v>
      </c>
      <c r="F23" s="248" t="s">
        <v>430</v>
      </c>
      <c r="G23" s="248" t="s">
        <v>431</v>
      </c>
      <c r="H23" s="163" t="s">
        <v>3</v>
      </c>
      <c r="I23" s="316" t="s">
        <v>172</v>
      </c>
      <c r="J23" s="248" t="s">
        <v>430</v>
      </c>
      <c r="K23" s="248" t="s">
        <v>431</v>
      </c>
      <c r="L23" s="163" t="s">
        <v>3</v>
      </c>
      <c r="M23" s="163" t="s">
        <v>37</v>
      </c>
    </row>
    <row r="24" spans="1:15" x14ac:dyDescent="0.2">
      <c r="A24" s="644" t="s">
        <v>432</v>
      </c>
      <c r="B24" s="157"/>
      <c r="C24" s="157"/>
      <c r="D24" s="253" t="s">
        <v>4</v>
      </c>
      <c r="E24" s="157" t="s">
        <v>38</v>
      </c>
      <c r="F24" s="162"/>
      <c r="G24" s="162"/>
      <c r="H24" s="251" t="s">
        <v>4</v>
      </c>
      <c r="I24" s="157" t="s">
        <v>4</v>
      </c>
      <c r="J24" s="162"/>
      <c r="K24" s="162"/>
      <c r="L24" s="157" t="s">
        <v>4</v>
      </c>
      <c r="M24" s="157" t="s">
        <v>38</v>
      </c>
    </row>
    <row r="25" spans="1:15" ht="15.75" x14ac:dyDescent="0.2">
      <c r="A25" s="14" t="s">
        <v>30</v>
      </c>
      <c r="B25" s="694" t="s">
        <v>432</v>
      </c>
      <c r="C25" s="700" t="s">
        <v>432</v>
      </c>
      <c r="D25" s="709" t="s">
        <v>432</v>
      </c>
      <c r="E25" s="655" t="s">
        <v>432</v>
      </c>
      <c r="F25" s="703" t="s">
        <v>432</v>
      </c>
      <c r="G25" s="700" t="s">
        <v>432</v>
      </c>
      <c r="H25" s="709" t="s">
        <v>432</v>
      </c>
      <c r="I25" s="655" t="s">
        <v>432</v>
      </c>
      <c r="J25" s="694" t="s">
        <v>432</v>
      </c>
      <c r="K25" s="694" t="s">
        <v>432</v>
      </c>
      <c r="L25" s="715" t="s">
        <v>432</v>
      </c>
      <c r="M25" s="656" t="s">
        <v>432</v>
      </c>
      <c r="O25" s="662" t="s">
        <v>432</v>
      </c>
    </row>
    <row r="26" spans="1:15" ht="15.75" x14ac:dyDescent="0.2">
      <c r="A26" s="308" t="s">
        <v>332</v>
      </c>
      <c r="B26" s="302" t="s">
        <v>432</v>
      </c>
      <c r="C26" s="302" t="s">
        <v>432</v>
      </c>
      <c r="D26" s="167" t="s">
        <v>432</v>
      </c>
      <c r="E26" s="245" t="s">
        <v>432</v>
      </c>
      <c r="F26" s="302" t="s">
        <v>432</v>
      </c>
      <c r="G26" s="302" t="s">
        <v>432</v>
      </c>
      <c r="H26" s="167" t="s">
        <v>432</v>
      </c>
      <c r="I26" s="704" t="s">
        <v>432</v>
      </c>
      <c r="J26" s="302" t="s">
        <v>432</v>
      </c>
      <c r="K26" s="302" t="s">
        <v>432</v>
      </c>
      <c r="L26" s="167" t="s">
        <v>432</v>
      </c>
      <c r="M26" s="656" t="s">
        <v>432</v>
      </c>
      <c r="O26" s="662" t="s">
        <v>432</v>
      </c>
    </row>
    <row r="27" spans="1:15" ht="15.75" x14ac:dyDescent="0.2">
      <c r="A27" s="308" t="s">
        <v>333</v>
      </c>
      <c r="B27" s="302" t="s">
        <v>432</v>
      </c>
      <c r="C27" s="302" t="s">
        <v>432</v>
      </c>
      <c r="D27" s="167" t="s">
        <v>432</v>
      </c>
      <c r="E27" s="245" t="s">
        <v>432</v>
      </c>
      <c r="F27" s="302" t="s">
        <v>432</v>
      </c>
      <c r="G27" s="302" t="s">
        <v>432</v>
      </c>
      <c r="H27" s="167" t="s">
        <v>432</v>
      </c>
      <c r="I27" s="704" t="s">
        <v>432</v>
      </c>
      <c r="J27" s="302" t="s">
        <v>432</v>
      </c>
      <c r="K27" s="302" t="s">
        <v>432</v>
      </c>
      <c r="L27" s="167" t="s">
        <v>432</v>
      </c>
      <c r="M27" s="656" t="s">
        <v>432</v>
      </c>
      <c r="O27" s="662" t="s">
        <v>432</v>
      </c>
    </row>
    <row r="28" spans="1:15" ht="15.75" x14ac:dyDescent="0.2">
      <c r="A28" s="308" t="s">
        <v>334</v>
      </c>
      <c r="B28" s="302" t="s">
        <v>432</v>
      </c>
      <c r="C28" s="302" t="s">
        <v>432</v>
      </c>
      <c r="D28" s="167" t="s">
        <v>432</v>
      </c>
      <c r="E28" s="245" t="s">
        <v>432</v>
      </c>
      <c r="F28" s="302" t="s">
        <v>432</v>
      </c>
      <c r="G28" s="302" t="s">
        <v>432</v>
      </c>
      <c r="H28" s="167" t="s">
        <v>432</v>
      </c>
      <c r="I28" s="704" t="s">
        <v>432</v>
      </c>
      <c r="J28" s="302" t="s">
        <v>432</v>
      </c>
      <c r="K28" s="302" t="s">
        <v>432</v>
      </c>
      <c r="L28" s="167" t="s">
        <v>432</v>
      </c>
      <c r="M28" s="656" t="s">
        <v>432</v>
      </c>
      <c r="O28" s="662" t="s">
        <v>432</v>
      </c>
    </row>
    <row r="29" spans="1:15" x14ac:dyDescent="0.2">
      <c r="A29" s="308" t="s">
        <v>11</v>
      </c>
      <c r="B29" s="302" t="s">
        <v>432</v>
      </c>
      <c r="C29" s="302" t="s">
        <v>432</v>
      </c>
      <c r="D29" s="167" t="s">
        <v>432</v>
      </c>
      <c r="E29" s="245" t="s">
        <v>432</v>
      </c>
      <c r="F29" s="302" t="s">
        <v>432</v>
      </c>
      <c r="G29" s="302" t="s">
        <v>432</v>
      </c>
      <c r="H29" s="167" t="s">
        <v>432</v>
      </c>
      <c r="I29" s="704" t="s">
        <v>432</v>
      </c>
      <c r="J29" s="302" t="s">
        <v>432</v>
      </c>
      <c r="K29" s="302" t="s">
        <v>432</v>
      </c>
      <c r="L29" s="167" t="s">
        <v>432</v>
      </c>
      <c r="M29" s="656" t="s">
        <v>432</v>
      </c>
      <c r="O29" s="662" t="s">
        <v>432</v>
      </c>
    </row>
    <row r="30" spans="1:15" ht="15.75" x14ac:dyDescent="0.2">
      <c r="A30" s="50" t="s">
        <v>322</v>
      </c>
      <c r="B30" s="649" t="s">
        <v>432</v>
      </c>
      <c r="C30" s="399" t="s">
        <v>432</v>
      </c>
      <c r="D30" s="656" t="s">
        <v>432</v>
      </c>
      <c r="E30" s="655" t="s">
        <v>432</v>
      </c>
      <c r="F30" s="402" t="s">
        <v>432</v>
      </c>
      <c r="G30" s="399" t="s">
        <v>432</v>
      </c>
      <c r="H30" s="656" t="s">
        <v>432</v>
      </c>
      <c r="I30" s="655" t="s">
        <v>432</v>
      </c>
      <c r="J30" s="649" t="s">
        <v>432</v>
      </c>
      <c r="K30" s="649" t="s">
        <v>432</v>
      </c>
      <c r="L30" s="710" t="s">
        <v>432</v>
      </c>
      <c r="M30" s="656" t="s">
        <v>432</v>
      </c>
      <c r="O30" s="662" t="s">
        <v>432</v>
      </c>
    </row>
    <row r="31" spans="1:15" ht="15.75" x14ac:dyDescent="0.2">
      <c r="A31" s="13" t="s">
        <v>29</v>
      </c>
      <c r="B31" s="645" t="s">
        <v>432</v>
      </c>
      <c r="C31" s="645" t="s">
        <v>432</v>
      </c>
      <c r="D31" s="656" t="s">
        <v>432</v>
      </c>
      <c r="E31" s="655" t="s">
        <v>432</v>
      </c>
      <c r="F31" s="411" t="s">
        <v>432</v>
      </c>
      <c r="G31" s="411" t="s">
        <v>432</v>
      </c>
      <c r="H31" s="656" t="s">
        <v>432</v>
      </c>
      <c r="I31" s="655" t="s">
        <v>432</v>
      </c>
      <c r="J31" s="645" t="s">
        <v>432</v>
      </c>
      <c r="K31" s="645" t="s">
        <v>432</v>
      </c>
      <c r="L31" s="710" t="s">
        <v>432</v>
      </c>
      <c r="M31" s="656" t="s">
        <v>432</v>
      </c>
      <c r="O31" s="662" t="s">
        <v>432</v>
      </c>
    </row>
    <row r="32" spans="1:15" ht="15.75" x14ac:dyDescent="0.2">
      <c r="A32" s="308" t="s">
        <v>332</v>
      </c>
      <c r="B32" s="302" t="s">
        <v>432</v>
      </c>
      <c r="C32" s="302" t="s">
        <v>432</v>
      </c>
      <c r="D32" s="167" t="s">
        <v>432</v>
      </c>
      <c r="E32" s="245" t="s">
        <v>432</v>
      </c>
      <c r="F32" s="302" t="s">
        <v>432</v>
      </c>
      <c r="G32" s="302" t="s">
        <v>432</v>
      </c>
      <c r="H32" s="167" t="s">
        <v>432</v>
      </c>
      <c r="I32" s="704" t="s">
        <v>432</v>
      </c>
      <c r="J32" s="302" t="s">
        <v>432</v>
      </c>
      <c r="K32" s="302" t="s">
        <v>432</v>
      </c>
      <c r="L32" s="167" t="s">
        <v>432</v>
      </c>
      <c r="M32" s="656" t="s">
        <v>432</v>
      </c>
      <c r="O32" s="662" t="s">
        <v>432</v>
      </c>
    </row>
    <row r="33" spans="1:15" ht="15.75" x14ac:dyDescent="0.2">
      <c r="A33" s="308" t="s">
        <v>334</v>
      </c>
      <c r="B33" s="302" t="s">
        <v>432</v>
      </c>
      <c r="C33" s="302" t="s">
        <v>432</v>
      </c>
      <c r="D33" s="167" t="s">
        <v>432</v>
      </c>
      <c r="E33" s="245" t="s">
        <v>432</v>
      </c>
      <c r="F33" s="302" t="s">
        <v>432</v>
      </c>
      <c r="G33" s="302" t="s">
        <v>432</v>
      </c>
      <c r="H33" s="167" t="s">
        <v>432</v>
      </c>
      <c r="I33" s="704" t="s">
        <v>432</v>
      </c>
      <c r="J33" s="302" t="s">
        <v>432</v>
      </c>
      <c r="K33" s="302" t="s">
        <v>432</v>
      </c>
      <c r="L33" s="167" t="s">
        <v>432</v>
      </c>
      <c r="M33" s="656" t="s">
        <v>432</v>
      </c>
      <c r="O33" s="662" t="s">
        <v>432</v>
      </c>
    </row>
    <row r="34" spans="1:15" s="28" customFormat="1" x14ac:dyDescent="0.2">
      <c r="A34" s="308" t="s">
        <v>16</v>
      </c>
      <c r="B34" s="302" t="s">
        <v>432</v>
      </c>
      <c r="C34" s="302" t="s">
        <v>432</v>
      </c>
      <c r="D34" s="167" t="s">
        <v>432</v>
      </c>
      <c r="E34" s="245" t="s">
        <v>432</v>
      </c>
      <c r="F34" s="302" t="s">
        <v>432</v>
      </c>
      <c r="G34" s="302" t="s">
        <v>432</v>
      </c>
      <c r="H34" s="167" t="s">
        <v>432</v>
      </c>
      <c r="I34" s="704" t="s">
        <v>432</v>
      </c>
      <c r="J34" s="302" t="s">
        <v>432</v>
      </c>
      <c r="K34" s="302" t="s">
        <v>432</v>
      </c>
      <c r="L34" s="167" t="s">
        <v>432</v>
      </c>
      <c r="M34" s="656" t="s">
        <v>432</v>
      </c>
      <c r="N34" s="175"/>
      <c r="O34" s="662" t="s">
        <v>432</v>
      </c>
    </row>
    <row r="35" spans="1:15" ht="15.75" x14ac:dyDescent="0.2">
      <c r="A35" s="50" t="s">
        <v>322</v>
      </c>
      <c r="B35" s="649" t="s">
        <v>432</v>
      </c>
      <c r="C35" s="399" t="s">
        <v>432</v>
      </c>
      <c r="D35" s="656" t="s">
        <v>432</v>
      </c>
      <c r="E35" s="655" t="s">
        <v>432</v>
      </c>
      <c r="F35" s="402" t="s">
        <v>432</v>
      </c>
      <c r="G35" s="399" t="s">
        <v>432</v>
      </c>
      <c r="H35" s="656" t="s">
        <v>432</v>
      </c>
      <c r="I35" s="655" t="s">
        <v>432</v>
      </c>
      <c r="J35" s="649" t="s">
        <v>432</v>
      </c>
      <c r="K35" s="649" t="s">
        <v>432</v>
      </c>
      <c r="L35" s="710" t="s">
        <v>432</v>
      </c>
      <c r="M35" s="656" t="s">
        <v>432</v>
      </c>
      <c r="O35" s="662" t="s">
        <v>432</v>
      </c>
    </row>
    <row r="36" spans="1:15" s="3" customFormat="1" ht="15.75" x14ac:dyDescent="0.2">
      <c r="A36" s="13" t="s">
        <v>28</v>
      </c>
      <c r="B36" s="645" t="s">
        <v>432</v>
      </c>
      <c r="C36" s="410" t="s">
        <v>432</v>
      </c>
      <c r="D36" s="656" t="s">
        <v>432</v>
      </c>
      <c r="E36" s="655" t="s">
        <v>432</v>
      </c>
      <c r="F36" s="411" t="s">
        <v>432</v>
      </c>
      <c r="G36" s="410" t="s">
        <v>432</v>
      </c>
      <c r="H36" s="656" t="s">
        <v>432</v>
      </c>
      <c r="I36" s="655" t="s">
        <v>432</v>
      </c>
      <c r="J36" s="645" t="s">
        <v>432</v>
      </c>
      <c r="K36" s="645" t="s">
        <v>432</v>
      </c>
      <c r="L36" s="710" t="s">
        <v>432</v>
      </c>
      <c r="M36" s="656" t="s">
        <v>432</v>
      </c>
      <c r="N36" s="149"/>
      <c r="O36" s="662" t="s">
        <v>432</v>
      </c>
    </row>
    <row r="37" spans="1:15" s="3" customFormat="1" ht="15.75" x14ac:dyDescent="0.2">
      <c r="A37" s="308" t="s">
        <v>332</v>
      </c>
      <c r="B37" s="302" t="s">
        <v>432</v>
      </c>
      <c r="C37" s="302" t="s">
        <v>432</v>
      </c>
      <c r="D37" s="167" t="s">
        <v>432</v>
      </c>
      <c r="E37" s="245" t="s">
        <v>432</v>
      </c>
      <c r="F37" s="302" t="s">
        <v>432</v>
      </c>
      <c r="G37" s="302" t="s">
        <v>432</v>
      </c>
      <c r="H37" s="167" t="s">
        <v>432</v>
      </c>
      <c r="I37" s="704" t="s">
        <v>432</v>
      </c>
      <c r="J37" s="302" t="s">
        <v>432</v>
      </c>
      <c r="K37" s="302" t="s">
        <v>432</v>
      </c>
      <c r="L37" s="167" t="s">
        <v>432</v>
      </c>
      <c r="M37" s="656" t="s">
        <v>432</v>
      </c>
      <c r="N37" s="149"/>
      <c r="O37" s="662" t="s">
        <v>432</v>
      </c>
    </row>
    <row r="38" spans="1:15" s="3" customFormat="1" ht="15.75" x14ac:dyDescent="0.2">
      <c r="A38" s="308" t="s">
        <v>333</v>
      </c>
      <c r="B38" s="302" t="s">
        <v>432</v>
      </c>
      <c r="C38" s="302" t="s">
        <v>432</v>
      </c>
      <c r="D38" s="167" t="s">
        <v>432</v>
      </c>
      <c r="E38" s="245" t="s">
        <v>432</v>
      </c>
      <c r="F38" s="302" t="s">
        <v>432</v>
      </c>
      <c r="G38" s="302" t="s">
        <v>432</v>
      </c>
      <c r="H38" s="167" t="s">
        <v>432</v>
      </c>
      <c r="I38" s="704" t="s">
        <v>432</v>
      </c>
      <c r="J38" s="302" t="s">
        <v>432</v>
      </c>
      <c r="K38" s="302" t="s">
        <v>432</v>
      </c>
      <c r="L38" s="167" t="s">
        <v>432</v>
      </c>
      <c r="M38" s="656" t="s">
        <v>432</v>
      </c>
      <c r="N38" s="149"/>
      <c r="O38" s="662" t="s">
        <v>432</v>
      </c>
    </row>
    <row r="39" spans="1:15" ht="15.75" x14ac:dyDescent="0.2">
      <c r="A39" s="308" t="s">
        <v>334</v>
      </c>
      <c r="B39" s="302" t="s">
        <v>432</v>
      </c>
      <c r="C39" s="302" t="s">
        <v>432</v>
      </c>
      <c r="D39" s="167" t="s">
        <v>432</v>
      </c>
      <c r="E39" s="245" t="s">
        <v>432</v>
      </c>
      <c r="F39" s="302" t="s">
        <v>432</v>
      </c>
      <c r="G39" s="302" t="s">
        <v>432</v>
      </c>
      <c r="H39" s="167" t="s">
        <v>432</v>
      </c>
      <c r="I39" s="704" t="s">
        <v>432</v>
      </c>
      <c r="J39" s="302" t="s">
        <v>432</v>
      </c>
      <c r="K39" s="302" t="s">
        <v>432</v>
      </c>
      <c r="L39" s="167" t="s">
        <v>432</v>
      </c>
      <c r="M39" s="656" t="s">
        <v>432</v>
      </c>
      <c r="O39" s="662" t="s">
        <v>432</v>
      </c>
    </row>
    <row r="40" spans="1:15" ht="15.75" x14ac:dyDescent="0.2">
      <c r="A40" s="13" t="s">
        <v>27</v>
      </c>
      <c r="B40" s="645" t="s">
        <v>432</v>
      </c>
      <c r="C40" s="410" t="s">
        <v>432</v>
      </c>
      <c r="D40" s="656" t="s">
        <v>432</v>
      </c>
      <c r="E40" s="655" t="s">
        <v>432</v>
      </c>
      <c r="F40" s="411" t="s">
        <v>432</v>
      </c>
      <c r="G40" s="410" t="s">
        <v>432</v>
      </c>
      <c r="H40" s="656" t="s">
        <v>432</v>
      </c>
      <c r="I40" s="655" t="s">
        <v>432</v>
      </c>
      <c r="J40" s="645" t="s">
        <v>432</v>
      </c>
      <c r="K40" s="645" t="s">
        <v>432</v>
      </c>
      <c r="L40" s="710" t="s">
        <v>432</v>
      </c>
      <c r="M40" s="656" t="s">
        <v>432</v>
      </c>
      <c r="O40" s="662" t="s">
        <v>432</v>
      </c>
    </row>
    <row r="41" spans="1:15" ht="15.75" x14ac:dyDescent="0.2">
      <c r="A41" s="13" t="s">
        <v>26</v>
      </c>
      <c r="B41" s="645" t="s">
        <v>432</v>
      </c>
      <c r="C41" s="410" t="s">
        <v>432</v>
      </c>
      <c r="D41" s="656" t="s">
        <v>432</v>
      </c>
      <c r="E41" s="655" t="s">
        <v>432</v>
      </c>
      <c r="F41" s="411" t="s">
        <v>432</v>
      </c>
      <c r="G41" s="410" t="s">
        <v>432</v>
      </c>
      <c r="H41" s="656" t="s">
        <v>432</v>
      </c>
      <c r="I41" s="655" t="s">
        <v>432</v>
      </c>
      <c r="J41" s="645" t="s">
        <v>432</v>
      </c>
      <c r="K41" s="645" t="s">
        <v>432</v>
      </c>
      <c r="L41" s="710" t="s">
        <v>432</v>
      </c>
      <c r="M41" s="656" t="s">
        <v>432</v>
      </c>
      <c r="O41" s="662" t="s">
        <v>432</v>
      </c>
    </row>
    <row r="42" spans="1:15" ht="15.75" x14ac:dyDescent="0.2">
      <c r="A42" s="12" t="s">
        <v>335</v>
      </c>
      <c r="B42" s="645" t="s">
        <v>432</v>
      </c>
      <c r="C42" s="410" t="s">
        <v>432</v>
      </c>
      <c r="D42" s="656" t="s">
        <v>432</v>
      </c>
      <c r="E42" s="655" t="s">
        <v>432</v>
      </c>
      <c r="F42" s="330"/>
      <c r="G42" s="331"/>
      <c r="H42" s="167"/>
      <c r="I42" s="704" t="s">
        <v>432</v>
      </c>
      <c r="J42" s="645" t="s">
        <v>432</v>
      </c>
      <c r="K42" s="645" t="s">
        <v>432</v>
      </c>
      <c r="L42" s="267"/>
      <c r="M42" s="656" t="s">
        <v>432</v>
      </c>
      <c r="O42" s="662" t="s">
        <v>432</v>
      </c>
    </row>
    <row r="43" spans="1:15" ht="15.75" x14ac:dyDescent="0.2">
      <c r="A43" s="12" t="s">
        <v>336</v>
      </c>
      <c r="B43" s="645" t="s">
        <v>432</v>
      </c>
      <c r="C43" s="410" t="s">
        <v>432</v>
      </c>
      <c r="D43" s="656" t="s">
        <v>432</v>
      </c>
      <c r="E43" s="179"/>
      <c r="F43" s="330"/>
      <c r="G43" s="331"/>
      <c r="H43" s="167"/>
      <c r="I43" s="704" t="s">
        <v>432</v>
      </c>
      <c r="J43" s="645" t="s">
        <v>432</v>
      </c>
      <c r="K43" s="645" t="s">
        <v>432</v>
      </c>
      <c r="L43" s="267"/>
      <c r="M43" s="656" t="s">
        <v>432</v>
      </c>
      <c r="O43" s="662" t="s">
        <v>432</v>
      </c>
    </row>
    <row r="44" spans="1:15" ht="15.75" x14ac:dyDescent="0.2">
      <c r="A44" s="12" t="s">
        <v>337</v>
      </c>
      <c r="B44" s="645" t="s">
        <v>432</v>
      </c>
      <c r="C44" s="410" t="s">
        <v>432</v>
      </c>
      <c r="D44" s="656" t="s">
        <v>432</v>
      </c>
      <c r="E44" s="179"/>
      <c r="F44" s="330"/>
      <c r="G44" s="332"/>
      <c r="H44" s="167"/>
      <c r="I44" s="704" t="s">
        <v>432</v>
      </c>
      <c r="J44" s="645" t="s">
        <v>432</v>
      </c>
      <c r="K44" s="645" t="s">
        <v>432</v>
      </c>
      <c r="L44" s="267"/>
      <c r="M44" s="656" t="s">
        <v>432</v>
      </c>
      <c r="O44" s="662" t="s">
        <v>432</v>
      </c>
    </row>
    <row r="45" spans="1:15" ht="15.75" x14ac:dyDescent="0.2">
      <c r="A45" s="12" t="s">
        <v>338</v>
      </c>
      <c r="B45" s="645" t="s">
        <v>432</v>
      </c>
      <c r="C45" s="410" t="s">
        <v>432</v>
      </c>
      <c r="D45" s="656" t="s">
        <v>432</v>
      </c>
      <c r="E45" s="179"/>
      <c r="F45" s="330"/>
      <c r="G45" s="331"/>
      <c r="H45" s="167"/>
      <c r="I45" s="704" t="s">
        <v>432</v>
      </c>
      <c r="J45" s="645" t="s">
        <v>432</v>
      </c>
      <c r="K45" s="645" t="s">
        <v>432</v>
      </c>
      <c r="L45" s="267"/>
      <c r="M45" s="656" t="s">
        <v>432</v>
      </c>
      <c r="O45" s="662" t="s">
        <v>432</v>
      </c>
    </row>
    <row r="46" spans="1:15" ht="15.75" x14ac:dyDescent="0.2">
      <c r="A46" s="18" t="s">
        <v>339</v>
      </c>
      <c r="B46" s="650" t="s">
        <v>432</v>
      </c>
      <c r="C46" s="701" t="s">
        <v>432</v>
      </c>
      <c r="D46" s="657" t="s">
        <v>432</v>
      </c>
      <c r="E46" s="210"/>
      <c r="F46" s="333"/>
      <c r="G46" s="334"/>
      <c r="H46" s="168"/>
      <c r="I46" s="657" t="s">
        <v>432</v>
      </c>
      <c r="J46" s="645" t="s">
        <v>432</v>
      </c>
      <c r="K46" s="645" t="s">
        <v>432</v>
      </c>
      <c r="L46" s="268"/>
      <c r="M46" s="657" t="s">
        <v>432</v>
      </c>
      <c r="O46" s="662" t="s">
        <v>432</v>
      </c>
    </row>
    <row r="47" spans="1:15" ht="15.75" x14ac:dyDescent="0.25">
      <c r="A47" s="48"/>
      <c r="B47" s="265"/>
      <c r="C47" s="265"/>
      <c r="D47" s="776"/>
      <c r="E47" s="776"/>
      <c r="F47" s="776"/>
      <c r="G47" s="776"/>
      <c r="H47" s="776"/>
      <c r="I47" s="776"/>
      <c r="J47" s="776"/>
      <c r="K47" s="776"/>
      <c r="L47" s="776"/>
      <c r="M47" s="313"/>
    </row>
    <row r="48" spans="1:15" x14ac:dyDescent="0.2">
      <c r="A48" s="156"/>
    </row>
    <row r="49" spans="1:15" ht="15.75" x14ac:dyDescent="0.25">
      <c r="A49" s="148" t="s">
        <v>319</v>
      </c>
      <c r="B49" s="775"/>
      <c r="C49" s="775"/>
      <c r="D49" s="775"/>
      <c r="E49" s="311"/>
      <c r="F49" s="777"/>
      <c r="G49" s="777"/>
      <c r="H49" s="777"/>
      <c r="I49" s="313"/>
      <c r="J49" s="777"/>
      <c r="K49" s="777"/>
      <c r="L49" s="777"/>
      <c r="M49" s="313"/>
    </row>
    <row r="50" spans="1:15" ht="15.75" x14ac:dyDescent="0.25">
      <c r="A50" s="164"/>
      <c r="B50" s="314"/>
      <c r="C50" s="314"/>
      <c r="D50" s="314"/>
      <c r="E50" s="314"/>
      <c r="F50" s="313"/>
      <c r="G50" s="313"/>
      <c r="H50" s="313"/>
      <c r="I50" s="313"/>
      <c r="J50" s="313"/>
      <c r="K50" s="313"/>
      <c r="L50" s="313"/>
      <c r="M50" s="313"/>
    </row>
    <row r="51" spans="1:15" ht="15.75" x14ac:dyDescent="0.25">
      <c r="A51" s="746" t="s">
        <v>131</v>
      </c>
      <c r="B51" s="773" t="s">
        <v>0</v>
      </c>
      <c r="C51" s="774"/>
      <c r="D51" s="774"/>
      <c r="E51" s="249"/>
      <c r="F51" s="313"/>
      <c r="G51" s="313"/>
      <c r="H51" s="313"/>
      <c r="I51" s="313"/>
      <c r="J51" s="313"/>
      <c r="K51" s="313"/>
      <c r="L51" s="313"/>
      <c r="M51" s="313"/>
    </row>
    <row r="52" spans="1:15" s="3" customFormat="1" x14ac:dyDescent="0.2">
      <c r="A52" s="142"/>
      <c r="B52" s="176" t="s">
        <v>430</v>
      </c>
      <c r="C52" s="176" t="s">
        <v>431</v>
      </c>
      <c r="D52" s="163" t="s">
        <v>3</v>
      </c>
      <c r="E52" s="163" t="s">
        <v>37</v>
      </c>
      <c r="F52" s="178"/>
      <c r="G52" s="178"/>
      <c r="H52" s="177"/>
      <c r="I52" s="177"/>
      <c r="J52" s="178"/>
      <c r="K52" s="178"/>
      <c r="L52" s="177"/>
      <c r="M52" s="177"/>
      <c r="N52" s="149"/>
      <c r="O52" s="149"/>
    </row>
    <row r="53" spans="1:15" s="3" customFormat="1" x14ac:dyDescent="0.2">
      <c r="A53" s="644" t="s">
        <v>432</v>
      </c>
      <c r="B53" s="250"/>
      <c r="C53" s="250"/>
      <c r="D53" s="251" t="s">
        <v>4</v>
      </c>
      <c r="E53" s="157" t="s">
        <v>38</v>
      </c>
      <c r="F53" s="177"/>
      <c r="G53" s="177"/>
      <c r="H53" s="177"/>
      <c r="I53" s="177"/>
      <c r="J53" s="177"/>
      <c r="K53" s="177"/>
      <c r="L53" s="177"/>
      <c r="M53" s="177"/>
      <c r="N53" s="149"/>
      <c r="O53" s="149"/>
    </row>
    <row r="54" spans="1:15" s="3" customFormat="1" ht="15.75" x14ac:dyDescent="0.2">
      <c r="A54" s="14" t="s">
        <v>30</v>
      </c>
      <c r="B54" s="321">
        <v>511210.57287999999</v>
      </c>
      <c r="C54" s="322">
        <v>472129.78125</v>
      </c>
      <c r="D54" s="266">
        <v>-7.6</v>
      </c>
      <c r="E54" s="179">
        <v>17.601867596718186</v>
      </c>
      <c r="F54" s="146"/>
      <c r="G54" s="34"/>
      <c r="H54" s="160"/>
      <c r="I54" s="160"/>
      <c r="J54" s="38"/>
      <c r="K54" s="38"/>
      <c r="L54" s="160"/>
      <c r="M54" s="160"/>
      <c r="N54" s="149"/>
      <c r="O54" s="662" t="s">
        <v>432</v>
      </c>
    </row>
    <row r="55" spans="1:15" s="3" customFormat="1" ht="15.75" x14ac:dyDescent="0.2">
      <c r="A55" s="39" t="s">
        <v>340</v>
      </c>
      <c r="B55" s="294">
        <v>222906.52788000001</v>
      </c>
      <c r="C55" s="295">
        <v>192905.44025000001</v>
      </c>
      <c r="D55" s="267">
        <v>-13.5</v>
      </c>
      <c r="E55" s="179">
        <v>12.798816360144214</v>
      </c>
      <c r="F55" s="146"/>
      <c r="G55" s="34"/>
      <c r="H55" s="146"/>
      <c r="I55" s="146"/>
      <c r="J55" s="34"/>
      <c r="K55" s="34"/>
      <c r="L55" s="160"/>
      <c r="M55" s="160"/>
      <c r="N55" s="149"/>
      <c r="O55" s="662" t="s">
        <v>432</v>
      </c>
    </row>
    <row r="56" spans="1:15" s="3" customFormat="1" ht="15.75" x14ac:dyDescent="0.2">
      <c r="A56" s="39" t="s">
        <v>341</v>
      </c>
      <c r="B56" s="45">
        <v>288304.04499999998</v>
      </c>
      <c r="C56" s="300">
        <v>279224.34100000001</v>
      </c>
      <c r="D56" s="267">
        <v>-3.1</v>
      </c>
      <c r="E56" s="179">
        <v>23.762604308978506</v>
      </c>
      <c r="F56" s="146"/>
      <c r="G56" s="34"/>
      <c r="H56" s="146"/>
      <c r="I56" s="146"/>
      <c r="J56" s="38"/>
      <c r="K56" s="38"/>
      <c r="L56" s="160"/>
      <c r="M56" s="160"/>
      <c r="N56" s="149"/>
      <c r="O56" s="662" t="s">
        <v>432</v>
      </c>
    </row>
    <row r="57" spans="1:15" s="3" customFormat="1" x14ac:dyDescent="0.2">
      <c r="A57" s="308" t="s">
        <v>6</v>
      </c>
      <c r="B57" s="302" t="s">
        <v>432</v>
      </c>
      <c r="C57" s="303" t="s">
        <v>432</v>
      </c>
      <c r="D57" s="267" t="s">
        <v>432</v>
      </c>
      <c r="E57" s="167" t="s">
        <v>432</v>
      </c>
      <c r="F57" s="146"/>
      <c r="G57" s="34"/>
      <c r="H57" s="146"/>
      <c r="I57" s="146"/>
      <c r="J57" s="34"/>
      <c r="K57" s="34"/>
      <c r="L57" s="160"/>
      <c r="M57" s="160"/>
      <c r="N57" s="149"/>
      <c r="O57" s="662" t="s">
        <v>432</v>
      </c>
    </row>
    <row r="58" spans="1:15" s="3" customFormat="1" x14ac:dyDescent="0.2">
      <c r="A58" s="308" t="s">
        <v>7</v>
      </c>
      <c r="B58" s="302" t="s">
        <v>432</v>
      </c>
      <c r="C58" s="303" t="s">
        <v>432</v>
      </c>
      <c r="D58" s="267" t="s">
        <v>432</v>
      </c>
      <c r="E58" s="167" t="s">
        <v>432</v>
      </c>
      <c r="F58" s="146"/>
      <c r="G58" s="34"/>
      <c r="H58" s="146"/>
      <c r="I58" s="146"/>
      <c r="J58" s="34"/>
      <c r="K58" s="34"/>
      <c r="L58" s="160"/>
      <c r="M58" s="160"/>
      <c r="N58" s="149"/>
      <c r="O58" s="662" t="s">
        <v>432</v>
      </c>
    </row>
    <row r="59" spans="1:15" s="3" customFormat="1" x14ac:dyDescent="0.2">
      <c r="A59" s="308" t="s">
        <v>8</v>
      </c>
      <c r="B59" s="302" t="s">
        <v>432</v>
      </c>
      <c r="C59" s="303" t="s">
        <v>432</v>
      </c>
      <c r="D59" s="267" t="s">
        <v>432</v>
      </c>
      <c r="E59" s="167" t="s">
        <v>432</v>
      </c>
      <c r="F59" s="146"/>
      <c r="G59" s="34"/>
      <c r="H59" s="146"/>
      <c r="I59" s="146"/>
      <c r="J59" s="34"/>
      <c r="K59" s="34"/>
      <c r="L59" s="160"/>
      <c r="M59" s="160"/>
      <c r="N59" s="149"/>
      <c r="O59" s="662" t="s">
        <v>432</v>
      </c>
    </row>
    <row r="60" spans="1:15" s="3" customFormat="1" ht="15.75" x14ac:dyDescent="0.2">
      <c r="A60" s="13" t="s">
        <v>29</v>
      </c>
      <c r="B60" s="321">
        <v>9405</v>
      </c>
      <c r="C60" s="322">
        <v>7378.2</v>
      </c>
      <c r="D60" s="267">
        <v>-21.6</v>
      </c>
      <c r="E60" s="179">
        <v>12.104221113746817</v>
      </c>
      <c r="F60" s="146"/>
      <c r="G60" s="34"/>
      <c r="H60" s="146"/>
      <c r="I60" s="146"/>
      <c r="J60" s="34"/>
      <c r="K60" s="34"/>
      <c r="L60" s="160"/>
      <c r="M60" s="160"/>
      <c r="N60" s="149"/>
      <c r="O60" s="662" t="s">
        <v>432</v>
      </c>
    </row>
    <row r="61" spans="1:15" s="3" customFormat="1" ht="15.75" x14ac:dyDescent="0.2">
      <c r="A61" s="39" t="s">
        <v>340</v>
      </c>
      <c r="B61" s="294">
        <v>8721</v>
      </c>
      <c r="C61" s="295">
        <v>6408.3</v>
      </c>
      <c r="D61" s="267">
        <v>-26.5</v>
      </c>
      <c r="E61" s="179">
        <v>18.130592037687229</v>
      </c>
      <c r="F61" s="146"/>
      <c r="G61" s="34"/>
      <c r="H61" s="146"/>
      <c r="I61" s="146"/>
      <c r="J61" s="34"/>
      <c r="K61" s="34"/>
      <c r="L61" s="160"/>
      <c r="M61" s="160"/>
      <c r="N61" s="149"/>
      <c r="O61" s="662" t="s">
        <v>432</v>
      </c>
    </row>
    <row r="62" spans="1:15" s="3" customFormat="1" ht="15.75" x14ac:dyDescent="0.2">
      <c r="A62" s="39" t="s">
        <v>341</v>
      </c>
      <c r="B62" s="45">
        <v>684</v>
      </c>
      <c r="C62" s="300">
        <v>969.9</v>
      </c>
      <c r="D62" s="267">
        <v>41.8</v>
      </c>
      <c r="E62" s="179">
        <v>3.7871389713273085</v>
      </c>
      <c r="F62" s="146"/>
      <c r="G62" s="34"/>
      <c r="H62" s="146"/>
      <c r="I62" s="146"/>
      <c r="J62" s="34"/>
      <c r="K62" s="34"/>
      <c r="L62" s="160"/>
      <c r="M62" s="160"/>
      <c r="N62" s="149"/>
      <c r="O62" s="662" t="s">
        <v>432</v>
      </c>
    </row>
    <row r="63" spans="1:15" s="3" customFormat="1" x14ac:dyDescent="0.2">
      <c r="A63" s="308" t="s">
        <v>6</v>
      </c>
      <c r="B63" s="298" t="s">
        <v>432</v>
      </c>
      <c r="C63" s="299" t="s">
        <v>432</v>
      </c>
      <c r="D63" s="267"/>
      <c r="E63" s="167" t="s">
        <v>432</v>
      </c>
      <c r="F63" s="146"/>
      <c r="G63" s="34"/>
      <c r="H63" s="146"/>
      <c r="I63" s="146"/>
      <c r="J63" s="34"/>
      <c r="K63" s="34"/>
      <c r="L63" s="160"/>
      <c r="M63" s="160"/>
      <c r="N63" s="149"/>
      <c r="O63" s="662" t="s">
        <v>432</v>
      </c>
    </row>
    <row r="64" spans="1:15" s="3" customFormat="1" x14ac:dyDescent="0.2">
      <c r="A64" s="308" t="s">
        <v>7</v>
      </c>
      <c r="B64" s="298" t="s">
        <v>432</v>
      </c>
      <c r="C64" s="299" t="s">
        <v>432</v>
      </c>
      <c r="D64" s="267"/>
      <c r="E64" s="167" t="s">
        <v>432</v>
      </c>
      <c r="F64" s="146"/>
      <c r="G64" s="34"/>
      <c r="H64" s="146"/>
      <c r="I64" s="146"/>
      <c r="J64" s="34"/>
      <c r="K64" s="34"/>
      <c r="L64" s="160"/>
      <c r="M64" s="160"/>
      <c r="N64" s="149"/>
      <c r="O64" s="662" t="s">
        <v>432</v>
      </c>
    </row>
    <row r="65" spans="1:15" s="3" customFormat="1" x14ac:dyDescent="0.2">
      <c r="A65" s="308" t="s">
        <v>8</v>
      </c>
      <c r="B65" s="298" t="s">
        <v>432</v>
      </c>
      <c r="C65" s="299" t="s">
        <v>432</v>
      </c>
      <c r="D65" s="267"/>
      <c r="E65" s="167" t="s">
        <v>432</v>
      </c>
      <c r="F65" s="146"/>
      <c r="G65" s="34"/>
      <c r="H65" s="146"/>
      <c r="I65" s="146"/>
      <c r="J65" s="34"/>
      <c r="K65" s="34"/>
      <c r="L65" s="160"/>
      <c r="M65" s="160"/>
      <c r="N65" s="149"/>
      <c r="O65" s="662" t="s">
        <v>432</v>
      </c>
    </row>
    <row r="66" spans="1:15" s="3" customFormat="1" ht="15.75" x14ac:dyDescent="0.2">
      <c r="A66" s="40" t="s">
        <v>342</v>
      </c>
      <c r="B66" s="321">
        <v>19019</v>
      </c>
      <c r="C66" s="322">
        <v>13790.199999999999</v>
      </c>
      <c r="D66" s="267">
        <v>-27.5</v>
      </c>
      <c r="E66" s="179">
        <v>9.671299596154407</v>
      </c>
      <c r="F66" s="146"/>
      <c r="G66" s="34"/>
      <c r="H66" s="146"/>
      <c r="I66" s="146"/>
      <c r="J66" s="34"/>
      <c r="K66" s="34"/>
      <c r="L66" s="160"/>
      <c r="M66" s="160"/>
      <c r="N66" s="149"/>
      <c r="O66" s="662" t="s">
        <v>432</v>
      </c>
    </row>
    <row r="67" spans="1:15" s="3" customFormat="1" ht="15.75" x14ac:dyDescent="0.2">
      <c r="A67" s="39" t="s">
        <v>340</v>
      </c>
      <c r="B67" s="294">
        <v>19019</v>
      </c>
      <c r="C67" s="295">
        <v>13652.8</v>
      </c>
      <c r="D67" s="267">
        <v>-28.2</v>
      </c>
      <c r="E67" s="179">
        <v>11.903828560316125</v>
      </c>
      <c r="F67" s="146"/>
      <c r="G67" s="34"/>
      <c r="H67" s="146"/>
      <c r="I67" s="146"/>
      <c r="J67" s="34"/>
      <c r="K67" s="34"/>
      <c r="L67" s="160"/>
      <c r="M67" s="160"/>
      <c r="N67" s="149"/>
      <c r="O67" s="662" t="s">
        <v>432</v>
      </c>
    </row>
    <row r="68" spans="1:15" s="3" customFormat="1" ht="15.75" x14ac:dyDescent="0.2">
      <c r="A68" s="39" t="s">
        <v>341</v>
      </c>
      <c r="B68" s="691" t="s">
        <v>432</v>
      </c>
      <c r="C68" s="295">
        <v>137.4</v>
      </c>
      <c r="D68" s="710" t="s">
        <v>432</v>
      </c>
      <c r="E68" s="179">
        <v>0.49253683030181211</v>
      </c>
      <c r="F68" s="146"/>
      <c r="G68" s="34"/>
      <c r="H68" s="146"/>
      <c r="I68" s="146"/>
      <c r="J68" s="34"/>
      <c r="K68" s="34"/>
      <c r="L68" s="160"/>
      <c r="M68" s="160"/>
      <c r="N68" s="149"/>
      <c r="O68" s="662" t="s">
        <v>432</v>
      </c>
    </row>
    <row r="69" spans="1:15" s="3" customFormat="1" ht="15.75" x14ac:dyDescent="0.2">
      <c r="A69" s="40" t="s">
        <v>343</v>
      </c>
      <c r="B69" s="321">
        <v>22960</v>
      </c>
      <c r="C69" s="322">
        <v>41554.200000000004</v>
      </c>
      <c r="D69" s="267">
        <v>81</v>
      </c>
      <c r="E69" s="179">
        <v>31.490510753786399</v>
      </c>
      <c r="F69" s="146"/>
      <c r="G69" s="34"/>
      <c r="H69" s="146"/>
      <c r="I69" s="146"/>
      <c r="J69" s="34"/>
      <c r="K69" s="34"/>
      <c r="L69" s="160"/>
      <c r="M69" s="160"/>
      <c r="N69" s="149"/>
      <c r="O69" s="662" t="s">
        <v>432</v>
      </c>
    </row>
    <row r="70" spans="1:15" s="3" customFormat="1" ht="15.75" x14ac:dyDescent="0.2">
      <c r="A70" s="39" t="s">
        <v>340</v>
      </c>
      <c r="B70" s="294">
        <v>22960</v>
      </c>
      <c r="C70" s="295">
        <v>41473.9</v>
      </c>
      <c r="D70" s="267">
        <v>80.599999999999994</v>
      </c>
      <c r="E70" s="179">
        <v>31.448795449615091</v>
      </c>
      <c r="F70" s="146"/>
      <c r="G70" s="34"/>
      <c r="H70" s="146"/>
      <c r="I70" s="146"/>
      <c r="J70" s="34"/>
      <c r="K70" s="34"/>
      <c r="L70" s="160"/>
      <c r="M70" s="160"/>
      <c r="N70" s="149"/>
      <c r="O70" s="662" t="s">
        <v>432</v>
      </c>
    </row>
    <row r="71" spans="1:15" s="3" customFormat="1" ht="15.75" x14ac:dyDescent="0.2">
      <c r="A71" s="47" t="s">
        <v>341</v>
      </c>
      <c r="B71" s="695" t="s">
        <v>432</v>
      </c>
      <c r="C71" s="297">
        <v>80.3</v>
      </c>
      <c r="D71" s="711" t="s">
        <v>432</v>
      </c>
      <c r="E71" s="168">
        <v>100</v>
      </c>
      <c r="F71" s="146"/>
      <c r="G71" s="34"/>
      <c r="H71" s="146"/>
      <c r="I71" s="146"/>
      <c r="J71" s="34"/>
      <c r="K71" s="34"/>
      <c r="L71" s="160"/>
      <c r="M71" s="160"/>
      <c r="N71" s="149"/>
      <c r="O71" s="662" t="s">
        <v>432</v>
      </c>
    </row>
    <row r="72" spans="1:15" s="3" customFormat="1" ht="15.75" x14ac:dyDescent="0.25">
      <c r="A72" s="165"/>
      <c r="B72" s="155"/>
      <c r="C72" s="155"/>
      <c r="D72" s="155"/>
      <c r="E72" s="155"/>
      <c r="F72" s="143"/>
      <c r="G72" s="143"/>
      <c r="H72" s="143"/>
      <c r="I72" s="143"/>
      <c r="J72" s="143"/>
      <c r="K72" s="143"/>
      <c r="L72" s="143"/>
      <c r="M72" s="143"/>
      <c r="N72" s="149"/>
      <c r="O72" s="149"/>
    </row>
    <row r="73" spans="1:15" x14ac:dyDescent="0.2">
      <c r="A73" s="156"/>
    </row>
    <row r="74" spans="1:15" ht="15.75" x14ac:dyDescent="0.25">
      <c r="A74" s="148" t="s">
        <v>320</v>
      </c>
      <c r="C74" s="26"/>
      <c r="D74" s="26"/>
      <c r="E74" s="26"/>
      <c r="F74" s="26"/>
      <c r="G74" s="26"/>
      <c r="H74" s="26"/>
      <c r="I74" s="26"/>
      <c r="J74" s="26"/>
      <c r="K74" s="26"/>
      <c r="L74" s="26"/>
      <c r="M74" s="26"/>
    </row>
    <row r="75" spans="1:15" ht="15.75" x14ac:dyDescent="0.25">
      <c r="B75" s="778"/>
      <c r="C75" s="778"/>
      <c r="D75" s="778"/>
      <c r="E75" s="311"/>
      <c r="F75" s="778"/>
      <c r="G75" s="778"/>
      <c r="H75" s="778"/>
      <c r="I75" s="311"/>
      <c r="J75" s="778"/>
      <c r="K75" s="778"/>
      <c r="L75" s="778"/>
      <c r="M75" s="311"/>
    </row>
    <row r="76" spans="1:15" ht="13.5" x14ac:dyDescent="0.25">
      <c r="A76" s="746" t="s">
        <v>131</v>
      </c>
      <c r="B76" s="773" t="s">
        <v>0</v>
      </c>
      <c r="C76" s="774"/>
      <c r="D76" s="774"/>
      <c r="E76" s="740"/>
      <c r="F76" s="773" t="s">
        <v>1</v>
      </c>
      <c r="G76" s="774"/>
      <c r="H76" s="774"/>
      <c r="I76" s="741"/>
      <c r="J76" s="773" t="s">
        <v>2</v>
      </c>
      <c r="K76" s="774"/>
      <c r="L76" s="774"/>
      <c r="M76" s="741"/>
    </row>
    <row r="77" spans="1:15" x14ac:dyDescent="0.2">
      <c r="A77" s="142"/>
      <c r="B77" s="153" t="s">
        <v>430</v>
      </c>
      <c r="C77" s="153" t="s">
        <v>431</v>
      </c>
      <c r="D77" s="251" t="s">
        <v>3</v>
      </c>
      <c r="E77" s="316" t="s">
        <v>37</v>
      </c>
      <c r="F77" s="153" t="s">
        <v>430</v>
      </c>
      <c r="G77" s="153" t="s">
        <v>431</v>
      </c>
      <c r="H77" s="251" t="s">
        <v>3</v>
      </c>
      <c r="I77" s="316" t="s">
        <v>37</v>
      </c>
      <c r="J77" s="153" t="s">
        <v>430</v>
      </c>
      <c r="K77" s="153" t="s">
        <v>431</v>
      </c>
      <c r="L77" s="251" t="s">
        <v>3</v>
      </c>
      <c r="M77" s="163" t="s">
        <v>37</v>
      </c>
    </row>
    <row r="78" spans="1:15" x14ac:dyDescent="0.2">
      <c r="A78" s="644" t="s">
        <v>432</v>
      </c>
      <c r="B78" s="157"/>
      <c r="C78" s="157"/>
      <c r="D78" s="253" t="s">
        <v>4</v>
      </c>
      <c r="E78" s="157" t="s">
        <v>38</v>
      </c>
      <c r="F78" s="162"/>
      <c r="G78" s="162"/>
      <c r="H78" s="251" t="s">
        <v>4</v>
      </c>
      <c r="I78" s="157" t="s">
        <v>38</v>
      </c>
      <c r="J78" s="162"/>
      <c r="K78" s="211"/>
      <c r="L78" s="157" t="s">
        <v>4</v>
      </c>
      <c r="M78" s="157" t="s">
        <v>38</v>
      </c>
    </row>
    <row r="79" spans="1:15" ht="15.75" x14ac:dyDescent="0.2">
      <c r="A79" s="14" t="s">
        <v>30</v>
      </c>
      <c r="B79" s="668" t="s">
        <v>432</v>
      </c>
      <c r="C79" s="668" t="s">
        <v>432</v>
      </c>
      <c r="D79" s="680" t="s">
        <v>432</v>
      </c>
      <c r="E79" s="683" t="s">
        <v>432</v>
      </c>
      <c r="F79" s="668" t="s">
        <v>432</v>
      </c>
      <c r="G79" s="668" t="s">
        <v>432</v>
      </c>
      <c r="H79" s="709" t="s">
        <v>432</v>
      </c>
      <c r="I79" s="655" t="s">
        <v>432</v>
      </c>
      <c r="J79" s="410" t="s">
        <v>432</v>
      </c>
      <c r="K79" s="694" t="s">
        <v>432</v>
      </c>
      <c r="L79" s="710" t="s">
        <v>432</v>
      </c>
      <c r="M79" s="655" t="s">
        <v>432</v>
      </c>
      <c r="O79" s="662" t="s">
        <v>432</v>
      </c>
    </row>
    <row r="80" spans="1:15" x14ac:dyDescent="0.2">
      <c r="A80" s="21" t="s">
        <v>9</v>
      </c>
      <c r="B80" s="664" t="s">
        <v>432</v>
      </c>
      <c r="C80" s="669" t="s">
        <v>432</v>
      </c>
      <c r="D80" s="681" t="s">
        <v>432</v>
      </c>
      <c r="E80" s="683" t="s">
        <v>432</v>
      </c>
      <c r="F80" s="671" t="s">
        <v>432</v>
      </c>
      <c r="G80" s="669" t="s">
        <v>432</v>
      </c>
      <c r="H80" s="656" t="s">
        <v>432</v>
      </c>
      <c r="I80" s="655" t="s">
        <v>432</v>
      </c>
      <c r="J80" s="399" t="s">
        <v>432</v>
      </c>
      <c r="K80" s="649" t="s">
        <v>432</v>
      </c>
      <c r="L80" s="710" t="s">
        <v>432</v>
      </c>
      <c r="M80" s="655" t="s">
        <v>432</v>
      </c>
      <c r="O80" s="662" t="s">
        <v>432</v>
      </c>
    </row>
    <row r="81" spans="1:15" x14ac:dyDescent="0.2">
      <c r="A81" s="21" t="s">
        <v>10</v>
      </c>
      <c r="B81" s="670" t="s">
        <v>432</v>
      </c>
      <c r="C81" s="678" t="s">
        <v>432</v>
      </c>
      <c r="D81" s="681" t="s">
        <v>432</v>
      </c>
      <c r="E81" s="683" t="s">
        <v>432</v>
      </c>
      <c r="F81" s="670" t="s">
        <v>432</v>
      </c>
      <c r="G81" s="678" t="s">
        <v>432</v>
      </c>
      <c r="H81" s="656" t="s">
        <v>432</v>
      </c>
      <c r="I81" s="655" t="s">
        <v>432</v>
      </c>
      <c r="J81" s="399" t="s">
        <v>432</v>
      </c>
      <c r="K81" s="649" t="s">
        <v>432</v>
      </c>
      <c r="L81" s="710" t="s">
        <v>432</v>
      </c>
      <c r="M81" s="655" t="s">
        <v>432</v>
      </c>
      <c r="O81" s="662" t="s">
        <v>432</v>
      </c>
    </row>
    <row r="82" spans="1:15" ht="15.75" x14ac:dyDescent="0.2">
      <c r="A82" s="308" t="s">
        <v>344</v>
      </c>
      <c r="B82" s="378" t="s">
        <v>432</v>
      </c>
      <c r="C82" s="378" t="s">
        <v>432</v>
      </c>
      <c r="D82" s="681" t="s">
        <v>432</v>
      </c>
      <c r="E82" s="392" t="s">
        <v>432</v>
      </c>
      <c r="F82" s="378" t="s">
        <v>432</v>
      </c>
      <c r="G82" s="378" t="s">
        <v>432</v>
      </c>
      <c r="H82" s="167" t="s">
        <v>432</v>
      </c>
      <c r="I82" s="704" t="s">
        <v>432</v>
      </c>
      <c r="J82" s="302" t="s">
        <v>432</v>
      </c>
      <c r="K82" s="302" t="s">
        <v>432</v>
      </c>
      <c r="L82" s="167" t="s">
        <v>432</v>
      </c>
      <c r="M82" s="656" t="s">
        <v>432</v>
      </c>
      <c r="O82" s="662" t="s">
        <v>432</v>
      </c>
    </row>
    <row r="83" spans="1:15" x14ac:dyDescent="0.2">
      <c r="A83" s="308" t="s">
        <v>12</v>
      </c>
      <c r="B83" s="386"/>
      <c r="C83" s="387"/>
      <c r="D83" s="681" t="s">
        <v>432</v>
      </c>
      <c r="E83" s="392" t="s">
        <v>432</v>
      </c>
      <c r="F83" s="378" t="s">
        <v>432</v>
      </c>
      <c r="G83" s="378" t="s">
        <v>432</v>
      </c>
      <c r="H83" s="167" t="s">
        <v>432</v>
      </c>
      <c r="I83" s="704" t="s">
        <v>432</v>
      </c>
      <c r="J83" s="302" t="s">
        <v>432</v>
      </c>
      <c r="K83" s="302" t="s">
        <v>432</v>
      </c>
      <c r="L83" s="167" t="s">
        <v>432</v>
      </c>
      <c r="M83" s="656" t="s">
        <v>432</v>
      </c>
      <c r="O83" s="662" t="s">
        <v>432</v>
      </c>
    </row>
    <row r="84" spans="1:15" x14ac:dyDescent="0.2">
      <c r="A84" s="308" t="s">
        <v>13</v>
      </c>
      <c r="B84" s="388"/>
      <c r="C84" s="389"/>
      <c r="D84" s="681" t="s">
        <v>432</v>
      </c>
      <c r="E84" s="392" t="s">
        <v>432</v>
      </c>
      <c r="F84" s="378" t="s">
        <v>432</v>
      </c>
      <c r="G84" s="378" t="s">
        <v>432</v>
      </c>
      <c r="H84" s="167" t="s">
        <v>432</v>
      </c>
      <c r="I84" s="704" t="s">
        <v>432</v>
      </c>
      <c r="J84" s="302" t="s">
        <v>432</v>
      </c>
      <c r="K84" s="302" t="s">
        <v>432</v>
      </c>
      <c r="L84" s="167" t="s">
        <v>432</v>
      </c>
      <c r="M84" s="656" t="s">
        <v>432</v>
      </c>
      <c r="O84" s="662" t="s">
        <v>432</v>
      </c>
    </row>
    <row r="85" spans="1:15" ht="15.75" x14ac:dyDescent="0.2">
      <c r="A85" s="308" t="s">
        <v>345</v>
      </c>
      <c r="B85" s="378" t="s">
        <v>432</v>
      </c>
      <c r="C85" s="378" t="s">
        <v>432</v>
      </c>
      <c r="D85" s="681" t="s">
        <v>432</v>
      </c>
      <c r="E85" s="392" t="s">
        <v>432</v>
      </c>
      <c r="F85" s="378" t="s">
        <v>432</v>
      </c>
      <c r="G85" s="378" t="s">
        <v>432</v>
      </c>
      <c r="H85" s="167" t="s">
        <v>432</v>
      </c>
      <c r="I85" s="704" t="s">
        <v>432</v>
      </c>
      <c r="J85" s="302" t="s">
        <v>432</v>
      </c>
      <c r="K85" s="302" t="s">
        <v>432</v>
      </c>
      <c r="L85" s="167" t="s">
        <v>432</v>
      </c>
      <c r="M85" s="656" t="s">
        <v>432</v>
      </c>
      <c r="O85" s="662" t="s">
        <v>432</v>
      </c>
    </row>
    <row r="86" spans="1:15" x14ac:dyDescent="0.2">
      <c r="A86" s="308" t="s">
        <v>12</v>
      </c>
      <c r="B86" s="388"/>
      <c r="C86" s="389"/>
      <c r="D86" s="681" t="s">
        <v>432</v>
      </c>
      <c r="E86" s="392" t="s">
        <v>432</v>
      </c>
      <c r="F86" s="378" t="s">
        <v>432</v>
      </c>
      <c r="G86" s="378" t="s">
        <v>432</v>
      </c>
      <c r="H86" s="167" t="s">
        <v>432</v>
      </c>
      <c r="I86" s="704" t="s">
        <v>432</v>
      </c>
      <c r="J86" s="302" t="s">
        <v>432</v>
      </c>
      <c r="K86" s="302" t="s">
        <v>432</v>
      </c>
      <c r="L86" s="167" t="s">
        <v>432</v>
      </c>
      <c r="M86" s="656" t="s">
        <v>432</v>
      </c>
      <c r="O86" s="662" t="s">
        <v>432</v>
      </c>
    </row>
    <row r="87" spans="1:15" s="3" customFormat="1" x14ac:dyDescent="0.2">
      <c r="A87" s="308" t="s">
        <v>13</v>
      </c>
      <c r="B87" s="388"/>
      <c r="C87" s="389"/>
      <c r="D87" s="681" t="s">
        <v>432</v>
      </c>
      <c r="E87" s="392" t="s">
        <v>432</v>
      </c>
      <c r="F87" s="378" t="s">
        <v>432</v>
      </c>
      <c r="G87" s="378" t="s">
        <v>432</v>
      </c>
      <c r="H87" s="167" t="s">
        <v>432</v>
      </c>
      <c r="I87" s="704" t="s">
        <v>432</v>
      </c>
      <c r="J87" s="302" t="s">
        <v>432</v>
      </c>
      <c r="K87" s="302" t="s">
        <v>432</v>
      </c>
      <c r="L87" s="167" t="s">
        <v>432</v>
      </c>
      <c r="M87" s="656" t="s">
        <v>432</v>
      </c>
      <c r="N87" s="149"/>
      <c r="O87" s="662" t="s">
        <v>432</v>
      </c>
    </row>
    <row r="88" spans="1:15" s="3" customFormat="1" x14ac:dyDescent="0.2">
      <c r="A88" s="21" t="s">
        <v>33</v>
      </c>
      <c r="B88" s="671" t="s">
        <v>432</v>
      </c>
      <c r="C88" s="669" t="s">
        <v>432</v>
      </c>
      <c r="D88" s="681" t="s">
        <v>432</v>
      </c>
      <c r="E88" s="683" t="s">
        <v>432</v>
      </c>
      <c r="F88" s="671" t="s">
        <v>432</v>
      </c>
      <c r="G88" s="669" t="s">
        <v>432</v>
      </c>
      <c r="H88" s="656" t="s">
        <v>432</v>
      </c>
      <c r="I88" s="655" t="s">
        <v>432</v>
      </c>
      <c r="J88" s="399" t="s">
        <v>432</v>
      </c>
      <c r="K88" s="649" t="s">
        <v>432</v>
      </c>
      <c r="L88" s="710" t="s">
        <v>432</v>
      </c>
      <c r="M88" s="655" t="s">
        <v>432</v>
      </c>
      <c r="N88" s="149"/>
      <c r="O88" s="662" t="s">
        <v>432</v>
      </c>
    </row>
    <row r="89" spans="1:15" ht="15.75" x14ac:dyDescent="0.2">
      <c r="A89" s="21" t="s">
        <v>346</v>
      </c>
      <c r="B89" s="671" t="s">
        <v>432</v>
      </c>
      <c r="C89" s="671" t="s">
        <v>432</v>
      </c>
      <c r="D89" s="681" t="s">
        <v>432</v>
      </c>
      <c r="E89" s="683" t="s">
        <v>432</v>
      </c>
      <c r="F89" s="671" t="s">
        <v>432</v>
      </c>
      <c r="G89" s="669" t="s">
        <v>432</v>
      </c>
      <c r="H89" s="656" t="s">
        <v>432</v>
      </c>
      <c r="I89" s="655" t="s">
        <v>432</v>
      </c>
      <c r="J89" s="399" t="s">
        <v>432</v>
      </c>
      <c r="K89" s="649" t="s">
        <v>432</v>
      </c>
      <c r="L89" s="710" t="s">
        <v>432</v>
      </c>
      <c r="M89" s="655" t="s">
        <v>432</v>
      </c>
      <c r="O89" s="662" t="s">
        <v>432</v>
      </c>
    </row>
    <row r="90" spans="1:15" x14ac:dyDescent="0.2">
      <c r="A90" s="21" t="s">
        <v>9</v>
      </c>
      <c r="B90" s="671" t="s">
        <v>432</v>
      </c>
      <c r="C90" s="669" t="s">
        <v>432</v>
      </c>
      <c r="D90" s="681" t="s">
        <v>432</v>
      </c>
      <c r="E90" s="683" t="s">
        <v>432</v>
      </c>
      <c r="F90" s="671" t="s">
        <v>432</v>
      </c>
      <c r="G90" s="669" t="s">
        <v>432</v>
      </c>
      <c r="H90" s="656" t="s">
        <v>432</v>
      </c>
      <c r="I90" s="655" t="s">
        <v>432</v>
      </c>
      <c r="J90" s="399" t="s">
        <v>432</v>
      </c>
      <c r="K90" s="649" t="s">
        <v>432</v>
      </c>
      <c r="L90" s="710" t="s">
        <v>432</v>
      </c>
      <c r="M90" s="655" t="s">
        <v>432</v>
      </c>
      <c r="O90" s="662" t="s">
        <v>432</v>
      </c>
    </row>
    <row r="91" spans="1:15" x14ac:dyDescent="0.2">
      <c r="A91" s="21" t="s">
        <v>10</v>
      </c>
      <c r="B91" s="670" t="s">
        <v>432</v>
      </c>
      <c r="C91" s="678" t="s">
        <v>432</v>
      </c>
      <c r="D91" s="681" t="s">
        <v>432</v>
      </c>
      <c r="E91" s="683" t="s">
        <v>432</v>
      </c>
      <c r="F91" s="670" t="s">
        <v>432</v>
      </c>
      <c r="G91" s="678" t="s">
        <v>432</v>
      </c>
      <c r="H91" s="656" t="s">
        <v>432</v>
      </c>
      <c r="I91" s="655" t="s">
        <v>432</v>
      </c>
      <c r="J91" s="399" t="s">
        <v>432</v>
      </c>
      <c r="K91" s="649" t="s">
        <v>432</v>
      </c>
      <c r="L91" s="710" t="s">
        <v>432</v>
      </c>
      <c r="M91" s="655" t="s">
        <v>432</v>
      </c>
      <c r="O91" s="662" t="s">
        <v>432</v>
      </c>
    </row>
    <row r="92" spans="1:15" ht="15.75" x14ac:dyDescent="0.2">
      <c r="A92" s="308" t="s">
        <v>344</v>
      </c>
      <c r="B92" s="378" t="s">
        <v>432</v>
      </c>
      <c r="C92" s="378" t="s">
        <v>432</v>
      </c>
      <c r="D92" s="681" t="s">
        <v>432</v>
      </c>
      <c r="E92" s="392" t="s">
        <v>432</v>
      </c>
      <c r="F92" s="378" t="s">
        <v>432</v>
      </c>
      <c r="G92" s="378" t="s">
        <v>432</v>
      </c>
      <c r="H92" s="167" t="s">
        <v>432</v>
      </c>
      <c r="I92" s="704" t="s">
        <v>432</v>
      </c>
      <c r="J92" s="302" t="s">
        <v>432</v>
      </c>
      <c r="K92" s="302" t="s">
        <v>432</v>
      </c>
      <c r="L92" s="167" t="s">
        <v>432</v>
      </c>
      <c r="M92" s="656" t="s">
        <v>432</v>
      </c>
      <c r="O92" s="662" t="s">
        <v>432</v>
      </c>
    </row>
    <row r="93" spans="1:15" x14ac:dyDescent="0.2">
      <c r="A93" s="308" t="s">
        <v>12</v>
      </c>
      <c r="B93" s="388"/>
      <c r="C93" s="389"/>
      <c r="D93" s="681" t="s">
        <v>432</v>
      </c>
      <c r="E93" s="392" t="s">
        <v>432</v>
      </c>
      <c r="F93" s="378" t="s">
        <v>432</v>
      </c>
      <c r="G93" s="378" t="s">
        <v>432</v>
      </c>
      <c r="H93" s="167" t="s">
        <v>432</v>
      </c>
      <c r="I93" s="704" t="s">
        <v>432</v>
      </c>
      <c r="J93" s="302" t="s">
        <v>432</v>
      </c>
      <c r="K93" s="302" t="s">
        <v>432</v>
      </c>
      <c r="L93" s="167" t="s">
        <v>432</v>
      </c>
      <c r="M93" s="656" t="s">
        <v>432</v>
      </c>
      <c r="O93" s="662" t="s">
        <v>432</v>
      </c>
    </row>
    <row r="94" spans="1:15" x14ac:dyDescent="0.2">
      <c r="A94" s="308" t="s">
        <v>13</v>
      </c>
      <c r="B94" s="388"/>
      <c r="C94" s="389"/>
      <c r="D94" s="681" t="s">
        <v>432</v>
      </c>
      <c r="E94" s="392" t="s">
        <v>432</v>
      </c>
      <c r="F94" s="378" t="s">
        <v>432</v>
      </c>
      <c r="G94" s="378" t="s">
        <v>432</v>
      </c>
      <c r="H94" s="167" t="s">
        <v>432</v>
      </c>
      <c r="I94" s="704" t="s">
        <v>432</v>
      </c>
      <c r="J94" s="302" t="s">
        <v>432</v>
      </c>
      <c r="K94" s="302" t="s">
        <v>432</v>
      </c>
      <c r="L94" s="167" t="s">
        <v>432</v>
      </c>
      <c r="M94" s="656" t="s">
        <v>432</v>
      </c>
      <c r="O94" s="662" t="s">
        <v>432</v>
      </c>
    </row>
    <row r="95" spans="1:15" ht="15.75" x14ac:dyDescent="0.2">
      <c r="A95" s="308" t="s">
        <v>345</v>
      </c>
      <c r="B95" s="378" t="s">
        <v>432</v>
      </c>
      <c r="C95" s="378" t="s">
        <v>432</v>
      </c>
      <c r="D95" s="681" t="s">
        <v>432</v>
      </c>
      <c r="E95" s="392" t="s">
        <v>432</v>
      </c>
      <c r="F95" s="378" t="s">
        <v>432</v>
      </c>
      <c r="G95" s="378" t="s">
        <v>432</v>
      </c>
      <c r="H95" s="167" t="s">
        <v>432</v>
      </c>
      <c r="I95" s="704" t="s">
        <v>432</v>
      </c>
      <c r="J95" s="302" t="s">
        <v>432</v>
      </c>
      <c r="K95" s="302" t="s">
        <v>432</v>
      </c>
      <c r="L95" s="167" t="s">
        <v>432</v>
      </c>
      <c r="M95" s="656" t="s">
        <v>432</v>
      </c>
      <c r="O95" s="662" t="s">
        <v>432</v>
      </c>
    </row>
    <row r="96" spans="1:15" x14ac:dyDescent="0.2">
      <c r="A96" s="308" t="s">
        <v>12</v>
      </c>
      <c r="B96" s="388"/>
      <c r="C96" s="389"/>
      <c r="D96" s="681" t="s">
        <v>432</v>
      </c>
      <c r="E96" s="392" t="s">
        <v>432</v>
      </c>
      <c r="F96" s="378" t="s">
        <v>432</v>
      </c>
      <c r="G96" s="378" t="s">
        <v>432</v>
      </c>
      <c r="H96" s="167" t="s">
        <v>432</v>
      </c>
      <c r="I96" s="704" t="s">
        <v>432</v>
      </c>
      <c r="J96" s="302" t="s">
        <v>432</v>
      </c>
      <c r="K96" s="302" t="s">
        <v>432</v>
      </c>
      <c r="L96" s="167" t="s">
        <v>432</v>
      </c>
      <c r="M96" s="656" t="s">
        <v>432</v>
      </c>
      <c r="O96" s="662" t="s">
        <v>432</v>
      </c>
    </row>
    <row r="97" spans="1:15" x14ac:dyDescent="0.2">
      <c r="A97" s="308" t="s">
        <v>13</v>
      </c>
      <c r="B97" s="388"/>
      <c r="C97" s="389"/>
      <c r="D97" s="681" t="s">
        <v>432</v>
      </c>
      <c r="E97" s="392" t="s">
        <v>432</v>
      </c>
      <c r="F97" s="378" t="s">
        <v>432</v>
      </c>
      <c r="G97" s="378" t="s">
        <v>432</v>
      </c>
      <c r="H97" s="167" t="s">
        <v>432</v>
      </c>
      <c r="I97" s="704" t="s">
        <v>432</v>
      </c>
      <c r="J97" s="302" t="s">
        <v>432</v>
      </c>
      <c r="K97" s="302" t="s">
        <v>432</v>
      </c>
      <c r="L97" s="167" t="s">
        <v>432</v>
      </c>
      <c r="M97" s="656" t="s">
        <v>432</v>
      </c>
      <c r="O97" s="662" t="s">
        <v>432</v>
      </c>
    </row>
    <row r="98" spans="1:15" ht="15.75" x14ac:dyDescent="0.2">
      <c r="A98" s="21" t="s">
        <v>356</v>
      </c>
      <c r="B98" s="671" t="s">
        <v>432</v>
      </c>
      <c r="C98" s="669" t="s">
        <v>432</v>
      </c>
      <c r="D98" s="681" t="s">
        <v>432</v>
      </c>
      <c r="E98" s="683" t="s">
        <v>432</v>
      </c>
      <c r="F98" s="671" t="s">
        <v>432</v>
      </c>
      <c r="G98" s="669" t="s">
        <v>432</v>
      </c>
      <c r="H98" s="656" t="s">
        <v>432</v>
      </c>
      <c r="I98" s="655" t="s">
        <v>432</v>
      </c>
      <c r="J98" s="399" t="s">
        <v>432</v>
      </c>
      <c r="K98" s="649" t="s">
        <v>432</v>
      </c>
      <c r="L98" s="710" t="s">
        <v>432</v>
      </c>
      <c r="M98" s="655" t="s">
        <v>432</v>
      </c>
      <c r="O98" s="662" t="s">
        <v>432</v>
      </c>
    </row>
    <row r="99" spans="1:15" ht="15.75" x14ac:dyDescent="0.2">
      <c r="A99" s="13" t="s">
        <v>29</v>
      </c>
      <c r="B99" s="672" t="s">
        <v>432</v>
      </c>
      <c r="C99" s="672" t="s">
        <v>432</v>
      </c>
      <c r="D99" s="681" t="s">
        <v>432</v>
      </c>
      <c r="E99" s="683" t="s">
        <v>432</v>
      </c>
      <c r="F99" s="672" t="s">
        <v>432</v>
      </c>
      <c r="G99" s="672" t="s">
        <v>432</v>
      </c>
      <c r="H99" s="656" t="s">
        <v>432</v>
      </c>
      <c r="I99" s="655" t="s">
        <v>432</v>
      </c>
      <c r="J99" s="410" t="s">
        <v>432</v>
      </c>
      <c r="K99" s="645" t="s">
        <v>432</v>
      </c>
      <c r="L99" s="710" t="s">
        <v>432</v>
      </c>
      <c r="M99" s="655" t="s">
        <v>432</v>
      </c>
      <c r="O99" s="662" t="s">
        <v>432</v>
      </c>
    </row>
    <row r="100" spans="1:15" x14ac:dyDescent="0.2">
      <c r="A100" s="21" t="s">
        <v>9</v>
      </c>
      <c r="B100" s="671" t="s">
        <v>432</v>
      </c>
      <c r="C100" s="669" t="s">
        <v>432</v>
      </c>
      <c r="D100" s="681" t="s">
        <v>432</v>
      </c>
      <c r="E100" s="683" t="s">
        <v>432</v>
      </c>
      <c r="F100" s="671" t="s">
        <v>432</v>
      </c>
      <c r="G100" s="669" t="s">
        <v>432</v>
      </c>
      <c r="H100" s="656" t="s">
        <v>432</v>
      </c>
      <c r="I100" s="655" t="s">
        <v>432</v>
      </c>
      <c r="J100" s="399" t="s">
        <v>432</v>
      </c>
      <c r="K100" s="649" t="s">
        <v>432</v>
      </c>
      <c r="L100" s="710" t="s">
        <v>432</v>
      </c>
      <c r="M100" s="655" t="s">
        <v>432</v>
      </c>
      <c r="O100" s="662" t="s">
        <v>432</v>
      </c>
    </row>
    <row r="101" spans="1:15" x14ac:dyDescent="0.2">
      <c r="A101" s="21" t="s">
        <v>10</v>
      </c>
      <c r="B101" s="671" t="s">
        <v>432</v>
      </c>
      <c r="C101" s="669" t="s">
        <v>432</v>
      </c>
      <c r="D101" s="681" t="s">
        <v>432</v>
      </c>
      <c r="E101" s="683" t="s">
        <v>432</v>
      </c>
      <c r="F101" s="670" t="s">
        <v>432</v>
      </c>
      <c r="G101" s="670" t="s">
        <v>432</v>
      </c>
      <c r="H101" s="656" t="s">
        <v>432</v>
      </c>
      <c r="I101" s="655" t="s">
        <v>432</v>
      </c>
      <c r="J101" s="399" t="s">
        <v>432</v>
      </c>
      <c r="K101" s="649" t="s">
        <v>432</v>
      </c>
      <c r="L101" s="710" t="s">
        <v>432</v>
      </c>
      <c r="M101" s="655" t="s">
        <v>432</v>
      </c>
      <c r="O101" s="662" t="s">
        <v>432</v>
      </c>
    </row>
    <row r="102" spans="1:15" ht="15.75" x14ac:dyDescent="0.2">
      <c r="A102" s="308" t="s">
        <v>344</v>
      </c>
      <c r="B102" s="378" t="s">
        <v>432</v>
      </c>
      <c r="C102" s="378" t="s">
        <v>432</v>
      </c>
      <c r="D102" s="681" t="s">
        <v>432</v>
      </c>
      <c r="E102" s="392" t="s">
        <v>432</v>
      </c>
      <c r="F102" s="378" t="s">
        <v>432</v>
      </c>
      <c r="G102" s="378" t="s">
        <v>432</v>
      </c>
      <c r="H102" s="167" t="s">
        <v>432</v>
      </c>
      <c r="I102" s="704" t="s">
        <v>432</v>
      </c>
      <c r="J102" s="302" t="s">
        <v>432</v>
      </c>
      <c r="K102" s="302" t="s">
        <v>432</v>
      </c>
      <c r="L102" s="167" t="s">
        <v>432</v>
      </c>
      <c r="M102" s="656" t="s">
        <v>432</v>
      </c>
      <c r="O102" s="662" t="s">
        <v>432</v>
      </c>
    </row>
    <row r="103" spans="1:15" x14ac:dyDescent="0.2">
      <c r="A103" s="308" t="s">
        <v>12</v>
      </c>
      <c r="B103" s="388"/>
      <c r="C103" s="389"/>
      <c r="D103" s="681" t="s">
        <v>432</v>
      </c>
      <c r="E103" s="392" t="s">
        <v>432</v>
      </c>
      <c r="F103" s="378" t="s">
        <v>432</v>
      </c>
      <c r="G103" s="378" t="s">
        <v>432</v>
      </c>
      <c r="H103" s="167" t="s">
        <v>432</v>
      </c>
      <c r="I103" s="704" t="s">
        <v>432</v>
      </c>
      <c r="J103" s="302" t="s">
        <v>432</v>
      </c>
      <c r="K103" s="302" t="s">
        <v>432</v>
      </c>
      <c r="L103" s="167" t="s">
        <v>432</v>
      </c>
      <c r="M103" s="656" t="s">
        <v>432</v>
      </c>
      <c r="O103" s="662" t="s">
        <v>432</v>
      </c>
    </row>
    <row r="104" spans="1:15" x14ac:dyDescent="0.2">
      <c r="A104" s="308" t="s">
        <v>13</v>
      </c>
      <c r="B104" s="388"/>
      <c r="C104" s="389"/>
      <c r="D104" s="681" t="s">
        <v>432</v>
      </c>
      <c r="E104" s="392" t="s">
        <v>432</v>
      </c>
      <c r="F104" s="378" t="s">
        <v>432</v>
      </c>
      <c r="G104" s="378" t="s">
        <v>432</v>
      </c>
      <c r="H104" s="167" t="s">
        <v>432</v>
      </c>
      <c r="I104" s="704" t="s">
        <v>432</v>
      </c>
      <c r="J104" s="302" t="s">
        <v>432</v>
      </c>
      <c r="K104" s="302" t="s">
        <v>432</v>
      </c>
      <c r="L104" s="167" t="s">
        <v>432</v>
      </c>
      <c r="M104" s="656" t="s">
        <v>432</v>
      </c>
      <c r="O104" s="662" t="s">
        <v>432</v>
      </c>
    </row>
    <row r="105" spans="1:15" ht="15.75" x14ac:dyDescent="0.2">
      <c r="A105" s="308" t="s">
        <v>345</v>
      </c>
      <c r="B105" s="378" t="s">
        <v>432</v>
      </c>
      <c r="C105" s="378" t="s">
        <v>432</v>
      </c>
      <c r="D105" s="681" t="s">
        <v>432</v>
      </c>
      <c r="E105" s="392" t="s">
        <v>432</v>
      </c>
      <c r="F105" s="378" t="s">
        <v>432</v>
      </c>
      <c r="G105" s="378" t="s">
        <v>432</v>
      </c>
      <c r="H105" s="167" t="s">
        <v>432</v>
      </c>
      <c r="I105" s="704" t="s">
        <v>432</v>
      </c>
      <c r="J105" s="302" t="s">
        <v>432</v>
      </c>
      <c r="K105" s="302" t="s">
        <v>432</v>
      </c>
      <c r="L105" s="167" t="s">
        <v>432</v>
      </c>
      <c r="M105" s="656" t="s">
        <v>432</v>
      </c>
      <c r="O105" s="662" t="s">
        <v>432</v>
      </c>
    </row>
    <row r="106" spans="1:15" x14ac:dyDescent="0.2">
      <c r="A106" s="308" t="s">
        <v>12</v>
      </c>
      <c r="B106" s="388"/>
      <c r="C106" s="389"/>
      <c r="D106" s="681" t="s">
        <v>432</v>
      </c>
      <c r="E106" s="392" t="s">
        <v>432</v>
      </c>
      <c r="F106" s="378" t="s">
        <v>432</v>
      </c>
      <c r="G106" s="378" t="s">
        <v>432</v>
      </c>
      <c r="H106" s="167" t="s">
        <v>432</v>
      </c>
      <c r="I106" s="704" t="s">
        <v>432</v>
      </c>
      <c r="J106" s="302" t="s">
        <v>432</v>
      </c>
      <c r="K106" s="302" t="s">
        <v>432</v>
      </c>
      <c r="L106" s="167" t="s">
        <v>432</v>
      </c>
      <c r="M106" s="656" t="s">
        <v>432</v>
      </c>
      <c r="O106" s="662" t="s">
        <v>432</v>
      </c>
    </row>
    <row r="107" spans="1:15" x14ac:dyDescent="0.2">
      <c r="A107" s="308" t="s">
        <v>13</v>
      </c>
      <c r="B107" s="388"/>
      <c r="C107" s="389"/>
      <c r="D107" s="681" t="s">
        <v>432</v>
      </c>
      <c r="E107" s="392" t="s">
        <v>432</v>
      </c>
      <c r="F107" s="378" t="s">
        <v>432</v>
      </c>
      <c r="G107" s="378" t="s">
        <v>432</v>
      </c>
      <c r="H107" s="167" t="s">
        <v>432</v>
      </c>
      <c r="I107" s="704" t="s">
        <v>432</v>
      </c>
      <c r="J107" s="302" t="s">
        <v>432</v>
      </c>
      <c r="K107" s="302" t="s">
        <v>432</v>
      </c>
      <c r="L107" s="167" t="s">
        <v>432</v>
      </c>
      <c r="M107" s="656" t="s">
        <v>432</v>
      </c>
      <c r="O107" s="662" t="s">
        <v>432</v>
      </c>
    </row>
    <row r="108" spans="1:15" x14ac:dyDescent="0.2">
      <c r="A108" s="21" t="s">
        <v>33</v>
      </c>
      <c r="B108" s="671" t="s">
        <v>432</v>
      </c>
      <c r="C108" s="669" t="s">
        <v>432</v>
      </c>
      <c r="D108" s="681" t="s">
        <v>432</v>
      </c>
      <c r="E108" s="683" t="s">
        <v>432</v>
      </c>
      <c r="F108" s="671" t="s">
        <v>432</v>
      </c>
      <c r="G108" s="669" t="s">
        <v>432</v>
      </c>
      <c r="H108" s="656" t="s">
        <v>432</v>
      </c>
      <c r="I108" s="655" t="s">
        <v>432</v>
      </c>
      <c r="J108" s="399" t="s">
        <v>432</v>
      </c>
      <c r="K108" s="649" t="s">
        <v>432</v>
      </c>
      <c r="L108" s="710" t="s">
        <v>432</v>
      </c>
      <c r="M108" s="655" t="s">
        <v>432</v>
      </c>
      <c r="O108" s="662" t="s">
        <v>432</v>
      </c>
    </row>
    <row r="109" spans="1:15" ht="15.75" x14ac:dyDescent="0.2">
      <c r="A109" s="21" t="s">
        <v>346</v>
      </c>
      <c r="B109" s="671" t="s">
        <v>432</v>
      </c>
      <c r="C109" s="669" t="s">
        <v>432</v>
      </c>
      <c r="D109" s="681" t="s">
        <v>432</v>
      </c>
      <c r="E109" s="683" t="s">
        <v>432</v>
      </c>
      <c r="F109" s="670" t="s">
        <v>432</v>
      </c>
      <c r="G109" s="670" t="s">
        <v>432</v>
      </c>
      <c r="H109" s="656" t="s">
        <v>432</v>
      </c>
      <c r="I109" s="655" t="s">
        <v>432</v>
      </c>
      <c r="J109" s="399" t="s">
        <v>432</v>
      </c>
      <c r="K109" s="649" t="s">
        <v>432</v>
      </c>
      <c r="L109" s="710" t="s">
        <v>432</v>
      </c>
      <c r="M109" s="655" t="s">
        <v>432</v>
      </c>
      <c r="O109" s="662" t="s">
        <v>432</v>
      </c>
    </row>
    <row r="110" spans="1:15" x14ac:dyDescent="0.2">
      <c r="A110" s="21" t="s">
        <v>9</v>
      </c>
      <c r="B110" s="671" t="s">
        <v>432</v>
      </c>
      <c r="C110" s="669" t="s">
        <v>432</v>
      </c>
      <c r="D110" s="681" t="s">
        <v>432</v>
      </c>
      <c r="E110" s="683" t="s">
        <v>432</v>
      </c>
      <c r="F110" s="670" t="s">
        <v>432</v>
      </c>
      <c r="G110" s="678" t="s">
        <v>432</v>
      </c>
      <c r="H110" s="656" t="s">
        <v>432</v>
      </c>
      <c r="I110" s="655" t="s">
        <v>432</v>
      </c>
      <c r="J110" s="399" t="s">
        <v>432</v>
      </c>
      <c r="K110" s="649" t="s">
        <v>432</v>
      </c>
      <c r="L110" s="710" t="s">
        <v>432</v>
      </c>
      <c r="M110" s="655" t="s">
        <v>432</v>
      </c>
      <c r="O110" s="662" t="s">
        <v>432</v>
      </c>
    </row>
    <row r="111" spans="1:15" x14ac:dyDescent="0.2">
      <c r="A111" s="21" t="s">
        <v>10</v>
      </c>
      <c r="B111" s="670" t="s">
        <v>432</v>
      </c>
      <c r="C111" s="678" t="s">
        <v>432</v>
      </c>
      <c r="D111" s="681" t="s">
        <v>432</v>
      </c>
      <c r="E111" s="683" t="s">
        <v>432</v>
      </c>
      <c r="F111" s="670" t="s">
        <v>432</v>
      </c>
      <c r="G111" s="678" t="s">
        <v>432</v>
      </c>
      <c r="H111" s="656" t="s">
        <v>432</v>
      </c>
      <c r="I111" s="655" t="s">
        <v>432</v>
      </c>
      <c r="J111" s="399" t="s">
        <v>432</v>
      </c>
      <c r="K111" s="649" t="s">
        <v>432</v>
      </c>
      <c r="L111" s="710" t="s">
        <v>432</v>
      </c>
      <c r="M111" s="655" t="s">
        <v>432</v>
      </c>
      <c r="O111" s="662" t="s">
        <v>432</v>
      </c>
    </row>
    <row r="112" spans="1:15" ht="15.75" x14ac:dyDescent="0.2">
      <c r="A112" s="308" t="s">
        <v>344</v>
      </c>
      <c r="B112" s="378" t="s">
        <v>432</v>
      </c>
      <c r="C112" s="378" t="s">
        <v>432</v>
      </c>
      <c r="D112" s="681" t="s">
        <v>432</v>
      </c>
      <c r="E112" s="392" t="s">
        <v>432</v>
      </c>
      <c r="F112" s="378" t="s">
        <v>432</v>
      </c>
      <c r="G112" s="378" t="s">
        <v>432</v>
      </c>
      <c r="H112" s="167" t="s">
        <v>432</v>
      </c>
      <c r="I112" s="704" t="s">
        <v>432</v>
      </c>
      <c r="J112" s="302" t="s">
        <v>432</v>
      </c>
      <c r="K112" s="302" t="s">
        <v>432</v>
      </c>
      <c r="L112" s="167" t="s">
        <v>432</v>
      </c>
      <c r="M112" s="656" t="s">
        <v>432</v>
      </c>
      <c r="O112" s="662" t="s">
        <v>432</v>
      </c>
    </row>
    <row r="113" spans="1:15" x14ac:dyDescent="0.2">
      <c r="A113" s="308" t="s">
        <v>12</v>
      </c>
      <c r="B113" s="388"/>
      <c r="C113" s="389"/>
      <c r="D113" s="681" t="s">
        <v>432</v>
      </c>
      <c r="E113" s="392" t="s">
        <v>432</v>
      </c>
      <c r="F113" s="378" t="s">
        <v>432</v>
      </c>
      <c r="G113" s="378" t="s">
        <v>432</v>
      </c>
      <c r="H113" s="167" t="s">
        <v>432</v>
      </c>
      <c r="I113" s="704" t="s">
        <v>432</v>
      </c>
      <c r="J113" s="302" t="s">
        <v>432</v>
      </c>
      <c r="K113" s="302" t="s">
        <v>432</v>
      </c>
      <c r="L113" s="167" t="s">
        <v>432</v>
      </c>
      <c r="M113" s="656" t="s">
        <v>432</v>
      </c>
      <c r="O113" s="662" t="s">
        <v>432</v>
      </c>
    </row>
    <row r="114" spans="1:15" x14ac:dyDescent="0.2">
      <c r="A114" s="308" t="s">
        <v>13</v>
      </c>
      <c r="B114" s="388"/>
      <c r="C114" s="389"/>
      <c r="D114" s="681" t="s">
        <v>432</v>
      </c>
      <c r="E114" s="392" t="s">
        <v>432</v>
      </c>
      <c r="F114" s="378" t="s">
        <v>432</v>
      </c>
      <c r="G114" s="378" t="s">
        <v>432</v>
      </c>
      <c r="H114" s="167" t="s">
        <v>432</v>
      </c>
      <c r="I114" s="704" t="s">
        <v>432</v>
      </c>
      <c r="J114" s="302" t="s">
        <v>432</v>
      </c>
      <c r="K114" s="302" t="s">
        <v>432</v>
      </c>
      <c r="L114" s="167" t="s">
        <v>432</v>
      </c>
      <c r="M114" s="656" t="s">
        <v>432</v>
      </c>
      <c r="O114" s="662" t="s">
        <v>432</v>
      </c>
    </row>
    <row r="115" spans="1:15" ht="15.75" x14ac:dyDescent="0.2">
      <c r="A115" s="308" t="s">
        <v>345</v>
      </c>
      <c r="B115" s="378" t="s">
        <v>432</v>
      </c>
      <c r="C115" s="378" t="s">
        <v>432</v>
      </c>
      <c r="D115" s="681" t="s">
        <v>432</v>
      </c>
      <c r="E115" s="392" t="s">
        <v>432</v>
      </c>
      <c r="F115" s="378" t="s">
        <v>432</v>
      </c>
      <c r="G115" s="378" t="s">
        <v>432</v>
      </c>
      <c r="H115" s="167" t="s">
        <v>432</v>
      </c>
      <c r="I115" s="704" t="s">
        <v>432</v>
      </c>
      <c r="J115" s="302" t="s">
        <v>432</v>
      </c>
      <c r="K115" s="302" t="s">
        <v>432</v>
      </c>
      <c r="L115" s="167" t="s">
        <v>432</v>
      </c>
      <c r="M115" s="656" t="s">
        <v>432</v>
      </c>
      <c r="O115" s="662" t="s">
        <v>432</v>
      </c>
    </row>
    <row r="116" spans="1:15" x14ac:dyDescent="0.2">
      <c r="A116" s="308" t="s">
        <v>12</v>
      </c>
      <c r="B116" s="388"/>
      <c r="C116" s="389"/>
      <c r="D116" s="681" t="s">
        <v>432</v>
      </c>
      <c r="E116" s="392" t="s">
        <v>432</v>
      </c>
      <c r="F116" s="378" t="s">
        <v>432</v>
      </c>
      <c r="G116" s="378" t="s">
        <v>432</v>
      </c>
      <c r="H116" s="167" t="s">
        <v>432</v>
      </c>
      <c r="I116" s="704" t="s">
        <v>432</v>
      </c>
      <c r="J116" s="302" t="s">
        <v>432</v>
      </c>
      <c r="K116" s="302" t="s">
        <v>432</v>
      </c>
      <c r="L116" s="167" t="s">
        <v>432</v>
      </c>
      <c r="M116" s="656" t="s">
        <v>432</v>
      </c>
      <c r="O116" s="662" t="s">
        <v>432</v>
      </c>
    </row>
    <row r="117" spans="1:15" x14ac:dyDescent="0.2">
      <c r="A117" s="308" t="s">
        <v>13</v>
      </c>
      <c r="B117" s="390"/>
      <c r="C117" s="391"/>
      <c r="D117" s="681" t="s">
        <v>432</v>
      </c>
      <c r="E117" s="392" t="s">
        <v>432</v>
      </c>
      <c r="F117" s="378" t="s">
        <v>432</v>
      </c>
      <c r="G117" s="378" t="s">
        <v>432</v>
      </c>
      <c r="H117" s="167" t="s">
        <v>432</v>
      </c>
      <c r="I117" s="704" t="s">
        <v>432</v>
      </c>
      <c r="J117" s="302" t="s">
        <v>432</v>
      </c>
      <c r="K117" s="302" t="s">
        <v>432</v>
      </c>
      <c r="L117" s="167" t="s">
        <v>432</v>
      </c>
      <c r="M117" s="656" t="s">
        <v>432</v>
      </c>
      <c r="O117" s="662" t="s">
        <v>432</v>
      </c>
    </row>
    <row r="118" spans="1:15" ht="15.75" x14ac:dyDescent="0.2">
      <c r="A118" s="21" t="s">
        <v>356</v>
      </c>
      <c r="B118" s="671" t="s">
        <v>432</v>
      </c>
      <c r="C118" s="669" t="s">
        <v>432</v>
      </c>
      <c r="D118" s="681" t="s">
        <v>432</v>
      </c>
      <c r="E118" s="683" t="s">
        <v>432</v>
      </c>
      <c r="F118" s="671" t="s">
        <v>432</v>
      </c>
      <c r="G118" s="669" t="s">
        <v>432</v>
      </c>
      <c r="H118" s="656" t="s">
        <v>432</v>
      </c>
      <c r="I118" s="655" t="s">
        <v>432</v>
      </c>
      <c r="J118" s="399" t="s">
        <v>432</v>
      </c>
      <c r="K118" s="649" t="s">
        <v>432</v>
      </c>
      <c r="L118" s="710" t="s">
        <v>432</v>
      </c>
      <c r="M118" s="655" t="s">
        <v>432</v>
      </c>
      <c r="O118" s="662" t="s">
        <v>432</v>
      </c>
    </row>
    <row r="119" spans="1:15" ht="15.75" x14ac:dyDescent="0.2">
      <c r="A119" s="13" t="s">
        <v>28</v>
      </c>
      <c r="B119" s="668" t="s">
        <v>432</v>
      </c>
      <c r="C119" s="668" t="s">
        <v>432</v>
      </c>
      <c r="D119" s="681" t="s">
        <v>432</v>
      </c>
      <c r="E119" s="683" t="s">
        <v>432</v>
      </c>
      <c r="F119" s="668" t="s">
        <v>432</v>
      </c>
      <c r="G119" s="668" t="s">
        <v>432</v>
      </c>
      <c r="H119" s="656" t="s">
        <v>432</v>
      </c>
      <c r="I119" s="655" t="s">
        <v>432</v>
      </c>
      <c r="J119" s="410" t="s">
        <v>432</v>
      </c>
      <c r="K119" s="645" t="s">
        <v>432</v>
      </c>
      <c r="L119" s="710" t="s">
        <v>432</v>
      </c>
      <c r="M119" s="655" t="s">
        <v>432</v>
      </c>
      <c r="O119" s="662" t="s">
        <v>432</v>
      </c>
    </row>
    <row r="120" spans="1:15" x14ac:dyDescent="0.2">
      <c r="A120" s="21" t="s">
        <v>9</v>
      </c>
      <c r="B120" s="671" t="s">
        <v>432</v>
      </c>
      <c r="C120" s="669" t="s">
        <v>432</v>
      </c>
      <c r="D120" s="681" t="s">
        <v>432</v>
      </c>
      <c r="E120" s="683" t="s">
        <v>432</v>
      </c>
      <c r="F120" s="671" t="s">
        <v>432</v>
      </c>
      <c r="G120" s="669" t="s">
        <v>432</v>
      </c>
      <c r="H120" s="656" t="s">
        <v>432</v>
      </c>
      <c r="I120" s="655" t="s">
        <v>432</v>
      </c>
      <c r="J120" s="399" t="s">
        <v>432</v>
      </c>
      <c r="K120" s="649" t="s">
        <v>432</v>
      </c>
      <c r="L120" s="710" t="s">
        <v>432</v>
      </c>
      <c r="M120" s="655" t="s">
        <v>432</v>
      </c>
      <c r="O120" s="662" t="s">
        <v>432</v>
      </c>
    </row>
    <row r="121" spans="1:15" x14ac:dyDescent="0.2">
      <c r="A121" s="21" t="s">
        <v>10</v>
      </c>
      <c r="B121" s="671" t="s">
        <v>432</v>
      </c>
      <c r="C121" s="669" t="s">
        <v>432</v>
      </c>
      <c r="D121" s="681" t="s">
        <v>432</v>
      </c>
      <c r="E121" s="683" t="s">
        <v>432</v>
      </c>
      <c r="F121" s="671" t="s">
        <v>432</v>
      </c>
      <c r="G121" s="669" t="s">
        <v>432</v>
      </c>
      <c r="H121" s="656" t="s">
        <v>432</v>
      </c>
      <c r="I121" s="655" t="s">
        <v>432</v>
      </c>
      <c r="J121" s="399" t="s">
        <v>432</v>
      </c>
      <c r="K121" s="649" t="s">
        <v>432</v>
      </c>
      <c r="L121" s="710" t="s">
        <v>432</v>
      </c>
      <c r="M121" s="655" t="s">
        <v>432</v>
      </c>
      <c r="O121" s="662" t="s">
        <v>432</v>
      </c>
    </row>
    <row r="122" spans="1:15" ht="15.75" x14ac:dyDescent="0.2">
      <c r="A122" s="308" t="s">
        <v>344</v>
      </c>
      <c r="B122" s="378" t="s">
        <v>432</v>
      </c>
      <c r="C122" s="378" t="s">
        <v>432</v>
      </c>
      <c r="D122" s="681" t="s">
        <v>432</v>
      </c>
      <c r="E122" s="392" t="s">
        <v>432</v>
      </c>
      <c r="F122" s="378" t="s">
        <v>432</v>
      </c>
      <c r="G122" s="378" t="s">
        <v>432</v>
      </c>
      <c r="H122" s="167" t="s">
        <v>432</v>
      </c>
      <c r="I122" s="704" t="s">
        <v>432</v>
      </c>
      <c r="J122" s="302" t="s">
        <v>432</v>
      </c>
      <c r="K122" s="302" t="s">
        <v>432</v>
      </c>
      <c r="L122" s="167" t="s">
        <v>432</v>
      </c>
      <c r="M122" s="656" t="s">
        <v>432</v>
      </c>
      <c r="O122" s="662" t="s">
        <v>432</v>
      </c>
    </row>
    <row r="123" spans="1:15" x14ac:dyDescent="0.2">
      <c r="A123" s="308" t="s">
        <v>12</v>
      </c>
      <c r="B123" s="388"/>
      <c r="C123" s="389"/>
      <c r="D123" s="681" t="s">
        <v>432</v>
      </c>
      <c r="E123" s="392" t="s">
        <v>432</v>
      </c>
      <c r="F123" s="378" t="s">
        <v>432</v>
      </c>
      <c r="G123" s="378" t="s">
        <v>432</v>
      </c>
      <c r="H123" s="167" t="s">
        <v>432</v>
      </c>
      <c r="I123" s="704" t="s">
        <v>432</v>
      </c>
      <c r="J123" s="302" t="s">
        <v>432</v>
      </c>
      <c r="K123" s="302" t="s">
        <v>432</v>
      </c>
      <c r="L123" s="167" t="s">
        <v>432</v>
      </c>
      <c r="M123" s="656" t="s">
        <v>432</v>
      </c>
      <c r="O123" s="662" t="s">
        <v>432</v>
      </c>
    </row>
    <row r="124" spans="1:15" x14ac:dyDescent="0.2">
      <c r="A124" s="308" t="s">
        <v>13</v>
      </c>
      <c r="B124" s="388"/>
      <c r="C124" s="389"/>
      <c r="D124" s="681" t="s">
        <v>432</v>
      </c>
      <c r="E124" s="392" t="s">
        <v>432</v>
      </c>
      <c r="F124" s="378" t="s">
        <v>432</v>
      </c>
      <c r="G124" s="378" t="s">
        <v>432</v>
      </c>
      <c r="H124" s="167" t="s">
        <v>432</v>
      </c>
      <c r="I124" s="704" t="s">
        <v>432</v>
      </c>
      <c r="J124" s="302" t="s">
        <v>432</v>
      </c>
      <c r="K124" s="302" t="s">
        <v>432</v>
      </c>
      <c r="L124" s="167" t="s">
        <v>432</v>
      </c>
      <c r="M124" s="656" t="s">
        <v>432</v>
      </c>
      <c r="O124" s="662" t="s">
        <v>432</v>
      </c>
    </row>
    <row r="125" spans="1:15" ht="15.75" x14ac:dyDescent="0.2">
      <c r="A125" s="308" t="s">
        <v>345</v>
      </c>
      <c r="B125" s="378" t="s">
        <v>432</v>
      </c>
      <c r="C125" s="378" t="s">
        <v>432</v>
      </c>
      <c r="D125" s="681" t="s">
        <v>432</v>
      </c>
      <c r="E125" s="392" t="s">
        <v>432</v>
      </c>
      <c r="F125" s="378" t="s">
        <v>432</v>
      </c>
      <c r="G125" s="378" t="s">
        <v>432</v>
      </c>
      <c r="H125" s="167" t="s">
        <v>432</v>
      </c>
      <c r="I125" s="704" t="s">
        <v>432</v>
      </c>
      <c r="J125" s="302" t="s">
        <v>432</v>
      </c>
      <c r="K125" s="302" t="s">
        <v>432</v>
      </c>
      <c r="L125" s="167" t="s">
        <v>432</v>
      </c>
      <c r="M125" s="656" t="s">
        <v>432</v>
      </c>
      <c r="O125" s="662" t="s">
        <v>432</v>
      </c>
    </row>
    <row r="126" spans="1:15" x14ac:dyDescent="0.2">
      <c r="A126" s="308" t="s">
        <v>12</v>
      </c>
      <c r="B126" s="388"/>
      <c r="C126" s="389"/>
      <c r="D126" s="681" t="s">
        <v>432</v>
      </c>
      <c r="E126" s="392" t="s">
        <v>432</v>
      </c>
      <c r="F126" s="378" t="s">
        <v>432</v>
      </c>
      <c r="G126" s="378" t="s">
        <v>432</v>
      </c>
      <c r="H126" s="167" t="s">
        <v>432</v>
      </c>
      <c r="I126" s="704" t="s">
        <v>432</v>
      </c>
      <c r="J126" s="302" t="s">
        <v>432</v>
      </c>
      <c r="K126" s="302" t="s">
        <v>432</v>
      </c>
      <c r="L126" s="167" t="s">
        <v>432</v>
      </c>
      <c r="M126" s="656" t="s">
        <v>432</v>
      </c>
      <c r="O126" s="662" t="s">
        <v>432</v>
      </c>
    </row>
    <row r="127" spans="1:15" x14ac:dyDescent="0.2">
      <c r="A127" s="308" t="s">
        <v>13</v>
      </c>
      <c r="B127" s="388"/>
      <c r="C127" s="389"/>
      <c r="D127" s="681" t="s">
        <v>432</v>
      </c>
      <c r="E127" s="392" t="s">
        <v>432</v>
      </c>
      <c r="F127" s="378" t="s">
        <v>432</v>
      </c>
      <c r="G127" s="378" t="s">
        <v>432</v>
      </c>
      <c r="H127" s="167" t="s">
        <v>432</v>
      </c>
      <c r="I127" s="704" t="s">
        <v>432</v>
      </c>
      <c r="J127" s="302" t="s">
        <v>432</v>
      </c>
      <c r="K127" s="302" t="s">
        <v>432</v>
      </c>
      <c r="L127" s="167" t="s">
        <v>432</v>
      </c>
      <c r="M127" s="656" t="s">
        <v>432</v>
      </c>
      <c r="O127" s="662" t="s">
        <v>432</v>
      </c>
    </row>
    <row r="128" spans="1:15" x14ac:dyDescent="0.2">
      <c r="A128" s="21" t="s">
        <v>34</v>
      </c>
      <c r="B128" s="671" t="s">
        <v>432</v>
      </c>
      <c r="C128" s="669" t="s">
        <v>432</v>
      </c>
      <c r="D128" s="681" t="s">
        <v>432</v>
      </c>
      <c r="E128" s="683" t="s">
        <v>432</v>
      </c>
      <c r="F128" s="671" t="s">
        <v>432</v>
      </c>
      <c r="G128" s="669" t="s">
        <v>432</v>
      </c>
      <c r="H128" s="656" t="s">
        <v>432</v>
      </c>
      <c r="I128" s="655" t="s">
        <v>432</v>
      </c>
      <c r="J128" s="399" t="s">
        <v>432</v>
      </c>
      <c r="K128" s="649" t="s">
        <v>432</v>
      </c>
      <c r="L128" s="710" t="s">
        <v>432</v>
      </c>
      <c r="M128" s="655" t="s">
        <v>432</v>
      </c>
      <c r="O128" s="662" t="s">
        <v>432</v>
      </c>
    </row>
    <row r="129" spans="1:15" ht="15.75" x14ac:dyDescent="0.2">
      <c r="A129" s="21" t="s">
        <v>346</v>
      </c>
      <c r="B129" s="671" t="s">
        <v>432</v>
      </c>
      <c r="C129" s="671" t="s">
        <v>432</v>
      </c>
      <c r="D129" s="681" t="s">
        <v>432</v>
      </c>
      <c r="E129" s="683" t="s">
        <v>432</v>
      </c>
      <c r="F129" s="670" t="s">
        <v>432</v>
      </c>
      <c r="G129" s="670" t="s">
        <v>432</v>
      </c>
      <c r="H129" s="656" t="s">
        <v>432</v>
      </c>
      <c r="I129" s="655" t="s">
        <v>432</v>
      </c>
      <c r="J129" s="399" t="s">
        <v>432</v>
      </c>
      <c r="K129" s="649" t="s">
        <v>432</v>
      </c>
      <c r="L129" s="710" t="s">
        <v>432</v>
      </c>
      <c r="M129" s="655" t="s">
        <v>432</v>
      </c>
      <c r="O129" s="662" t="s">
        <v>432</v>
      </c>
    </row>
    <row r="130" spans="1:15" x14ac:dyDescent="0.2">
      <c r="A130" s="21" t="s">
        <v>9</v>
      </c>
      <c r="B130" s="670" t="s">
        <v>432</v>
      </c>
      <c r="C130" s="678" t="s">
        <v>432</v>
      </c>
      <c r="D130" s="681" t="s">
        <v>432</v>
      </c>
      <c r="E130" s="683" t="s">
        <v>432</v>
      </c>
      <c r="F130" s="671" t="s">
        <v>432</v>
      </c>
      <c r="G130" s="669" t="s">
        <v>432</v>
      </c>
      <c r="H130" s="656" t="s">
        <v>432</v>
      </c>
      <c r="I130" s="655" t="s">
        <v>432</v>
      </c>
      <c r="J130" s="399" t="s">
        <v>432</v>
      </c>
      <c r="K130" s="649" t="s">
        <v>432</v>
      </c>
      <c r="L130" s="710" t="s">
        <v>432</v>
      </c>
      <c r="M130" s="655" t="s">
        <v>432</v>
      </c>
      <c r="O130" s="662" t="s">
        <v>432</v>
      </c>
    </row>
    <row r="131" spans="1:15" x14ac:dyDescent="0.2">
      <c r="A131" s="21" t="s">
        <v>10</v>
      </c>
      <c r="B131" s="670" t="s">
        <v>432</v>
      </c>
      <c r="C131" s="678" t="s">
        <v>432</v>
      </c>
      <c r="D131" s="681" t="s">
        <v>432</v>
      </c>
      <c r="E131" s="683" t="s">
        <v>432</v>
      </c>
      <c r="F131" s="671" t="s">
        <v>432</v>
      </c>
      <c r="G131" s="671" t="s">
        <v>432</v>
      </c>
      <c r="H131" s="656" t="s">
        <v>432</v>
      </c>
      <c r="I131" s="655" t="s">
        <v>432</v>
      </c>
      <c r="J131" s="399" t="s">
        <v>432</v>
      </c>
      <c r="K131" s="649" t="s">
        <v>432</v>
      </c>
      <c r="L131" s="710" t="s">
        <v>432</v>
      </c>
      <c r="M131" s="655" t="s">
        <v>432</v>
      </c>
      <c r="O131" s="662" t="s">
        <v>432</v>
      </c>
    </row>
    <row r="132" spans="1:15" ht="15.75" x14ac:dyDescent="0.2">
      <c r="A132" s="308" t="s">
        <v>344</v>
      </c>
      <c r="B132" s="378" t="s">
        <v>432</v>
      </c>
      <c r="C132" s="378" t="s">
        <v>432</v>
      </c>
      <c r="D132" s="681" t="s">
        <v>432</v>
      </c>
      <c r="E132" s="392" t="s">
        <v>432</v>
      </c>
      <c r="F132" s="378" t="s">
        <v>432</v>
      </c>
      <c r="G132" s="378" t="s">
        <v>432</v>
      </c>
      <c r="H132" s="167" t="s">
        <v>432</v>
      </c>
      <c r="I132" s="704" t="s">
        <v>432</v>
      </c>
      <c r="J132" s="302" t="s">
        <v>432</v>
      </c>
      <c r="K132" s="302" t="s">
        <v>432</v>
      </c>
      <c r="L132" s="167" t="s">
        <v>432</v>
      </c>
      <c r="M132" s="656" t="s">
        <v>432</v>
      </c>
      <c r="O132" s="662" t="s">
        <v>432</v>
      </c>
    </row>
    <row r="133" spans="1:15" x14ac:dyDescent="0.2">
      <c r="A133" s="308" t="s">
        <v>12</v>
      </c>
      <c r="B133" s="388"/>
      <c r="C133" s="389"/>
      <c r="D133" s="681" t="s">
        <v>432</v>
      </c>
      <c r="E133" s="392" t="s">
        <v>432</v>
      </c>
      <c r="F133" s="378" t="s">
        <v>432</v>
      </c>
      <c r="G133" s="378" t="s">
        <v>432</v>
      </c>
      <c r="H133" s="167" t="s">
        <v>432</v>
      </c>
      <c r="I133" s="704" t="s">
        <v>432</v>
      </c>
      <c r="J133" s="302" t="s">
        <v>432</v>
      </c>
      <c r="K133" s="302" t="s">
        <v>432</v>
      </c>
      <c r="L133" s="167" t="s">
        <v>432</v>
      </c>
      <c r="M133" s="656" t="s">
        <v>432</v>
      </c>
      <c r="O133" s="662" t="s">
        <v>432</v>
      </c>
    </row>
    <row r="134" spans="1:15" x14ac:dyDescent="0.2">
      <c r="A134" s="308" t="s">
        <v>13</v>
      </c>
      <c r="B134" s="388"/>
      <c r="C134" s="389"/>
      <c r="D134" s="681" t="s">
        <v>432</v>
      </c>
      <c r="E134" s="392" t="s">
        <v>432</v>
      </c>
      <c r="F134" s="378" t="s">
        <v>432</v>
      </c>
      <c r="G134" s="378" t="s">
        <v>432</v>
      </c>
      <c r="H134" s="167" t="s">
        <v>432</v>
      </c>
      <c r="I134" s="704" t="s">
        <v>432</v>
      </c>
      <c r="J134" s="302" t="s">
        <v>432</v>
      </c>
      <c r="K134" s="302" t="s">
        <v>432</v>
      </c>
      <c r="L134" s="167" t="s">
        <v>432</v>
      </c>
      <c r="M134" s="656" t="s">
        <v>432</v>
      </c>
      <c r="O134" s="662" t="s">
        <v>432</v>
      </c>
    </row>
    <row r="135" spans="1:15" ht="15.75" x14ac:dyDescent="0.2">
      <c r="A135" s="308" t="s">
        <v>345</v>
      </c>
      <c r="B135" s="378" t="s">
        <v>432</v>
      </c>
      <c r="C135" s="378" t="s">
        <v>432</v>
      </c>
      <c r="D135" s="681" t="s">
        <v>432</v>
      </c>
      <c r="E135" s="392" t="s">
        <v>432</v>
      </c>
      <c r="F135" s="378" t="s">
        <v>432</v>
      </c>
      <c r="G135" s="378" t="s">
        <v>432</v>
      </c>
      <c r="H135" s="167" t="s">
        <v>432</v>
      </c>
      <c r="I135" s="704" t="s">
        <v>432</v>
      </c>
      <c r="J135" s="302" t="s">
        <v>432</v>
      </c>
      <c r="K135" s="302" t="s">
        <v>432</v>
      </c>
      <c r="L135" s="167" t="s">
        <v>432</v>
      </c>
      <c r="M135" s="656" t="s">
        <v>432</v>
      </c>
      <c r="O135" s="662" t="s">
        <v>432</v>
      </c>
    </row>
    <row r="136" spans="1:15" x14ac:dyDescent="0.2">
      <c r="A136" s="308" t="s">
        <v>12</v>
      </c>
      <c r="B136" s="388"/>
      <c r="C136" s="389"/>
      <c r="D136" s="681" t="s">
        <v>432</v>
      </c>
      <c r="E136" s="392" t="s">
        <v>432</v>
      </c>
      <c r="F136" s="378" t="s">
        <v>432</v>
      </c>
      <c r="G136" s="378" t="s">
        <v>432</v>
      </c>
      <c r="H136" s="167" t="s">
        <v>432</v>
      </c>
      <c r="I136" s="704" t="s">
        <v>432</v>
      </c>
      <c r="J136" s="302" t="s">
        <v>432</v>
      </c>
      <c r="K136" s="302" t="s">
        <v>432</v>
      </c>
      <c r="L136" s="167" t="s">
        <v>432</v>
      </c>
      <c r="M136" s="656" t="s">
        <v>432</v>
      </c>
      <c r="O136" s="662" t="s">
        <v>432</v>
      </c>
    </row>
    <row r="137" spans="1:15" x14ac:dyDescent="0.2">
      <c r="A137" s="308" t="s">
        <v>13</v>
      </c>
      <c r="B137" s="388"/>
      <c r="C137" s="389"/>
      <c r="D137" s="681" t="s">
        <v>432</v>
      </c>
      <c r="E137" s="392" t="s">
        <v>432</v>
      </c>
      <c r="F137" s="378" t="s">
        <v>432</v>
      </c>
      <c r="G137" s="378" t="s">
        <v>432</v>
      </c>
      <c r="H137" s="167" t="s">
        <v>432</v>
      </c>
      <c r="I137" s="704" t="s">
        <v>432</v>
      </c>
      <c r="J137" s="302" t="s">
        <v>432</v>
      </c>
      <c r="K137" s="302" t="s">
        <v>432</v>
      </c>
      <c r="L137" s="167" t="s">
        <v>432</v>
      </c>
      <c r="M137" s="656" t="s">
        <v>432</v>
      </c>
      <c r="O137" s="662" t="s">
        <v>432</v>
      </c>
    </row>
    <row r="138" spans="1:15" ht="15.75" x14ac:dyDescent="0.2">
      <c r="A138" s="21" t="s">
        <v>356</v>
      </c>
      <c r="B138" s="671" t="s">
        <v>432</v>
      </c>
      <c r="C138" s="669" t="s">
        <v>432</v>
      </c>
      <c r="D138" s="681" t="s">
        <v>432</v>
      </c>
      <c r="E138" s="683" t="s">
        <v>432</v>
      </c>
      <c r="F138" s="671" t="s">
        <v>432</v>
      </c>
      <c r="G138" s="669" t="s">
        <v>432</v>
      </c>
      <c r="H138" s="656" t="s">
        <v>432</v>
      </c>
      <c r="I138" s="655" t="s">
        <v>432</v>
      </c>
      <c r="J138" s="399" t="s">
        <v>432</v>
      </c>
      <c r="K138" s="649" t="s">
        <v>432</v>
      </c>
      <c r="L138" s="710" t="s">
        <v>432</v>
      </c>
      <c r="M138" s="655" t="s">
        <v>432</v>
      </c>
      <c r="O138" s="662" t="s">
        <v>432</v>
      </c>
    </row>
    <row r="139" spans="1:15" ht="15.75" x14ac:dyDescent="0.2">
      <c r="A139" s="21" t="s">
        <v>357</v>
      </c>
      <c r="B139" s="671" t="s">
        <v>432</v>
      </c>
      <c r="C139" s="671" t="s">
        <v>432</v>
      </c>
      <c r="D139" s="681" t="s">
        <v>432</v>
      </c>
      <c r="E139" s="683" t="s">
        <v>432</v>
      </c>
      <c r="F139" s="671" t="s">
        <v>432</v>
      </c>
      <c r="G139" s="671" t="s">
        <v>432</v>
      </c>
      <c r="H139" s="656" t="s">
        <v>432</v>
      </c>
      <c r="I139" s="655" t="s">
        <v>432</v>
      </c>
      <c r="J139" s="399" t="s">
        <v>432</v>
      </c>
      <c r="K139" s="649" t="s">
        <v>432</v>
      </c>
      <c r="L139" s="710" t="s">
        <v>432</v>
      </c>
      <c r="M139" s="655" t="s">
        <v>432</v>
      </c>
      <c r="O139" s="662" t="s">
        <v>432</v>
      </c>
    </row>
    <row r="140" spans="1:15" ht="15.75" x14ac:dyDescent="0.2">
      <c r="A140" s="21" t="s">
        <v>348</v>
      </c>
      <c r="B140" s="671" t="s">
        <v>432</v>
      </c>
      <c r="C140" s="671" t="s">
        <v>432</v>
      </c>
      <c r="D140" s="681" t="s">
        <v>432</v>
      </c>
      <c r="E140" s="683" t="s">
        <v>432</v>
      </c>
      <c r="F140" s="671" t="s">
        <v>432</v>
      </c>
      <c r="G140" s="671" t="s">
        <v>432</v>
      </c>
      <c r="H140" s="656" t="s">
        <v>432</v>
      </c>
      <c r="I140" s="655" t="s">
        <v>432</v>
      </c>
      <c r="J140" s="399" t="s">
        <v>432</v>
      </c>
      <c r="K140" s="649" t="s">
        <v>432</v>
      </c>
      <c r="L140" s="710" t="s">
        <v>432</v>
      </c>
      <c r="M140" s="655" t="s">
        <v>432</v>
      </c>
      <c r="O140" s="662" t="s">
        <v>432</v>
      </c>
    </row>
    <row r="141" spans="1:15" ht="15.75" x14ac:dyDescent="0.2">
      <c r="A141" s="21" t="s">
        <v>349</v>
      </c>
      <c r="B141" s="671" t="s">
        <v>432</v>
      </c>
      <c r="C141" s="671" t="s">
        <v>432</v>
      </c>
      <c r="D141" s="681" t="s">
        <v>432</v>
      </c>
      <c r="E141" s="683" t="s">
        <v>432</v>
      </c>
      <c r="F141" s="671" t="s">
        <v>432</v>
      </c>
      <c r="G141" s="671" t="s">
        <v>432</v>
      </c>
      <c r="H141" s="656" t="s">
        <v>432</v>
      </c>
      <c r="I141" s="655" t="s">
        <v>432</v>
      </c>
      <c r="J141" s="399" t="s">
        <v>432</v>
      </c>
      <c r="K141" s="649" t="s">
        <v>432</v>
      </c>
      <c r="L141" s="710" t="s">
        <v>432</v>
      </c>
      <c r="M141" s="655" t="s">
        <v>432</v>
      </c>
      <c r="O141" s="662" t="s">
        <v>432</v>
      </c>
    </row>
    <row r="142" spans="1:15" ht="15.75" x14ac:dyDescent="0.2">
      <c r="A142" s="13" t="s">
        <v>27</v>
      </c>
      <c r="B142" s="672" t="s">
        <v>432</v>
      </c>
      <c r="C142" s="679" t="s">
        <v>432</v>
      </c>
      <c r="D142" s="681" t="s">
        <v>432</v>
      </c>
      <c r="E142" s="683" t="s">
        <v>432</v>
      </c>
      <c r="F142" s="672" t="s">
        <v>432</v>
      </c>
      <c r="G142" s="679" t="s">
        <v>432</v>
      </c>
      <c r="H142" s="656" t="s">
        <v>432</v>
      </c>
      <c r="I142" s="655" t="s">
        <v>432</v>
      </c>
      <c r="J142" s="410" t="s">
        <v>432</v>
      </c>
      <c r="K142" s="645" t="s">
        <v>432</v>
      </c>
      <c r="L142" s="710" t="s">
        <v>432</v>
      </c>
      <c r="M142" s="655" t="s">
        <v>432</v>
      </c>
      <c r="O142" s="662" t="s">
        <v>432</v>
      </c>
    </row>
    <row r="143" spans="1:15" x14ac:dyDescent="0.2">
      <c r="A143" s="21" t="s">
        <v>9</v>
      </c>
      <c r="B143" s="671" t="s">
        <v>432</v>
      </c>
      <c r="C143" s="669" t="s">
        <v>432</v>
      </c>
      <c r="D143" s="681" t="s">
        <v>432</v>
      </c>
      <c r="E143" s="683" t="s">
        <v>432</v>
      </c>
      <c r="F143" s="671" t="s">
        <v>432</v>
      </c>
      <c r="G143" s="669" t="s">
        <v>432</v>
      </c>
      <c r="H143" s="656" t="s">
        <v>432</v>
      </c>
      <c r="I143" s="655" t="s">
        <v>432</v>
      </c>
      <c r="J143" s="399" t="s">
        <v>432</v>
      </c>
      <c r="K143" s="649" t="s">
        <v>432</v>
      </c>
      <c r="L143" s="710" t="s">
        <v>432</v>
      </c>
      <c r="M143" s="655" t="s">
        <v>432</v>
      </c>
      <c r="O143" s="662" t="s">
        <v>432</v>
      </c>
    </row>
    <row r="144" spans="1:15" x14ac:dyDescent="0.2">
      <c r="A144" s="21" t="s">
        <v>10</v>
      </c>
      <c r="B144" s="671" t="s">
        <v>432</v>
      </c>
      <c r="C144" s="669" t="s">
        <v>432</v>
      </c>
      <c r="D144" s="681" t="s">
        <v>432</v>
      </c>
      <c r="E144" s="683" t="s">
        <v>432</v>
      </c>
      <c r="F144" s="671" t="s">
        <v>432</v>
      </c>
      <c r="G144" s="669" t="s">
        <v>432</v>
      </c>
      <c r="H144" s="656" t="s">
        <v>432</v>
      </c>
      <c r="I144" s="655" t="s">
        <v>432</v>
      </c>
      <c r="J144" s="399" t="s">
        <v>432</v>
      </c>
      <c r="K144" s="649" t="s">
        <v>432</v>
      </c>
      <c r="L144" s="710" t="s">
        <v>432</v>
      </c>
      <c r="M144" s="655" t="s">
        <v>432</v>
      </c>
      <c r="O144" s="662" t="s">
        <v>432</v>
      </c>
    </row>
    <row r="145" spans="1:15" x14ac:dyDescent="0.2">
      <c r="A145" s="21" t="s">
        <v>34</v>
      </c>
      <c r="B145" s="671" t="s">
        <v>432</v>
      </c>
      <c r="C145" s="669" t="s">
        <v>432</v>
      </c>
      <c r="D145" s="681" t="s">
        <v>432</v>
      </c>
      <c r="E145" s="683" t="s">
        <v>432</v>
      </c>
      <c r="F145" s="671" t="s">
        <v>432</v>
      </c>
      <c r="G145" s="669" t="s">
        <v>432</v>
      </c>
      <c r="H145" s="656" t="s">
        <v>432</v>
      </c>
      <c r="I145" s="655" t="s">
        <v>432</v>
      </c>
      <c r="J145" s="399" t="s">
        <v>432</v>
      </c>
      <c r="K145" s="649" t="s">
        <v>432</v>
      </c>
      <c r="L145" s="710" t="s">
        <v>432</v>
      </c>
      <c r="M145" s="655" t="s">
        <v>432</v>
      </c>
      <c r="O145" s="662" t="s">
        <v>432</v>
      </c>
    </row>
    <row r="146" spans="1:15" x14ac:dyDescent="0.2">
      <c r="A146" s="308" t="s">
        <v>15</v>
      </c>
      <c r="B146" s="378" t="s">
        <v>432</v>
      </c>
      <c r="C146" s="378" t="s">
        <v>432</v>
      </c>
      <c r="D146" s="681" t="s">
        <v>432</v>
      </c>
      <c r="E146" s="392" t="s">
        <v>432</v>
      </c>
      <c r="F146" s="378" t="s">
        <v>432</v>
      </c>
      <c r="G146" s="378" t="s">
        <v>432</v>
      </c>
      <c r="H146" s="167" t="s">
        <v>432</v>
      </c>
      <c r="I146" s="704" t="s">
        <v>432</v>
      </c>
      <c r="J146" s="302" t="s">
        <v>432</v>
      </c>
      <c r="K146" s="302" t="s">
        <v>432</v>
      </c>
      <c r="L146" s="167" t="s">
        <v>432</v>
      </c>
      <c r="M146" s="656" t="s">
        <v>432</v>
      </c>
      <c r="O146" s="662" t="s">
        <v>432</v>
      </c>
    </row>
    <row r="147" spans="1:15" ht="15.75" x14ac:dyDescent="0.2">
      <c r="A147" s="21" t="s">
        <v>358</v>
      </c>
      <c r="B147" s="671" t="s">
        <v>432</v>
      </c>
      <c r="C147" s="671" t="s">
        <v>432</v>
      </c>
      <c r="D147" s="681" t="s">
        <v>432</v>
      </c>
      <c r="E147" s="683" t="s">
        <v>432</v>
      </c>
      <c r="F147" s="671" t="s">
        <v>432</v>
      </c>
      <c r="G147" s="671" t="s">
        <v>432</v>
      </c>
      <c r="H147" s="656" t="s">
        <v>432</v>
      </c>
      <c r="I147" s="655" t="s">
        <v>432</v>
      </c>
      <c r="J147" s="399" t="s">
        <v>432</v>
      </c>
      <c r="K147" s="649" t="s">
        <v>432</v>
      </c>
      <c r="L147" s="710" t="s">
        <v>432</v>
      </c>
      <c r="M147" s="655" t="s">
        <v>432</v>
      </c>
      <c r="O147" s="662" t="s">
        <v>432</v>
      </c>
    </row>
    <row r="148" spans="1:15" ht="15.75" x14ac:dyDescent="0.2">
      <c r="A148" s="21" t="s">
        <v>350</v>
      </c>
      <c r="B148" s="671" t="s">
        <v>432</v>
      </c>
      <c r="C148" s="671" t="s">
        <v>432</v>
      </c>
      <c r="D148" s="681" t="s">
        <v>432</v>
      </c>
      <c r="E148" s="683" t="s">
        <v>432</v>
      </c>
      <c r="F148" s="671" t="s">
        <v>432</v>
      </c>
      <c r="G148" s="671" t="s">
        <v>432</v>
      </c>
      <c r="H148" s="656" t="s">
        <v>432</v>
      </c>
      <c r="I148" s="655" t="s">
        <v>432</v>
      </c>
      <c r="J148" s="399" t="s">
        <v>432</v>
      </c>
      <c r="K148" s="649" t="s">
        <v>432</v>
      </c>
      <c r="L148" s="710" t="s">
        <v>432</v>
      </c>
      <c r="M148" s="655" t="s">
        <v>432</v>
      </c>
      <c r="O148" s="662" t="s">
        <v>432</v>
      </c>
    </row>
    <row r="149" spans="1:15" ht="15.75" x14ac:dyDescent="0.2">
      <c r="A149" s="21" t="s">
        <v>349</v>
      </c>
      <c r="B149" s="671" t="s">
        <v>432</v>
      </c>
      <c r="C149" s="671" t="s">
        <v>432</v>
      </c>
      <c r="D149" s="681" t="s">
        <v>432</v>
      </c>
      <c r="E149" s="683" t="s">
        <v>432</v>
      </c>
      <c r="F149" s="671" t="s">
        <v>432</v>
      </c>
      <c r="G149" s="671" t="s">
        <v>432</v>
      </c>
      <c r="H149" s="656" t="s">
        <v>432</v>
      </c>
      <c r="I149" s="655" t="s">
        <v>432</v>
      </c>
      <c r="J149" s="399" t="s">
        <v>432</v>
      </c>
      <c r="K149" s="649" t="s">
        <v>432</v>
      </c>
      <c r="L149" s="710" t="s">
        <v>432</v>
      </c>
      <c r="M149" s="655" t="s">
        <v>432</v>
      </c>
      <c r="O149" s="662" t="s">
        <v>432</v>
      </c>
    </row>
    <row r="150" spans="1:15" ht="15.75" x14ac:dyDescent="0.2">
      <c r="A150" s="13" t="s">
        <v>26</v>
      </c>
      <c r="B150" s="672" t="s">
        <v>432</v>
      </c>
      <c r="C150" s="679" t="s">
        <v>432</v>
      </c>
      <c r="D150" s="681" t="s">
        <v>432</v>
      </c>
      <c r="E150" s="683" t="s">
        <v>432</v>
      </c>
      <c r="F150" s="672" t="s">
        <v>432</v>
      </c>
      <c r="G150" s="679" t="s">
        <v>432</v>
      </c>
      <c r="H150" s="656" t="s">
        <v>432</v>
      </c>
      <c r="I150" s="655" t="s">
        <v>432</v>
      </c>
      <c r="J150" s="410" t="s">
        <v>432</v>
      </c>
      <c r="K150" s="645" t="s">
        <v>432</v>
      </c>
      <c r="L150" s="710" t="s">
        <v>432</v>
      </c>
      <c r="M150" s="655" t="s">
        <v>432</v>
      </c>
      <c r="O150" s="662" t="s">
        <v>432</v>
      </c>
    </row>
    <row r="151" spans="1:15" x14ac:dyDescent="0.2">
      <c r="A151" s="21" t="s">
        <v>9</v>
      </c>
      <c r="B151" s="671" t="s">
        <v>432</v>
      </c>
      <c r="C151" s="669" t="s">
        <v>432</v>
      </c>
      <c r="D151" s="681" t="s">
        <v>432</v>
      </c>
      <c r="E151" s="683" t="s">
        <v>432</v>
      </c>
      <c r="F151" s="671" t="s">
        <v>432</v>
      </c>
      <c r="G151" s="669" t="s">
        <v>432</v>
      </c>
      <c r="H151" s="656" t="s">
        <v>432</v>
      </c>
      <c r="I151" s="655" t="s">
        <v>432</v>
      </c>
      <c r="J151" s="399" t="s">
        <v>432</v>
      </c>
      <c r="K151" s="649" t="s">
        <v>432</v>
      </c>
      <c r="L151" s="710" t="s">
        <v>432</v>
      </c>
      <c r="M151" s="655" t="s">
        <v>432</v>
      </c>
      <c r="O151" s="662" t="s">
        <v>432</v>
      </c>
    </row>
    <row r="152" spans="1:15" x14ac:dyDescent="0.2">
      <c r="A152" s="21" t="s">
        <v>10</v>
      </c>
      <c r="B152" s="671" t="s">
        <v>432</v>
      </c>
      <c r="C152" s="669" t="s">
        <v>432</v>
      </c>
      <c r="D152" s="681" t="s">
        <v>432</v>
      </c>
      <c r="E152" s="683" t="s">
        <v>432</v>
      </c>
      <c r="F152" s="671" t="s">
        <v>432</v>
      </c>
      <c r="G152" s="669" t="s">
        <v>432</v>
      </c>
      <c r="H152" s="656" t="s">
        <v>432</v>
      </c>
      <c r="I152" s="655" t="s">
        <v>432</v>
      </c>
      <c r="J152" s="399" t="s">
        <v>432</v>
      </c>
      <c r="K152" s="649" t="s">
        <v>432</v>
      </c>
      <c r="L152" s="710" t="s">
        <v>432</v>
      </c>
      <c r="M152" s="655" t="s">
        <v>432</v>
      </c>
      <c r="O152" s="662" t="s">
        <v>432</v>
      </c>
    </row>
    <row r="153" spans="1:15" x14ac:dyDescent="0.2">
      <c r="A153" s="21" t="s">
        <v>34</v>
      </c>
      <c r="B153" s="671" t="s">
        <v>432</v>
      </c>
      <c r="C153" s="669" t="s">
        <v>432</v>
      </c>
      <c r="D153" s="681" t="s">
        <v>432</v>
      </c>
      <c r="E153" s="683" t="s">
        <v>432</v>
      </c>
      <c r="F153" s="671" t="s">
        <v>432</v>
      </c>
      <c r="G153" s="669" t="s">
        <v>432</v>
      </c>
      <c r="H153" s="656" t="s">
        <v>432</v>
      </c>
      <c r="I153" s="655" t="s">
        <v>432</v>
      </c>
      <c r="J153" s="399" t="s">
        <v>432</v>
      </c>
      <c r="K153" s="649" t="s">
        <v>432</v>
      </c>
      <c r="L153" s="710" t="s">
        <v>432</v>
      </c>
      <c r="M153" s="655" t="s">
        <v>432</v>
      </c>
      <c r="O153" s="662" t="s">
        <v>432</v>
      </c>
    </row>
    <row r="154" spans="1:15" x14ac:dyDescent="0.2">
      <c r="A154" s="308" t="s">
        <v>14</v>
      </c>
      <c r="B154" s="378" t="s">
        <v>432</v>
      </c>
      <c r="C154" s="378" t="s">
        <v>432</v>
      </c>
      <c r="D154" s="681" t="s">
        <v>432</v>
      </c>
      <c r="E154" s="392" t="s">
        <v>432</v>
      </c>
      <c r="F154" s="378" t="s">
        <v>432</v>
      </c>
      <c r="G154" s="378" t="s">
        <v>432</v>
      </c>
      <c r="H154" s="167" t="s">
        <v>432</v>
      </c>
      <c r="I154" s="704" t="s">
        <v>432</v>
      </c>
      <c r="J154" s="302" t="s">
        <v>432</v>
      </c>
      <c r="K154" s="302" t="s">
        <v>432</v>
      </c>
      <c r="L154" s="167" t="s">
        <v>432</v>
      </c>
      <c r="M154" s="656" t="s">
        <v>432</v>
      </c>
      <c r="O154" s="662" t="s">
        <v>432</v>
      </c>
    </row>
    <row r="155" spans="1:15" ht="15.75" x14ac:dyDescent="0.2">
      <c r="A155" s="21" t="s">
        <v>347</v>
      </c>
      <c r="B155" s="671" t="s">
        <v>432</v>
      </c>
      <c r="C155" s="671" t="s">
        <v>432</v>
      </c>
      <c r="D155" s="681" t="s">
        <v>432</v>
      </c>
      <c r="E155" s="683" t="s">
        <v>432</v>
      </c>
      <c r="F155" s="671" t="s">
        <v>432</v>
      </c>
      <c r="G155" s="671" t="s">
        <v>432</v>
      </c>
      <c r="H155" s="656" t="s">
        <v>432</v>
      </c>
      <c r="I155" s="655" t="s">
        <v>432</v>
      </c>
      <c r="J155" s="399" t="s">
        <v>432</v>
      </c>
      <c r="K155" s="649" t="s">
        <v>432</v>
      </c>
      <c r="L155" s="710" t="s">
        <v>432</v>
      </c>
      <c r="M155" s="655" t="s">
        <v>432</v>
      </c>
      <c r="O155" s="662" t="s">
        <v>432</v>
      </c>
    </row>
    <row r="156" spans="1:15" ht="15.75" x14ac:dyDescent="0.2">
      <c r="A156" s="21" t="s">
        <v>348</v>
      </c>
      <c r="B156" s="671" t="s">
        <v>432</v>
      </c>
      <c r="C156" s="671" t="s">
        <v>432</v>
      </c>
      <c r="D156" s="681" t="s">
        <v>432</v>
      </c>
      <c r="E156" s="683" t="s">
        <v>432</v>
      </c>
      <c r="F156" s="671" t="s">
        <v>432</v>
      </c>
      <c r="G156" s="671" t="s">
        <v>432</v>
      </c>
      <c r="H156" s="656" t="s">
        <v>432</v>
      </c>
      <c r="I156" s="655" t="s">
        <v>432</v>
      </c>
      <c r="J156" s="399" t="s">
        <v>432</v>
      </c>
      <c r="K156" s="649" t="s">
        <v>432</v>
      </c>
      <c r="L156" s="710" t="s">
        <v>432</v>
      </c>
      <c r="M156" s="655" t="s">
        <v>432</v>
      </c>
      <c r="O156" s="662" t="s">
        <v>432</v>
      </c>
    </row>
    <row r="157" spans="1:15" ht="15.75" x14ac:dyDescent="0.2">
      <c r="A157" s="10" t="s">
        <v>349</v>
      </c>
      <c r="B157" s="667" t="s">
        <v>432</v>
      </c>
      <c r="C157" s="667" t="s">
        <v>432</v>
      </c>
      <c r="D157" s="682" t="s">
        <v>432</v>
      </c>
      <c r="E157" s="684" t="s">
        <v>432</v>
      </c>
      <c r="F157" s="667" t="s">
        <v>432</v>
      </c>
      <c r="G157" s="667" t="s">
        <v>432</v>
      </c>
      <c r="H157" s="657" t="s">
        <v>432</v>
      </c>
      <c r="I157" s="657" t="s">
        <v>432</v>
      </c>
      <c r="J157" s="708" t="s">
        <v>432</v>
      </c>
      <c r="K157" s="403" t="s">
        <v>432</v>
      </c>
      <c r="L157" s="711" t="s">
        <v>432</v>
      </c>
      <c r="M157" s="657" t="s">
        <v>432</v>
      </c>
      <c r="O157" s="662" t="s">
        <v>432</v>
      </c>
    </row>
    <row r="158" spans="1:15" x14ac:dyDescent="0.2">
      <c r="A158" s="156"/>
      <c r="I158" s="705" t="s">
        <v>432</v>
      </c>
      <c r="L158" s="26"/>
      <c r="M158" s="26"/>
      <c r="N158" s="26"/>
    </row>
    <row r="159" spans="1:15" x14ac:dyDescent="0.2">
      <c r="I159" s="705" t="s">
        <v>432</v>
      </c>
      <c r="L159" s="26"/>
      <c r="M159" s="26"/>
      <c r="N159" s="26"/>
    </row>
    <row r="160" spans="1:15" ht="15.75" x14ac:dyDescent="0.25">
      <c r="A160" s="166" t="s">
        <v>35</v>
      </c>
      <c r="I160" s="705" t="s">
        <v>432</v>
      </c>
    </row>
    <row r="161" spans="1:15" ht="15.75" x14ac:dyDescent="0.25">
      <c r="B161" s="778"/>
      <c r="C161" s="778"/>
      <c r="D161" s="778"/>
      <c r="E161" s="311"/>
      <c r="F161" s="778"/>
      <c r="G161" s="778"/>
      <c r="H161" s="778"/>
      <c r="I161" s="706" t="s">
        <v>432</v>
      </c>
      <c r="J161" s="778"/>
      <c r="K161" s="778"/>
      <c r="L161" s="778"/>
      <c r="M161" s="311"/>
    </row>
    <row r="162" spans="1:15" s="3" customFormat="1" ht="13.5" x14ac:dyDescent="0.25">
      <c r="A162" s="746" t="s">
        <v>131</v>
      </c>
      <c r="B162" s="773" t="s">
        <v>0</v>
      </c>
      <c r="C162" s="774"/>
      <c r="D162" s="774"/>
      <c r="E162" s="740"/>
      <c r="F162" s="773" t="s">
        <v>1</v>
      </c>
      <c r="G162" s="774"/>
      <c r="H162" s="774"/>
      <c r="I162" s="741"/>
      <c r="J162" s="773" t="s">
        <v>2</v>
      </c>
      <c r="K162" s="774"/>
      <c r="L162" s="774"/>
      <c r="M162" s="741"/>
      <c r="N162" s="149"/>
      <c r="O162" s="149"/>
    </row>
    <row r="163" spans="1:15" s="3" customFormat="1" x14ac:dyDescent="0.2">
      <c r="A163" s="142"/>
      <c r="B163" s="153" t="s">
        <v>430</v>
      </c>
      <c r="C163" s="153" t="s">
        <v>431</v>
      </c>
      <c r="D163" s="251" t="s">
        <v>3</v>
      </c>
      <c r="E163" s="316" t="s">
        <v>37</v>
      </c>
      <c r="F163" s="153" t="s">
        <v>430</v>
      </c>
      <c r="G163" s="153" t="s">
        <v>431</v>
      </c>
      <c r="H163" s="211" t="s">
        <v>3</v>
      </c>
      <c r="I163" s="398" t="s">
        <v>37</v>
      </c>
      <c r="J163" s="252" t="s">
        <v>430</v>
      </c>
      <c r="K163" s="252" t="s">
        <v>431</v>
      </c>
      <c r="L163" s="253" t="s">
        <v>3</v>
      </c>
      <c r="M163" s="163" t="s">
        <v>37</v>
      </c>
      <c r="N163" s="149"/>
      <c r="O163" s="149"/>
    </row>
    <row r="164" spans="1:15" s="3" customFormat="1" x14ac:dyDescent="0.2">
      <c r="A164" s="644" t="s">
        <v>432</v>
      </c>
      <c r="B164" s="157"/>
      <c r="C164" s="157"/>
      <c r="D164" s="253" t="s">
        <v>4</v>
      </c>
      <c r="E164" s="157" t="s">
        <v>38</v>
      </c>
      <c r="F164" s="162"/>
      <c r="G164" s="162"/>
      <c r="H164" s="211" t="s">
        <v>4</v>
      </c>
      <c r="I164" s="397" t="s">
        <v>38</v>
      </c>
      <c r="J164" s="157"/>
      <c r="K164" s="157"/>
      <c r="L164" s="151" t="s">
        <v>4</v>
      </c>
      <c r="M164" s="157" t="s">
        <v>38</v>
      </c>
      <c r="N164" s="149"/>
      <c r="O164" s="149"/>
    </row>
    <row r="165" spans="1:15" s="3" customFormat="1" ht="15.75" x14ac:dyDescent="0.2">
      <c r="A165" s="14" t="s">
        <v>351</v>
      </c>
      <c r="B165" s="645" t="s">
        <v>432</v>
      </c>
      <c r="C165" s="410" t="s">
        <v>432</v>
      </c>
      <c r="D165" s="709" t="s">
        <v>432</v>
      </c>
      <c r="E165" s="655" t="s">
        <v>432</v>
      </c>
      <c r="F165" s="694" t="s">
        <v>432</v>
      </c>
      <c r="G165" s="700" t="s">
        <v>432</v>
      </c>
      <c r="H165" s="712" t="s">
        <v>432</v>
      </c>
      <c r="I165" s="656" t="s">
        <v>432</v>
      </c>
      <c r="J165" s="703" t="s">
        <v>432</v>
      </c>
      <c r="K165" s="703" t="s">
        <v>432</v>
      </c>
      <c r="L165" s="715" t="s">
        <v>432</v>
      </c>
      <c r="M165" s="655" t="s">
        <v>432</v>
      </c>
      <c r="N165" s="149"/>
      <c r="O165" s="662" t="s">
        <v>432</v>
      </c>
    </row>
    <row r="166" spans="1:15" s="3" customFormat="1" ht="15.75" x14ac:dyDescent="0.2">
      <c r="A166" s="13" t="s">
        <v>352</v>
      </c>
      <c r="B166" s="645" t="s">
        <v>432</v>
      </c>
      <c r="C166" s="410" t="s">
        <v>432</v>
      </c>
      <c r="D166" s="656" t="s">
        <v>432</v>
      </c>
      <c r="E166" s="655" t="s">
        <v>432</v>
      </c>
      <c r="F166" s="645" t="s">
        <v>432</v>
      </c>
      <c r="G166" s="410" t="s">
        <v>432</v>
      </c>
      <c r="H166" s="713" t="s">
        <v>432</v>
      </c>
      <c r="I166" s="656" t="s">
        <v>432</v>
      </c>
      <c r="J166" s="411" t="s">
        <v>432</v>
      </c>
      <c r="K166" s="411" t="s">
        <v>432</v>
      </c>
      <c r="L166" s="710" t="s">
        <v>432</v>
      </c>
      <c r="M166" s="655" t="s">
        <v>432</v>
      </c>
      <c r="N166" s="149"/>
      <c r="O166" s="662" t="s">
        <v>432</v>
      </c>
    </row>
    <row r="167" spans="1:15" s="3" customFormat="1" ht="15.75" x14ac:dyDescent="0.2">
      <c r="A167" s="13" t="s">
        <v>353</v>
      </c>
      <c r="B167" s="645" t="s">
        <v>432</v>
      </c>
      <c r="C167" s="410" t="s">
        <v>432</v>
      </c>
      <c r="D167" s="656" t="s">
        <v>432</v>
      </c>
      <c r="E167" s="655" t="s">
        <v>432</v>
      </c>
      <c r="F167" s="645" t="s">
        <v>432</v>
      </c>
      <c r="G167" s="410" t="s">
        <v>432</v>
      </c>
      <c r="H167" s="713" t="s">
        <v>432</v>
      </c>
      <c r="I167" s="656" t="s">
        <v>432</v>
      </c>
      <c r="J167" s="411" t="s">
        <v>432</v>
      </c>
      <c r="K167" s="411" t="s">
        <v>432</v>
      </c>
      <c r="L167" s="710" t="s">
        <v>432</v>
      </c>
      <c r="M167" s="655" t="s">
        <v>432</v>
      </c>
      <c r="N167" s="149"/>
      <c r="O167" s="662" t="s">
        <v>432</v>
      </c>
    </row>
    <row r="168" spans="1:15" s="3" customFormat="1" ht="15.75" x14ac:dyDescent="0.2">
      <c r="A168" s="13" t="s">
        <v>354</v>
      </c>
      <c r="B168" s="645" t="s">
        <v>432</v>
      </c>
      <c r="C168" s="410" t="s">
        <v>432</v>
      </c>
      <c r="D168" s="656" t="s">
        <v>432</v>
      </c>
      <c r="E168" s="655" t="s">
        <v>432</v>
      </c>
      <c r="F168" s="645" t="s">
        <v>432</v>
      </c>
      <c r="G168" s="410" t="s">
        <v>432</v>
      </c>
      <c r="H168" s="713" t="s">
        <v>432</v>
      </c>
      <c r="I168" s="656" t="s">
        <v>432</v>
      </c>
      <c r="J168" s="411" t="s">
        <v>432</v>
      </c>
      <c r="K168" s="411" t="s">
        <v>432</v>
      </c>
      <c r="L168" s="710" t="s">
        <v>432</v>
      </c>
      <c r="M168" s="655" t="s">
        <v>432</v>
      </c>
      <c r="N168" s="149"/>
      <c r="O168" s="662" t="s">
        <v>432</v>
      </c>
    </row>
    <row r="169" spans="1:15" s="3" customFormat="1" ht="15.75" x14ac:dyDescent="0.2">
      <c r="A169" s="42" t="s">
        <v>355</v>
      </c>
      <c r="B169" s="650" t="s">
        <v>432</v>
      </c>
      <c r="C169" s="701" t="s">
        <v>432</v>
      </c>
      <c r="D169" s="657" t="s">
        <v>432</v>
      </c>
      <c r="E169" s="702" t="s">
        <v>432</v>
      </c>
      <c r="F169" s="650" t="s">
        <v>432</v>
      </c>
      <c r="G169" s="701" t="s">
        <v>432</v>
      </c>
      <c r="H169" s="714" t="s">
        <v>432</v>
      </c>
      <c r="I169" s="657" t="s">
        <v>432</v>
      </c>
      <c r="J169" s="707" t="s">
        <v>432</v>
      </c>
      <c r="K169" s="707" t="s">
        <v>432</v>
      </c>
      <c r="L169" s="711" t="s">
        <v>432</v>
      </c>
      <c r="M169" s="657" t="s">
        <v>432</v>
      </c>
      <c r="N169" s="149"/>
      <c r="O169" s="662" t="s">
        <v>432</v>
      </c>
    </row>
    <row r="170" spans="1:15" s="3" customFormat="1" x14ac:dyDescent="0.2">
      <c r="A170" s="169"/>
      <c r="B170" s="34"/>
      <c r="C170" s="34"/>
      <c r="D170" s="160"/>
      <c r="E170" s="160"/>
      <c r="F170" s="34"/>
      <c r="G170" s="34"/>
      <c r="H170" s="160"/>
      <c r="I170" s="160"/>
      <c r="J170" s="34"/>
      <c r="K170" s="34"/>
      <c r="L170" s="160"/>
      <c r="M170" s="160"/>
      <c r="N170" s="149"/>
      <c r="O170" s="149"/>
    </row>
    <row r="171" spans="1:15" x14ac:dyDescent="0.2">
      <c r="A171" s="169"/>
      <c r="B171" s="34"/>
      <c r="C171" s="34"/>
      <c r="D171" s="160"/>
      <c r="E171" s="160"/>
      <c r="F171" s="34"/>
      <c r="G171" s="34"/>
      <c r="H171" s="160"/>
      <c r="I171" s="160"/>
      <c r="J171" s="34"/>
      <c r="K171" s="34"/>
      <c r="L171" s="160"/>
      <c r="M171" s="160"/>
      <c r="N171" s="149"/>
      <c r="O171" s="149"/>
    </row>
    <row r="172" spans="1:15" x14ac:dyDescent="0.2">
      <c r="A172" s="169"/>
      <c r="B172" s="34"/>
      <c r="C172" s="34"/>
      <c r="D172" s="160"/>
      <c r="E172" s="160"/>
      <c r="F172" s="34"/>
      <c r="G172" s="34"/>
      <c r="H172" s="160"/>
      <c r="I172" s="160"/>
      <c r="J172" s="34"/>
      <c r="K172" s="34"/>
      <c r="L172" s="160"/>
      <c r="M172" s="160"/>
      <c r="N172" s="149"/>
    </row>
    <row r="173" spans="1:15" x14ac:dyDescent="0.2">
      <c r="A173" s="147"/>
      <c r="B173" s="147"/>
      <c r="C173" s="147"/>
      <c r="D173" s="147"/>
      <c r="E173" s="147"/>
      <c r="F173" s="147"/>
      <c r="G173" s="147"/>
      <c r="H173" s="147"/>
      <c r="I173" s="147"/>
      <c r="J173" s="147"/>
      <c r="K173" s="147"/>
      <c r="L173" s="147"/>
      <c r="M173" s="147"/>
      <c r="N173" s="147"/>
    </row>
    <row r="174" spans="1:15" ht="15.75" x14ac:dyDescent="0.25">
      <c r="B174" s="143"/>
      <c r="C174" s="143"/>
      <c r="D174" s="143"/>
      <c r="E174" s="143"/>
      <c r="F174" s="143"/>
      <c r="G174" s="143"/>
      <c r="H174" s="143"/>
      <c r="I174" s="143"/>
      <c r="J174" s="143"/>
      <c r="K174" s="143"/>
      <c r="L174" s="143"/>
      <c r="M174" s="143"/>
      <c r="N174" s="143"/>
    </row>
    <row r="175" spans="1:15" ht="15.75" x14ac:dyDescent="0.25">
      <c r="B175" s="158"/>
      <c r="C175" s="158"/>
      <c r="D175" s="158"/>
      <c r="E175" s="158"/>
      <c r="F175" s="158"/>
      <c r="G175" s="158"/>
      <c r="H175" s="158"/>
      <c r="I175" s="158"/>
      <c r="J175" s="158"/>
      <c r="K175" s="158"/>
      <c r="L175" s="158"/>
      <c r="M175" s="158"/>
      <c r="N175" s="158"/>
      <c r="O175" s="158"/>
    </row>
    <row r="176" spans="1:15" ht="15.75" x14ac:dyDescent="0.25">
      <c r="B176" s="158"/>
      <c r="C176" s="158"/>
      <c r="D176" s="158"/>
      <c r="E176" s="158"/>
      <c r="F176" s="158"/>
      <c r="G176" s="158"/>
      <c r="H176" s="158"/>
      <c r="I176" s="158"/>
      <c r="J176" s="158"/>
      <c r="K176" s="158"/>
      <c r="L176" s="158"/>
      <c r="M176" s="158"/>
      <c r="N176" s="158"/>
      <c r="O176" s="158"/>
    </row>
  </sheetData>
  <mergeCells count="31">
    <mergeCell ref="B162:D162"/>
    <mergeCell ref="F162:H162"/>
    <mergeCell ref="J162:L162"/>
    <mergeCell ref="B76:D76"/>
    <mergeCell ref="F76:H76"/>
    <mergeCell ref="J76:L76"/>
    <mergeCell ref="B161:D161"/>
    <mergeCell ref="F161:H161"/>
    <mergeCell ref="J161:L161"/>
    <mergeCell ref="B75:D75"/>
    <mergeCell ref="F75:H75"/>
    <mergeCell ref="J75:L75"/>
    <mergeCell ref="B49:D49"/>
    <mergeCell ref="F49:H49"/>
    <mergeCell ref="J49:L49"/>
    <mergeCell ref="B21:D21"/>
    <mergeCell ref="F21:H21"/>
    <mergeCell ref="J21:L21"/>
    <mergeCell ref="B51:D51"/>
    <mergeCell ref="B2:D2"/>
    <mergeCell ref="F2:H2"/>
    <mergeCell ref="J2:L2"/>
    <mergeCell ref="B4:D4"/>
    <mergeCell ref="F4:H4"/>
    <mergeCell ref="J4:L4"/>
    <mergeCell ref="B22:D22"/>
    <mergeCell ref="F22:H22"/>
    <mergeCell ref="J22:L22"/>
    <mergeCell ref="D47:F47"/>
    <mergeCell ref="G47:I47"/>
    <mergeCell ref="J47:L47"/>
  </mergeCells>
  <conditionalFormatting sqref="B57:C59">
    <cfRule type="expression" dxfId="116" priority="178">
      <formula>kvartal &lt; 4</formula>
    </cfRule>
  </conditionalFormatting>
  <conditionalFormatting sqref="B63:C65">
    <cfRule type="expression" dxfId="115" priority="177">
      <formula>kvartal &lt; 4</formula>
    </cfRule>
  </conditionalFormatting>
  <conditionalFormatting sqref="B37">
    <cfRule type="expression" dxfId="114" priority="176">
      <formula>kvartal &lt; 4</formula>
    </cfRule>
  </conditionalFormatting>
  <conditionalFormatting sqref="B38">
    <cfRule type="expression" dxfId="113" priority="175">
      <formula>kvartal &lt; 4</formula>
    </cfRule>
  </conditionalFormatting>
  <conditionalFormatting sqref="B39">
    <cfRule type="expression" dxfId="112" priority="174">
      <formula>kvartal &lt; 4</formula>
    </cfRule>
  </conditionalFormatting>
  <conditionalFormatting sqref="A34">
    <cfRule type="expression" dxfId="111" priority="62">
      <formula>kvartal &lt; 4</formula>
    </cfRule>
  </conditionalFormatting>
  <conditionalFormatting sqref="C37">
    <cfRule type="expression" dxfId="110" priority="173">
      <formula>kvartal &lt; 4</formula>
    </cfRule>
  </conditionalFormatting>
  <conditionalFormatting sqref="C38">
    <cfRule type="expression" dxfId="109" priority="172">
      <formula>kvartal &lt; 4</formula>
    </cfRule>
  </conditionalFormatting>
  <conditionalFormatting sqref="C39">
    <cfRule type="expression" dxfId="108" priority="171">
      <formula>kvartal &lt; 4</formula>
    </cfRule>
  </conditionalFormatting>
  <conditionalFormatting sqref="B26:C28">
    <cfRule type="expression" dxfId="107" priority="170">
      <formula>kvartal &lt; 4</formula>
    </cfRule>
  </conditionalFormatting>
  <conditionalFormatting sqref="B32:C33">
    <cfRule type="expression" dxfId="106" priority="169">
      <formula>kvartal &lt; 4</formula>
    </cfRule>
  </conditionalFormatting>
  <conditionalFormatting sqref="B34">
    <cfRule type="expression" dxfId="105" priority="168">
      <formula>kvartal &lt; 4</formula>
    </cfRule>
  </conditionalFormatting>
  <conditionalFormatting sqref="C34">
    <cfRule type="expression" dxfId="104" priority="167">
      <formula>kvartal &lt; 4</formula>
    </cfRule>
  </conditionalFormatting>
  <conditionalFormatting sqref="F26:G28">
    <cfRule type="expression" dxfId="103" priority="166">
      <formula>kvartal &lt; 4</formula>
    </cfRule>
  </conditionalFormatting>
  <conditionalFormatting sqref="F32">
    <cfRule type="expression" dxfId="102" priority="165">
      <formula>kvartal &lt; 4</formula>
    </cfRule>
  </conditionalFormatting>
  <conditionalFormatting sqref="G32">
    <cfRule type="expression" dxfId="101" priority="164">
      <formula>kvartal &lt; 4</formula>
    </cfRule>
  </conditionalFormatting>
  <conditionalFormatting sqref="F33">
    <cfRule type="expression" dxfId="100" priority="163">
      <formula>kvartal &lt; 4</formula>
    </cfRule>
  </conditionalFormatting>
  <conditionalFormatting sqref="G33">
    <cfRule type="expression" dxfId="99" priority="162">
      <formula>kvartal &lt; 4</formula>
    </cfRule>
  </conditionalFormatting>
  <conditionalFormatting sqref="F34">
    <cfRule type="expression" dxfId="98" priority="161">
      <formula>kvartal &lt; 4</formula>
    </cfRule>
  </conditionalFormatting>
  <conditionalFormatting sqref="G34">
    <cfRule type="expression" dxfId="97" priority="160">
      <formula>kvartal &lt; 4</formula>
    </cfRule>
  </conditionalFormatting>
  <conditionalFormatting sqref="F37">
    <cfRule type="expression" dxfId="96" priority="159">
      <formula>kvartal &lt; 4</formula>
    </cfRule>
  </conditionalFormatting>
  <conditionalFormatting sqref="F38">
    <cfRule type="expression" dxfId="95" priority="158">
      <formula>kvartal &lt; 4</formula>
    </cfRule>
  </conditionalFormatting>
  <conditionalFormatting sqref="F39">
    <cfRule type="expression" dxfId="94" priority="157">
      <formula>kvartal &lt; 4</formula>
    </cfRule>
  </conditionalFormatting>
  <conditionalFormatting sqref="G37">
    <cfRule type="expression" dxfId="93" priority="156">
      <formula>kvartal &lt; 4</formula>
    </cfRule>
  </conditionalFormatting>
  <conditionalFormatting sqref="G38">
    <cfRule type="expression" dxfId="92" priority="155">
      <formula>kvartal &lt; 4</formula>
    </cfRule>
  </conditionalFormatting>
  <conditionalFormatting sqref="G39">
    <cfRule type="expression" dxfId="91" priority="154">
      <formula>kvartal &lt; 4</formula>
    </cfRule>
  </conditionalFormatting>
  <conditionalFormatting sqref="B29">
    <cfRule type="expression" dxfId="90" priority="153">
      <formula>kvartal &lt; 4</formula>
    </cfRule>
  </conditionalFormatting>
  <conditionalFormatting sqref="C29">
    <cfRule type="expression" dxfId="89" priority="152">
      <formula>kvartal &lt; 4</formula>
    </cfRule>
  </conditionalFormatting>
  <conditionalFormatting sqref="F29">
    <cfRule type="expression" dxfId="88" priority="151">
      <formula>kvartal &lt; 4</formula>
    </cfRule>
  </conditionalFormatting>
  <conditionalFormatting sqref="G29">
    <cfRule type="expression" dxfId="87" priority="150">
      <formula>kvartal &lt; 4</formula>
    </cfRule>
  </conditionalFormatting>
  <conditionalFormatting sqref="J26:K29">
    <cfRule type="expression" dxfId="86" priority="149">
      <formula>kvartal &lt; 4</formula>
    </cfRule>
  </conditionalFormatting>
  <conditionalFormatting sqref="J32:K34">
    <cfRule type="expression" dxfId="85" priority="148">
      <formula>kvartal &lt; 4</formula>
    </cfRule>
  </conditionalFormatting>
  <conditionalFormatting sqref="J37:K39">
    <cfRule type="expression" dxfId="84" priority="147">
      <formula>kvartal &lt; 4</formula>
    </cfRule>
  </conditionalFormatting>
  <conditionalFormatting sqref="J82:K86">
    <cfRule type="expression" dxfId="83" priority="85">
      <formula>kvartal &lt; 4</formula>
    </cfRule>
  </conditionalFormatting>
  <conditionalFormatting sqref="J87:K87">
    <cfRule type="expression" dxfId="82" priority="84">
      <formula>kvartal &lt; 4</formula>
    </cfRule>
  </conditionalFormatting>
  <conditionalFormatting sqref="J92:K97">
    <cfRule type="expression" dxfId="81" priority="83">
      <formula>kvartal &lt; 4</formula>
    </cfRule>
  </conditionalFormatting>
  <conditionalFormatting sqref="J102:K107">
    <cfRule type="expression" dxfId="80" priority="82">
      <formula>kvartal &lt; 4</formula>
    </cfRule>
  </conditionalFormatting>
  <conditionalFormatting sqref="J112:K117">
    <cfRule type="expression" dxfId="79" priority="81">
      <formula>kvartal &lt; 4</formula>
    </cfRule>
  </conditionalFormatting>
  <conditionalFormatting sqref="J122:K127">
    <cfRule type="expression" dxfId="78" priority="80">
      <formula>kvartal &lt; 4</formula>
    </cfRule>
  </conditionalFormatting>
  <conditionalFormatting sqref="J132:K137">
    <cfRule type="expression" dxfId="77" priority="79">
      <formula>kvartal &lt; 4</formula>
    </cfRule>
  </conditionalFormatting>
  <conditionalFormatting sqref="J146:K146">
    <cfRule type="expression" dxfId="76" priority="78">
      <formula>kvartal &lt; 4</formula>
    </cfRule>
  </conditionalFormatting>
  <conditionalFormatting sqref="J154:K154">
    <cfRule type="expression" dxfId="75" priority="77">
      <formula>kvartal &lt; 4</formula>
    </cfRule>
  </conditionalFormatting>
  <conditionalFormatting sqref="A26:A28">
    <cfRule type="expression" dxfId="74" priority="76">
      <formula>kvartal &lt; 4</formula>
    </cfRule>
  </conditionalFormatting>
  <conditionalFormatting sqref="A32:A33">
    <cfRule type="expression" dxfId="73" priority="75">
      <formula>kvartal &lt; 4</formula>
    </cfRule>
  </conditionalFormatting>
  <conditionalFormatting sqref="A37:A39">
    <cfRule type="expression" dxfId="72" priority="74">
      <formula>kvartal &lt; 4</formula>
    </cfRule>
  </conditionalFormatting>
  <conditionalFormatting sqref="A57:A59">
    <cfRule type="expression" dxfId="71" priority="73">
      <formula>kvartal &lt; 4</formula>
    </cfRule>
  </conditionalFormatting>
  <conditionalFormatting sqref="A63:A65">
    <cfRule type="expression" dxfId="70" priority="72">
      <formula>kvartal &lt; 4</formula>
    </cfRule>
  </conditionalFormatting>
  <conditionalFormatting sqref="A82:A87">
    <cfRule type="expression" dxfId="69" priority="71">
      <formula>kvartal &lt; 4</formula>
    </cfRule>
  </conditionalFormatting>
  <conditionalFormatting sqref="A92:A97">
    <cfRule type="expression" dxfId="68" priority="70">
      <formula>kvartal &lt; 4</formula>
    </cfRule>
  </conditionalFormatting>
  <conditionalFormatting sqref="A102:A107">
    <cfRule type="expression" dxfId="67" priority="69">
      <formula>kvartal &lt; 4</formula>
    </cfRule>
  </conditionalFormatting>
  <conditionalFormatting sqref="A112:A117">
    <cfRule type="expression" dxfId="66" priority="68">
      <formula>kvartal &lt; 4</formula>
    </cfRule>
  </conditionalFormatting>
  <conditionalFormatting sqref="A122:A127">
    <cfRule type="expression" dxfId="65" priority="67">
      <formula>kvartal &lt; 4</formula>
    </cfRule>
  </conditionalFormatting>
  <conditionalFormatting sqref="A132:A137">
    <cfRule type="expression" dxfId="64" priority="66">
      <formula>kvartal &lt; 4</formula>
    </cfRule>
  </conditionalFormatting>
  <conditionalFormatting sqref="A146">
    <cfRule type="expression" dxfId="63" priority="65">
      <formula>kvartal &lt; 4</formula>
    </cfRule>
  </conditionalFormatting>
  <conditionalFormatting sqref="A154">
    <cfRule type="expression" dxfId="62" priority="64">
      <formula>kvartal &lt; 4</formula>
    </cfRule>
  </conditionalFormatting>
  <conditionalFormatting sqref="A29">
    <cfRule type="expression" dxfId="61" priority="63">
      <formula>kvartal &lt; 4</formula>
    </cfRule>
  </conditionalFormatting>
  <conditionalFormatting sqref="B82">
    <cfRule type="expression" dxfId="60" priority="61">
      <formula>kvartal &lt; 4</formula>
    </cfRule>
  </conditionalFormatting>
  <conditionalFormatting sqref="C82">
    <cfRule type="expression" dxfId="59" priority="60">
      <formula>kvartal &lt; 4</formula>
    </cfRule>
  </conditionalFormatting>
  <conditionalFormatting sqref="B85">
    <cfRule type="expression" dxfId="58" priority="59">
      <formula>kvartal &lt; 4</formula>
    </cfRule>
  </conditionalFormatting>
  <conditionalFormatting sqref="C85">
    <cfRule type="expression" dxfId="57" priority="58">
      <formula>kvartal &lt; 4</formula>
    </cfRule>
  </conditionalFormatting>
  <conditionalFormatting sqref="B92">
    <cfRule type="expression" dxfId="56" priority="57">
      <formula>kvartal &lt; 4</formula>
    </cfRule>
  </conditionalFormatting>
  <conditionalFormatting sqref="C92">
    <cfRule type="expression" dxfId="55" priority="56">
      <formula>kvartal &lt; 4</formula>
    </cfRule>
  </conditionalFormatting>
  <conditionalFormatting sqref="B95">
    <cfRule type="expression" dxfId="54" priority="55">
      <formula>kvartal &lt; 4</formula>
    </cfRule>
  </conditionalFormatting>
  <conditionalFormatting sqref="C95">
    <cfRule type="expression" dxfId="53" priority="54">
      <formula>kvartal &lt; 4</formula>
    </cfRule>
  </conditionalFormatting>
  <conditionalFormatting sqref="B102">
    <cfRule type="expression" dxfId="52" priority="53">
      <formula>kvartal &lt; 4</formula>
    </cfRule>
  </conditionalFormatting>
  <conditionalFormatting sqref="C102">
    <cfRule type="expression" dxfId="51" priority="52">
      <formula>kvartal &lt; 4</formula>
    </cfRule>
  </conditionalFormatting>
  <conditionalFormatting sqref="B105">
    <cfRule type="expression" dxfId="50" priority="51">
      <formula>kvartal &lt; 4</formula>
    </cfRule>
  </conditionalFormatting>
  <conditionalFormatting sqref="C105">
    <cfRule type="expression" dxfId="49" priority="50">
      <formula>kvartal &lt; 4</formula>
    </cfRule>
  </conditionalFormatting>
  <conditionalFormatting sqref="B112">
    <cfRule type="expression" dxfId="48" priority="49">
      <formula>kvartal &lt; 4</formula>
    </cfRule>
  </conditionalFormatting>
  <conditionalFormatting sqref="C112">
    <cfRule type="expression" dxfId="47" priority="48">
      <formula>kvartal &lt; 4</formula>
    </cfRule>
  </conditionalFormatting>
  <conditionalFormatting sqref="B115">
    <cfRule type="expression" dxfId="46" priority="47">
      <formula>kvartal &lt; 4</formula>
    </cfRule>
  </conditionalFormatting>
  <conditionalFormatting sqref="C115">
    <cfRule type="expression" dxfId="45" priority="46">
      <formula>kvartal &lt; 4</formula>
    </cfRule>
  </conditionalFormatting>
  <conditionalFormatting sqref="B122">
    <cfRule type="expression" dxfId="44" priority="45">
      <formula>kvartal &lt; 4</formula>
    </cfRule>
  </conditionalFormatting>
  <conditionalFormatting sqref="C122">
    <cfRule type="expression" dxfId="43" priority="44">
      <formula>kvartal &lt; 4</formula>
    </cfRule>
  </conditionalFormatting>
  <conditionalFormatting sqref="B125">
    <cfRule type="expression" dxfId="42" priority="43">
      <formula>kvartal &lt; 4</formula>
    </cfRule>
  </conditionalFormatting>
  <conditionalFormatting sqref="C125">
    <cfRule type="expression" dxfId="41" priority="42">
      <formula>kvartal &lt; 4</formula>
    </cfRule>
  </conditionalFormatting>
  <conditionalFormatting sqref="B132">
    <cfRule type="expression" dxfId="40" priority="41">
      <formula>kvartal &lt; 4</formula>
    </cfRule>
  </conditionalFormatting>
  <conditionalFormatting sqref="C132">
    <cfRule type="expression" dxfId="39" priority="40">
      <formula>kvartal &lt; 4</formula>
    </cfRule>
  </conditionalFormatting>
  <conditionalFormatting sqref="B135">
    <cfRule type="expression" dxfId="38" priority="39">
      <formula>kvartal &lt; 4</formula>
    </cfRule>
  </conditionalFormatting>
  <conditionalFormatting sqref="C135">
    <cfRule type="expression" dxfId="37" priority="38">
      <formula>kvartal &lt; 4</formula>
    </cfRule>
  </conditionalFormatting>
  <conditionalFormatting sqref="B146">
    <cfRule type="expression" dxfId="36" priority="37">
      <formula>kvartal &lt; 4</formula>
    </cfRule>
  </conditionalFormatting>
  <conditionalFormatting sqref="C146">
    <cfRule type="expression" dxfId="35" priority="36">
      <formula>kvartal &lt; 4</formula>
    </cfRule>
  </conditionalFormatting>
  <conditionalFormatting sqref="B154">
    <cfRule type="expression" dxfId="34" priority="35">
      <formula>kvartal &lt; 4</formula>
    </cfRule>
  </conditionalFormatting>
  <conditionalFormatting sqref="C154">
    <cfRule type="expression" dxfId="33" priority="34">
      <formula>kvartal &lt; 4</formula>
    </cfRule>
  </conditionalFormatting>
  <conditionalFormatting sqref="F83">
    <cfRule type="expression" dxfId="32" priority="33">
      <formula>kvartal &lt; 4</formula>
    </cfRule>
  </conditionalFormatting>
  <conditionalFormatting sqref="G83">
    <cfRule type="expression" dxfId="31" priority="32">
      <formula>kvartal &lt; 4</formula>
    </cfRule>
  </conditionalFormatting>
  <conditionalFormatting sqref="F84:G84">
    <cfRule type="expression" dxfId="30" priority="31">
      <formula>kvartal &lt; 4</formula>
    </cfRule>
  </conditionalFormatting>
  <conditionalFormatting sqref="F86:G87">
    <cfRule type="expression" dxfId="29" priority="30">
      <formula>kvartal &lt; 4</formula>
    </cfRule>
  </conditionalFormatting>
  <conditionalFormatting sqref="F93:G94">
    <cfRule type="expression" dxfId="28" priority="29">
      <formula>kvartal &lt; 4</formula>
    </cfRule>
  </conditionalFormatting>
  <conditionalFormatting sqref="F96:G97">
    <cfRule type="expression" dxfId="27" priority="28">
      <formula>kvartal &lt; 4</formula>
    </cfRule>
  </conditionalFormatting>
  <conditionalFormatting sqref="F103:G104">
    <cfRule type="expression" dxfId="26" priority="27">
      <formula>kvartal &lt; 4</formula>
    </cfRule>
  </conditionalFormatting>
  <conditionalFormatting sqref="F106:G107">
    <cfRule type="expression" dxfId="25" priority="26">
      <formula>kvartal &lt; 4</formula>
    </cfRule>
  </conditionalFormatting>
  <conditionalFormatting sqref="F113:G114">
    <cfRule type="expression" dxfId="24" priority="25">
      <formula>kvartal &lt; 4</formula>
    </cfRule>
  </conditionalFormatting>
  <conditionalFormatting sqref="F116:G117">
    <cfRule type="expression" dxfId="23" priority="24">
      <formula>kvartal &lt; 4</formula>
    </cfRule>
  </conditionalFormatting>
  <conditionalFormatting sqref="F123:G124">
    <cfRule type="expression" dxfId="22" priority="23">
      <formula>kvartal &lt; 4</formula>
    </cfRule>
  </conditionalFormatting>
  <conditionalFormatting sqref="F126:G127">
    <cfRule type="expression" dxfId="21" priority="22">
      <formula>kvartal &lt; 4</formula>
    </cfRule>
  </conditionalFormatting>
  <conditionalFormatting sqref="F133:G134">
    <cfRule type="expression" dxfId="20" priority="21">
      <formula>kvartal &lt; 4</formula>
    </cfRule>
  </conditionalFormatting>
  <conditionalFormatting sqref="F136:G137">
    <cfRule type="expression" dxfId="19" priority="20">
      <formula>kvartal &lt; 4</formula>
    </cfRule>
  </conditionalFormatting>
  <conditionalFormatting sqref="F146">
    <cfRule type="expression" dxfId="18" priority="19">
      <formula>kvartal &lt; 4</formula>
    </cfRule>
  </conditionalFormatting>
  <conditionalFormatting sqref="G146">
    <cfRule type="expression" dxfId="17" priority="18">
      <formula>kvartal &lt; 4</formula>
    </cfRule>
  </conditionalFormatting>
  <conditionalFormatting sqref="F154:G154">
    <cfRule type="expression" dxfId="16" priority="17">
      <formula>kvartal &lt; 4</formula>
    </cfRule>
  </conditionalFormatting>
  <conditionalFormatting sqref="F82:G82">
    <cfRule type="expression" dxfId="15" priority="16">
      <formula>kvartal &lt; 4</formula>
    </cfRule>
  </conditionalFormatting>
  <conditionalFormatting sqref="F85:G85">
    <cfRule type="expression" dxfId="14" priority="15">
      <formula>kvartal &lt; 4</formula>
    </cfRule>
  </conditionalFormatting>
  <conditionalFormatting sqref="F92:G92">
    <cfRule type="expression" dxfId="13" priority="14">
      <formula>kvartal &lt; 4</formula>
    </cfRule>
  </conditionalFormatting>
  <conditionalFormatting sqref="F95:G95">
    <cfRule type="expression" dxfId="12" priority="13">
      <formula>kvartal &lt; 4</formula>
    </cfRule>
  </conditionalFormatting>
  <conditionalFormatting sqref="F102:G102">
    <cfRule type="expression" dxfId="11" priority="12">
      <formula>kvartal &lt; 4</formula>
    </cfRule>
  </conditionalFormatting>
  <conditionalFormatting sqref="F105:G105">
    <cfRule type="expression" dxfId="10" priority="11">
      <formula>kvartal &lt; 4</formula>
    </cfRule>
  </conditionalFormatting>
  <conditionalFormatting sqref="F112:G112">
    <cfRule type="expression" dxfId="9" priority="10">
      <formula>kvartal &lt; 4</formula>
    </cfRule>
  </conditionalFormatting>
  <conditionalFormatting sqref="F115">
    <cfRule type="expression" dxfId="8" priority="9">
      <formula>kvartal &lt; 4</formula>
    </cfRule>
  </conditionalFormatting>
  <conditionalFormatting sqref="G115">
    <cfRule type="expression" dxfId="7" priority="8">
      <formula>kvartal &lt; 4</formula>
    </cfRule>
  </conditionalFormatting>
  <conditionalFormatting sqref="F122:G122">
    <cfRule type="expression" dxfId="6" priority="7">
      <formula>kvartal &lt; 4</formula>
    </cfRule>
  </conditionalFormatting>
  <conditionalFormatting sqref="F125">
    <cfRule type="expression" dxfId="5" priority="6">
      <formula>kvartal &lt; 4</formula>
    </cfRule>
  </conditionalFormatting>
  <conditionalFormatting sqref="G125">
    <cfRule type="expression" dxfId="4" priority="5">
      <formula>kvartal &lt; 4</formula>
    </cfRule>
  </conditionalFormatting>
  <conditionalFormatting sqref="F132">
    <cfRule type="expression" dxfId="3" priority="4">
      <formula>kvartal &lt; 4</formula>
    </cfRule>
  </conditionalFormatting>
  <conditionalFormatting sqref="G132">
    <cfRule type="expression" dxfId="2" priority="3">
      <formula>kvartal &lt; 4</formula>
    </cfRule>
  </conditionalFormatting>
  <conditionalFormatting sqref="G135">
    <cfRule type="expression" dxfId="1" priority="2">
      <formula>kvartal &lt; 4</formula>
    </cfRule>
  </conditionalFormatting>
  <conditionalFormatting sqref="F135">
    <cfRule type="expression" dxfId="0" priority="1">
      <formula>kvartal &lt; 4</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AT69"/>
  <sheetViews>
    <sheetView showGridLines="0" zoomScale="60" zoomScaleNormal="60" workbookViewId="0">
      <selection activeCell="A4" sqref="A4"/>
    </sheetView>
  </sheetViews>
  <sheetFormatPr baseColWidth="10" defaultColWidth="11.42578125" defaultRowHeight="12.75" x14ac:dyDescent="0.2"/>
  <cols>
    <col min="1" max="1" width="90" style="529" customWidth="1"/>
    <col min="2" max="46" width="11.7109375" style="529" customWidth="1"/>
    <col min="47" max="16384" width="11.42578125" style="529"/>
  </cols>
  <sheetData>
    <row r="1" spans="1:46" ht="20.25" x14ac:dyDescent="0.3">
      <c r="A1" s="527" t="s">
        <v>359</v>
      </c>
      <c r="B1" s="412" t="s">
        <v>64</v>
      </c>
      <c r="C1" s="528"/>
      <c r="D1" s="528"/>
      <c r="E1" s="528"/>
      <c r="F1" s="528"/>
      <c r="G1" s="528"/>
      <c r="H1" s="528"/>
      <c r="I1" s="528"/>
      <c r="J1" s="528"/>
    </row>
    <row r="2" spans="1:46" ht="20.25" x14ac:dyDescent="0.3">
      <c r="A2" s="527" t="s">
        <v>302</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row>
    <row r="3" spans="1:46" ht="18.75" x14ac:dyDescent="0.3">
      <c r="A3" s="531" t="s">
        <v>360</v>
      </c>
      <c r="B3" s="532"/>
      <c r="C3" s="532"/>
      <c r="D3" s="532"/>
      <c r="E3" s="532"/>
      <c r="F3" s="532"/>
      <c r="G3" s="532"/>
      <c r="H3" s="532"/>
      <c r="I3" s="532"/>
      <c r="J3" s="532"/>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3"/>
      <c r="AS3" s="530"/>
      <c r="AT3" s="530"/>
    </row>
    <row r="4" spans="1:46" ht="18.75" customHeight="1" x14ac:dyDescent="0.25">
      <c r="A4" s="534" t="s">
        <v>433</v>
      </c>
      <c r="B4" s="535"/>
      <c r="C4" s="535"/>
      <c r="D4" s="536"/>
      <c r="E4" s="537"/>
      <c r="F4" s="535"/>
      <c r="G4" s="536"/>
      <c r="H4" s="537"/>
      <c r="I4" s="535"/>
      <c r="J4" s="536"/>
      <c r="K4" s="538"/>
      <c r="L4" s="538"/>
      <c r="M4" s="538"/>
      <c r="N4" s="539"/>
      <c r="O4" s="538"/>
      <c r="P4" s="540"/>
      <c r="Q4" s="539"/>
      <c r="R4" s="538"/>
      <c r="S4" s="540"/>
      <c r="T4" s="539"/>
      <c r="U4" s="538"/>
      <c r="V4" s="540"/>
      <c r="W4" s="539"/>
      <c r="X4" s="538"/>
      <c r="Y4" s="540"/>
      <c r="Z4" s="539"/>
      <c r="AA4" s="538"/>
      <c r="AB4" s="540"/>
      <c r="AC4" s="539"/>
      <c r="AD4" s="538"/>
      <c r="AE4" s="540"/>
      <c r="AF4" s="539"/>
      <c r="AG4" s="538"/>
      <c r="AH4" s="540"/>
      <c r="AI4" s="539"/>
      <c r="AJ4" s="538"/>
      <c r="AK4" s="540"/>
      <c r="AL4" s="539"/>
      <c r="AM4" s="538"/>
      <c r="AN4" s="540"/>
      <c r="AO4" s="541"/>
      <c r="AP4" s="542"/>
      <c r="AQ4" s="543"/>
      <c r="AR4" s="539"/>
      <c r="AS4" s="538"/>
      <c r="AT4" s="544"/>
    </row>
    <row r="5" spans="1:46" ht="18.75" customHeight="1" x14ac:dyDescent="0.3">
      <c r="A5" s="545" t="s">
        <v>125</v>
      </c>
      <c r="B5" s="782" t="s">
        <v>210</v>
      </c>
      <c r="C5" s="783"/>
      <c r="D5" s="784"/>
      <c r="E5" s="782" t="s">
        <v>211</v>
      </c>
      <c r="F5" s="783"/>
      <c r="G5" s="784"/>
      <c r="H5" s="782" t="s">
        <v>212</v>
      </c>
      <c r="I5" s="783"/>
      <c r="J5" s="784"/>
      <c r="K5" s="782" t="s">
        <v>213</v>
      </c>
      <c r="L5" s="783"/>
      <c r="M5" s="784"/>
      <c r="N5" s="782" t="s">
        <v>214</v>
      </c>
      <c r="O5" s="783"/>
      <c r="P5" s="784"/>
      <c r="Q5" s="782"/>
      <c r="R5" s="783"/>
      <c r="S5" s="784"/>
      <c r="T5" s="782" t="s">
        <v>76</v>
      </c>
      <c r="U5" s="783"/>
      <c r="V5" s="784"/>
      <c r="W5" s="546"/>
      <c r="X5" s="547"/>
      <c r="Y5" s="548"/>
      <c r="Z5" s="782" t="s">
        <v>215</v>
      </c>
      <c r="AA5" s="783"/>
      <c r="AB5" s="784"/>
      <c r="AC5" s="546"/>
      <c r="AD5" s="547"/>
      <c r="AE5" s="548"/>
      <c r="AF5" s="782" t="s">
        <v>88</v>
      </c>
      <c r="AG5" s="783"/>
      <c r="AH5" s="784"/>
      <c r="AI5" s="782"/>
      <c r="AJ5" s="783"/>
      <c r="AK5" s="784"/>
      <c r="AL5" s="782" t="s">
        <v>89</v>
      </c>
      <c r="AM5" s="783"/>
      <c r="AN5" s="784"/>
      <c r="AO5" s="785" t="s">
        <v>2</v>
      </c>
      <c r="AP5" s="786"/>
      <c r="AQ5" s="787"/>
      <c r="AR5" s="782" t="s">
        <v>361</v>
      </c>
      <c r="AS5" s="783"/>
      <c r="AT5" s="784"/>
    </row>
    <row r="6" spans="1:46" ht="21" customHeight="1" x14ac:dyDescent="0.3">
      <c r="A6" s="549"/>
      <c r="B6" s="779" t="s">
        <v>216</v>
      </c>
      <c r="C6" s="780"/>
      <c r="D6" s="781"/>
      <c r="E6" s="779" t="s">
        <v>217</v>
      </c>
      <c r="F6" s="780"/>
      <c r="G6" s="781"/>
      <c r="H6" s="779" t="s">
        <v>217</v>
      </c>
      <c r="I6" s="780"/>
      <c r="J6" s="781"/>
      <c r="K6" s="779" t="s">
        <v>218</v>
      </c>
      <c r="L6" s="780"/>
      <c r="M6" s="781"/>
      <c r="N6" s="779" t="s">
        <v>111</v>
      </c>
      <c r="O6" s="780"/>
      <c r="P6" s="781"/>
      <c r="Q6" s="779" t="s">
        <v>76</v>
      </c>
      <c r="R6" s="780"/>
      <c r="S6" s="781"/>
      <c r="T6" s="779" t="s">
        <v>219</v>
      </c>
      <c r="U6" s="780"/>
      <c r="V6" s="781"/>
      <c r="W6" s="779" t="s">
        <v>81</v>
      </c>
      <c r="X6" s="780"/>
      <c r="Y6" s="781"/>
      <c r="Z6" s="779" t="s">
        <v>216</v>
      </c>
      <c r="AA6" s="780"/>
      <c r="AB6" s="781"/>
      <c r="AC6" s="779" t="s">
        <v>87</v>
      </c>
      <c r="AD6" s="780"/>
      <c r="AE6" s="781"/>
      <c r="AF6" s="779" t="s">
        <v>220</v>
      </c>
      <c r="AG6" s="780"/>
      <c r="AH6" s="781"/>
      <c r="AI6" s="779" t="s">
        <v>83</v>
      </c>
      <c r="AJ6" s="780"/>
      <c r="AK6" s="781"/>
      <c r="AL6" s="779" t="s">
        <v>217</v>
      </c>
      <c r="AM6" s="780"/>
      <c r="AN6" s="781"/>
      <c r="AO6" s="788" t="s">
        <v>362</v>
      </c>
      <c r="AP6" s="789"/>
      <c r="AQ6" s="790"/>
      <c r="AR6" s="779" t="s">
        <v>363</v>
      </c>
      <c r="AS6" s="780"/>
      <c r="AT6" s="781"/>
    </row>
    <row r="7" spans="1:46" ht="18.75" customHeight="1" x14ac:dyDescent="0.3">
      <c r="A7" s="549"/>
      <c r="B7" s="549"/>
      <c r="C7" s="549"/>
      <c r="D7" s="550" t="s">
        <v>100</v>
      </c>
      <c r="E7" s="549"/>
      <c r="F7" s="549"/>
      <c r="G7" s="550" t="s">
        <v>100</v>
      </c>
      <c r="H7" s="549"/>
      <c r="I7" s="549"/>
      <c r="J7" s="550" t="s">
        <v>100</v>
      </c>
      <c r="K7" s="549"/>
      <c r="L7" s="549"/>
      <c r="M7" s="550" t="s">
        <v>100</v>
      </c>
      <c r="N7" s="549"/>
      <c r="O7" s="549"/>
      <c r="P7" s="550" t="s">
        <v>100</v>
      </c>
      <c r="Q7" s="549"/>
      <c r="R7" s="549"/>
      <c r="S7" s="550" t="s">
        <v>100</v>
      </c>
      <c r="T7" s="549"/>
      <c r="U7" s="549"/>
      <c r="V7" s="550" t="s">
        <v>100</v>
      </c>
      <c r="W7" s="549"/>
      <c r="X7" s="549"/>
      <c r="Y7" s="550" t="s">
        <v>100</v>
      </c>
      <c r="Z7" s="549"/>
      <c r="AA7" s="549"/>
      <c r="AB7" s="550" t="s">
        <v>100</v>
      </c>
      <c r="AC7" s="549"/>
      <c r="AD7" s="549"/>
      <c r="AE7" s="550" t="s">
        <v>100</v>
      </c>
      <c r="AF7" s="549"/>
      <c r="AG7" s="549"/>
      <c r="AH7" s="550" t="s">
        <v>100</v>
      </c>
      <c r="AI7" s="549"/>
      <c r="AJ7" s="549"/>
      <c r="AK7" s="550" t="s">
        <v>100</v>
      </c>
      <c r="AL7" s="549"/>
      <c r="AM7" s="549"/>
      <c r="AN7" s="550" t="s">
        <v>100</v>
      </c>
      <c r="AO7" s="549"/>
      <c r="AP7" s="549"/>
      <c r="AQ7" s="550" t="s">
        <v>100</v>
      </c>
      <c r="AR7" s="549"/>
      <c r="AS7" s="549"/>
      <c r="AT7" s="550" t="s">
        <v>100</v>
      </c>
    </row>
    <row r="8" spans="1:46" ht="18.75" customHeight="1" x14ac:dyDescent="0.25">
      <c r="A8" s="551" t="s">
        <v>364</v>
      </c>
      <c r="B8" s="552">
        <v>2015</v>
      </c>
      <c r="C8" s="552">
        <v>2016</v>
      </c>
      <c r="D8" s="553" t="s">
        <v>102</v>
      </c>
      <c r="E8" s="552">
        <v>2015</v>
      </c>
      <c r="F8" s="552">
        <v>2016</v>
      </c>
      <c r="G8" s="553" t="s">
        <v>102</v>
      </c>
      <c r="H8" s="552">
        <v>2015</v>
      </c>
      <c r="I8" s="552">
        <v>2016</v>
      </c>
      <c r="J8" s="553" t="s">
        <v>102</v>
      </c>
      <c r="K8" s="552">
        <v>2015</v>
      </c>
      <c r="L8" s="552">
        <v>2016</v>
      </c>
      <c r="M8" s="553" t="s">
        <v>102</v>
      </c>
      <c r="N8" s="552">
        <v>2015</v>
      </c>
      <c r="O8" s="552">
        <v>2016</v>
      </c>
      <c r="P8" s="553" t="s">
        <v>102</v>
      </c>
      <c r="Q8" s="552">
        <v>2015</v>
      </c>
      <c r="R8" s="552">
        <v>2016</v>
      </c>
      <c r="S8" s="553" t="s">
        <v>102</v>
      </c>
      <c r="T8" s="552">
        <v>2015</v>
      </c>
      <c r="U8" s="552">
        <v>2016</v>
      </c>
      <c r="V8" s="553" t="s">
        <v>102</v>
      </c>
      <c r="W8" s="552">
        <v>2015</v>
      </c>
      <c r="X8" s="552">
        <v>2016</v>
      </c>
      <c r="Y8" s="553" t="s">
        <v>102</v>
      </c>
      <c r="Z8" s="552">
        <v>2015</v>
      </c>
      <c r="AA8" s="552">
        <v>2016</v>
      </c>
      <c r="AB8" s="553" t="s">
        <v>102</v>
      </c>
      <c r="AC8" s="552">
        <v>2015</v>
      </c>
      <c r="AD8" s="552">
        <v>2016</v>
      </c>
      <c r="AE8" s="553" t="s">
        <v>102</v>
      </c>
      <c r="AF8" s="552">
        <v>2015</v>
      </c>
      <c r="AG8" s="552">
        <v>2016</v>
      </c>
      <c r="AH8" s="553" t="s">
        <v>102</v>
      </c>
      <c r="AI8" s="552">
        <v>2015</v>
      </c>
      <c r="AJ8" s="552">
        <v>2016</v>
      </c>
      <c r="AK8" s="553" t="s">
        <v>102</v>
      </c>
      <c r="AL8" s="552">
        <v>2015</v>
      </c>
      <c r="AM8" s="552">
        <v>2016</v>
      </c>
      <c r="AN8" s="553" t="s">
        <v>102</v>
      </c>
      <c r="AO8" s="552">
        <v>2015</v>
      </c>
      <c r="AP8" s="552">
        <v>2016</v>
      </c>
      <c r="AQ8" s="553" t="s">
        <v>102</v>
      </c>
      <c r="AR8" s="552">
        <v>2015</v>
      </c>
      <c r="AS8" s="552">
        <v>2016</v>
      </c>
      <c r="AT8" s="553" t="s">
        <v>102</v>
      </c>
    </row>
    <row r="9" spans="1:46" ht="18.75" customHeight="1" x14ac:dyDescent="0.3">
      <c r="A9" s="549" t="s">
        <v>365</v>
      </c>
      <c r="B9" s="554"/>
      <c r="C9" s="555"/>
      <c r="D9" s="556"/>
      <c r="E9" s="554"/>
      <c r="F9" s="555"/>
      <c r="G9" s="556"/>
      <c r="H9" s="554"/>
      <c r="I9" s="555"/>
      <c r="J9" s="556"/>
      <c r="K9" s="554"/>
      <c r="L9" s="555"/>
      <c r="M9" s="555"/>
      <c r="N9" s="557"/>
      <c r="O9" s="558"/>
      <c r="P9" s="556"/>
      <c r="Q9" s="559"/>
      <c r="R9" s="556"/>
      <c r="S9" s="556"/>
      <c r="T9" s="554"/>
      <c r="U9" s="555"/>
      <c r="V9" s="556"/>
      <c r="W9" s="554"/>
      <c r="X9" s="555"/>
      <c r="Y9" s="556"/>
      <c r="Z9" s="559"/>
      <c r="AA9" s="556"/>
      <c r="AB9" s="556"/>
      <c r="AC9" s="554"/>
      <c r="AD9" s="555"/>
      <c r="AE9" s="556"/>
      <c r="AF9" s="559"/>
      <c r="AG9" s="556"/>
      <c r="AH9" s="556"/>
      <c r="AI9" s="554"/>
      <c r="AJ9" s="555"/>
      <c r="AK9" s="556"/>
      <c r="AL9" s="554"/>
      <c r="AM9" s="555"/>
      <c r="AN9" s="556"/>
      <c r="AO9" s="556"/>
      <c r="AP9" s="556"/>
      <c r="AQ9" s="556"/>
      <c r="AR9" s="560"/>
      <c r="AS9" s="560"/>
      <c r="AT9" s="560"/>
    </row>
    <row r="10" spans="1:46" s="530" customFormat="1" ht="18.75" customHeight="1" x14ac:dyDescent="0.3">
      <c r="A10" s="561" t="s">
        <v>366</v>
      </c>
      <c r="B10" s="562"/>
      <c r="C10" s="563"/>
      <c r="D10" s="347"/>
      <c r="E10" s="562"/>
      <c r="F10" s="563"/>
      <c r="G10" s="347"/>
      <c r="H10" s="562"/>
      <c r="I10" s="563"/>
      <c r="J10" s="347"/>
      <c r="K10" s="562"/>
      <c r="L10" s="563"/>
      <c r="M10" s="563"/>
      <c r="N10" s="564"/>
      <c r="O10" s="565"/>
      <c r="P10" s="347"/>
      <c r="Q10" s="566"/>
      <c r="R10" s="347"/>
      <c r="S10" s="347"/>
      <c r="T10" s="562"/>
      <c r="U10" s="563"/>
      <c r="V10" s="347"/>
      <c r="W10" s="562"/>
      <c r="X10" s="563"/>
      <c r="Y10" s="347"/>
      <c r="Z10" s="566"/>
      <c r="AA10" s="347"/>
      <c r="AB10" s="347"/>
      <c r="AC10" s="562"/>
      <c r="AD10" s="563"/>
      <c r="AE10" s="347"/>
      <c r="AF10" s="566"/>
      <c r="AG10" s="347"/>
      <c r="AH10" s="347"/>
      <c r="AI10" s="562"/>
      <c r="AJ10" s="563"/>
      <c r="AK10" s="347"/>
      <c r="AL10" s="562"/>
      <c r="AM10" s="563"/>
      <c r="AN10" s="347"/>
      <c r="AO10" s="347"/>
      <c r="AP10" s="347"/>
      <c r="AQ10" s="347"/>
      <c r="AR10" s="567"/>
      <c r="AS10" s="567"/>
      <c r="AT10" s="567"/>
    </row>
    <row r="11" spans="1:46" s="530" customFormat="1" ht="18.75" customHeight="1" x14ac:dyDescent="0.3">
      <c r="A11" s="561" t="s">
        <v>367</v>
      </c>
      <c r="B11" s="566">
        <v>829.84</v>
      </c>
      <c r="C11" s="347">
        <v>995.90599999999995</v>
      </c>
      <c r="D11" s="347">
        <f t="shared" ref="D11:D16" si="0">IF(B11=0, "    ---- ", IF(ABS(ROUND(100/B11*C11-100,1))&lt;999,ROUND(100/B11*C11-100,1),IF(ROUND(100/B11*C11-100,1)&gt;999,999,-999)))</f>
        <v>20</v>
      </c>
      <c r="E11" s="566">
        <v>10806.101000000001</v>
      </c>
      <c r="F11" s="347">
        <v>8735.6270000000004</v>
      </c>
      <c r="G11" s="347">
        <f t="shared" ref="G11:G17" si="1">IF(E11=0, "    ---- ", IF(ABS(ROUND(100/E11*F11-100,1))&lt;999,ROUND(100/E11*F11-100,1),IF(ROUND(100/E11*F11-100,1)&gt;999,999,-999)))</f>
        <v>-19.2</v>
      </c>
      <c r="H11" s="566">
        <v>569.13499999999999</v>
      </c>
      <c r="I11" s="347">
        <v>616.10500000000002</v>
      </c>
      <c r="J11" s="347">
        <f t="shared" ref="J11:J17" si="2">IF(H11=0, "    ---- ", IF(ABS(ROUND(100/H11*I11-100,1))&lt;999,ROUND(100/H11*I11-100,1),IF(ROUND(100/H11*I11-100,1)&gt;999,999,-999)))</f>
        <v>8.3000000000000007</v>
      </c>
      <c r="K11" s="566">
        <v>1053.74</v>
      </c>
      <c r="L11" s="347">
        <v>1203.4549999999999</v>
      </c>
      <c r="M11" s="347">
        <f t="shared" ref="M11:M16" si="3">IF(K11=0, "    ---- ", IF(ABS(ROUND(100/K11*L11-100,1))&lt;999,ROUND(100/K11*L11-100,1),IF(ROUND(100/K11*L11-100,1)&gt;999,999,-999)))</f>
        <v>14.2</v>
      </c>
      <c r="N11" s="566">
        <v>21.1</v>
      </c>
      <c r="O11" s="347">
        <v>21</v>
      </c>
      <c r="P11" s="347">
        <f>IF(N11=0, "    ---- ", IF(ABS(ROUND(100/N11*O11-100,1))&lt;999,ROUND(100/N11*O11-100,1),IF(ROUND(100/N11*O11-100,1)&gt;999,999,-999)))</f>
        <v>-0.5</v>
      </c>
      <c r="Q11" s="566">
        <v>15954.344762700001</v>
      </c>
      <c r="R11" s="347">
        <v>17940.127329450002</v>
      </c>
      <c r="S11" s="347">
        <f t="shared" ref="S11:S17" si="4">IF(Q11=0, "    ---- ", IF(ABS(ROUND(100/Q11*R11-100,1))&lt;999,ROUND(100/Q11*R11-100,1),IF(ROUND(100/Q11*R11-100,1)&gt;999,999,-999)))</f>
        <v>12.4</v>
      </c>
      <c r="T11" s="566">
        <v>162.90799999999999</v>
      </c>
      <c r="U11" s="347">
        <v>183.762</v>
      </c>
      <c r="V11" s="347">
        <f t="shared" ref="V11:V31" si="5">IF(T11=0, "    ---- ", IF(ABS(ROUND(100/T11*U11-100,1))&lt;999,ROUND(100/T11*U11-100,1),IF(ROUND(100/T11*U11-100,1)&gt;999,999,-999)))</f>
        <v>12.8</v>
      </c>
      <c r="W11" s="566">
        <v>6189</v>
      </c>
      <c r="X11" s="347">
        <v>5830</v>
      </c>
      <c r="Y11" s="347">
        <f t="shared" ref="Y11:Y17" si="6">IF(W11=0, "    ---- ", IF(ABS(ROUND(100/W11*X11-100,1))&lt;999,ROUND(100/W11*X11-100,1),IF(ROUND(100/W11*X11-100,1)&gt;999,999,-999)))</f>
        <v>-5.8</v>
      </c>
      <c r="Z11" s="566">
        <v>1560.663</v>
      </c>
      <c r="AA11" s="347">
        <v>1316</v>
      </c>
      <c r="AB11" s="347">
        <f t="shared" ref="AB11:AB17" si="7">IF(Z11=0, "    ---- ", IF(ABS(ROUND(100/Z11*AA11-100,1))&lt;999,ROUND(100/Z11*AA11-100,1),IF(ROUND(100/Z11*AA11-100,1)&gt;999,999,-999)))</f>
        <v>-15.7</v>
      </c>
      <c r="AC11" s="566">
        <v>78.900000000000006</v>
      </c>
      <c r="AD11" s="347">
        <v>65</v>
      </c>
      <c r="AE11" s="347">
        <f t="shared" ref="AE11:AE16" si="8">IF(AC11=0, "    ---- ", IF(ABS(ROUND(100/AC11*AD11-100,1))&lt;999,ROUND(100/AC11*AD11-100,1),IF(ROUND(100/AC11*AD11-100,1)&gt;999,999,-999)))</f>
        <v>-17.600000000000001</v>
      </c>
      <c r="AF11" s="566"/>
      <c r="AG11" s="347"/>
      <c r="AH11" s="347"/>
      <c r="AI11" s="566">
        <v>2322.6376584</v>
      </c>
      <c r="AJ11" s="347">
        <v>2507.1861711099991</v>
      </c>
      <c r="AK11" s="347">
        <f t="shared" ref="AK11:AK17" si="9">IF(AI11=0, "    ---- ", IF(ABS(ROUND(100/AI11*AJ11-100,1))&lt;999,ROUND(100/AI11*AJ11-100,1),IF(ROUND(100/AI11*AJ11-100,1)&gt;999,999,-999)))</f>
        <v>7.9</v>
      </c>
      <c r="AL11" s="566">
        <v>9296.7000000000007</v>
      </c>
      <c r="AM11" s="347">
        <v>9474</v>
      </c>
      <c r="AN11" s="347">
        <f t="shared" ref="AN11:AN17" si="10">IF(AL11=0, "    ---- ", IF(ABS(ROUND(100/AL11*AM11-100,1))&lt;999,ROUND(100/AL11*AM11-100,1),IF(ROUND(100/AL11*AM11-100,1)&gt;999,999,-999)))</f>
        <v>1.9</v>
      </c>
      <c r="AO11" s="347">
        <f>B11+E11+H11+K11+Q11+T11+W11+Z11+AF11+AI11+AL11</f>
        <v>48745.069421100008</v>
      </c>
      <c r="AP11" s="347">
        <f>C11+F11+I11+L11+R11+U11+X11+AA11+AG11+AJ11+AM11</f>
        <v>48802.168500559994</v>
      </c>
      <c r="AQ11" s="347">
        <f t="shared" ref="AQ11:AQ46" si="11">IF(AO11=0, "    ---- ", IF(ABS(ROUND(100/AO11*AP11-100,1))&lt;999,ROUND(100/AO11*AP11-100,1),IF(ROUND(100/AO11*AP11-100,1)&gt;999,999,-999)))</f>
        <v>0.1</v>
      </c>
      <c r="AR11" s="568">
        <f>+B11+E11+H11+K11+N11+Q11+T11+W11+Z11+AC11+AF11+AI11+AL11</f>
        <v>48845.069421100008</v>
      </c>
      <c r="AS11" s="347">
        <f>+C11+F11+I11+L11+O11+R11+U11+X11+AA11+AD11+AG11+AJ11+AM11</f>
        <v>48888.168500559994</v>
      </c>
      <c r="AT11" s="347">
        <f t="shared" ref="AT11:AT17" si="12">IF(AR11=0, "    ---- ", IF(ABS(ROUND(100/AR11*AS11-100,1))&lt;999,ROUND(100/AR11*AS11-100,1),IF(ROUND(100/AR11*AS11-100,1)&gt;999,999,-999)))</f>
        <v>0.1</v>
      </c>
    </row>
    <row r="12" spans="1:46" s="530" customFormat="1" ht="18.75" customHeight="1" x14ac:dyDescent="0.3">
      <c r="A12" s="561" t="s">
        <v>368</v>
      </c>
      <c r="B12" s="566">
        <v>-42.118000000000002</v>
      </c>
      <c r="C12" s="347">
        <v>-41.094000000000001</v>
      </c>
      <c r="D12" s="347">
        <f t="shared" si="0"/>
        <v>-2.4</v>
      </c>
      <c r="E12" s="566">
        <v>-208.821</v>
      </c>
      <c r="F12" s="347">
        <v>-178.26400000000001</v>
      </c>
      <c r="G12" s="347">
        <f t="shared" si="1"/>
        <v>-14.6</v>
      </c>
      <c r="H12" s="566">
        <v>-21.869</v>
      </c>
      <c r="I12" s="347">
        <v>-24.523</v>
      </c>
      <c r="J12" s="347">
        <f t="shared" si="2"/>
        <v>12.1</v>
      </c>
      <c r="K12" s="566">
        <v>-3.96</v>
      </c>
      <c r="L12" s="347">
        <v>-5.4569999999999999</v>
      </c>
      <c r="M12" s="347">
        <f t="shared" si="3"/>
        <v>37.799999999999997</v>
      </c>
      <c r="N12" s="566"/>
      <c r="O12" s="347"/>
      <c r="P12" s="347"/>
      <c r="Q12" s="566">
        <v>-0.95</v>
      </c>
      <c r="R12" s="347">
        <v>-1.454731</v>
      </c>
      <c r="S12" s="347">
        <f t="shared" si="4"/>
        <v>53.1</v>
      </c>
      <c r="T12" s="566"/>
      <c r="U12" s="347"/>
      <c r="V12" s="347"/>
      <c r="W12" s="566">
        <v>-66</v>
      </c>
      <c r="X12" s="347">
        <v>-53</v>
      </c>
      <c r="Y12" s="347">
        <f t="shared" si="6"/>
        <v>-19.7</v>
      </c>
      <c r="Z12" s="566">
        <v>-0.9</v>
      </c>
      <c r="AA12" s="347">
        <v>-1</v>
      </c>
      <c r="AB12" s="347">
        <f t="shared" si="7"/>
        <v>11.1</v>
      </c>
      <c r="AC12" s="566"/>
      <c r="AD12" s="347"/>
      <c r="AE12" s="347"/>
      <c r="AF12" s="566"/>
      <c r="AG12" s="347"/>
      <c r="AH12" s="347"/>
      <c r="AI12" s="566">
        <v>-96.679000000000002</v>
      </c>
      <c r="AJ12" s="347">
        <v>-104.95</v>
      </c>
      <c r="AK12" s="347">
        <f t="shared" si="9"/>
        <v>8.6</v>
      </c>
      <c r="AL12" s="566">
        <v>-6.5</v>
      </c>
      <c r="AM12" s="347">
        <v>-28.4</v>
      </c>
      <c r="AN12" s="347">
        <f t="shared" si="10"/>
        <v>336.9</v>
      </c>
      <c r="AO12" s="347">
        <f t="shared" ref="AO12:AP46" si="13">B12+E12+H12+K12+Q12+T12+W12+Z12+AF12+AI12+AL12</f>
        <v>-447.79699999999991</v>
      </c>
      <c r="AP12" s="347">
        <f t="shared" si="13"/>
        <v>-438.14273099999997</v>
      </c>
      <c r="AQ12" s="347">
        <f t="shared" si="11"/>
        <v>-2.2000000000000002</v>
      </c>
      <c r="AR12" s="568">
        <f t="shared" ref="AR12:AS17" si="14">+B12+E12+H12+K12+N12+Q12+T12+W12+Z12+AC12+AF12+AI12+AL12</f>
        <v>-447.79699999999991</v>
      </c>
      <c r="AS12" s="347">
        <f t="shared" si="14"/>
        <v>-438.14273099999997</v>
      </c>
      <c r="AT12" s="347">
        <f t="shared" si="12"/>
        <v>-2.2000000000000002</v>
      </c>
    </row>
    <row r="13" spans="1:46" s="530" customFormat="1" ht="18.75" customHeight="1" x14ac:dyDescent="0.3">
      <c r="A13" s="561" t="s">
        <v>369</v>
      </c>
      <c r="B13" s="566">
        <v>253.58799999999999</v>
      </c>
      <c r="C13" s="347">
        <v>389.18900000000002</v>
      </c>
      <c r="D13" s="347">
        <f t="shared" si="0"/>
        <v>53.5</v>
      </c>
      <c r="E13" s="566">
        <v>930.65499999999997</v>
      </c>
      <c r="F13" s="347">
        <v>1254.9760000000001</v>
      </c>
      <c r="G13" s="347">
        <f t="shared" si="1"/>
        <v>34.799999999999997</v>
      </c>
      <c r="H13" s="566">
        <v>38.927999999999997</v>
      </c>
      <c r="I13" s="347">
        <v>31.577999999999999</v>
      </c>
      <c r="J13" s="347">
        <f t="shared" si="2"/>
        <v>-18.899999999999999</v>
      </c>
      <c r="K13" s="566">
        <v>543.88300000000004</v>
      </c>
      <c r="L13" s="347">
        <v>440.41899999999998</v>
      </c>
      <c r="M13" s="347">
        <f t="shared" si="3"/>
        <v>-19</v>
      </c>
      <c r="N13" s="566"/>
      <c r="O13" s="347"/>
      <c r="P13" s="347"/>
      <c r="Q13" s="566">
        <v>9594.4275004699994</v>
      </c>
      <c r="R13" s="347">
        <v>1735.678887</v>
      </c>
      <c r="S13" s="347">
        <f t="shared" si="4"/>
        <v>-81.900000000000006</v>
      </c>
      <c r="T13" s="566">
        <v>72.742999999999995</v>
      </c>
      <c r="U13" s="347">
        <v>65.322000000000003</v>
      </c>
      <c r="V13" s="347">
        <f t="shared" si="5"/>
        <v>-10.199999999999999</v>
      </c>
      <c r="W13" s="566">
        <v>449</v>
      </c>
      <c r="X13" s="347">
        <v>586</v>
      </c>
      <c r="Y13" s="347">
        <f t="shared" si="6"/>
        <v>30.5</v>
      </c>
      <c r="Z13" s="566">
        <v>9.8979999999999997</v>
      </c>
      <c r="AA13" s="347">
        <v>0</v>
      </c>
      <c r="AB13" s="347">
        <f t="shared" si="7"/>
        <v>-100</v>
      </c>
      <c r="AC13" s="566">
        <v>3.3</v>
      </c>
      <c r="AD13" s="347">
        <v>51</v>
      </c>
      <c r="AE13" s="347">
        <f t="shared" si="8"/>
        <v>999</v>
      </c>
      <c r="AF13" s="566">
        <v>36.400505009999996</v>
      </c>
      <c r="AG13" s="347">
        <v>-0.69540974</v>
      </c>
      <c r="AH13" s="347">
        <f t="shared" ref="AH13:AH46" si="15">IF(AF13=0, "    ---- ", IF(ABS(ROUND(100/AF13*AG13-100,1))&lt;999,ROUND(100/AF13*AG13-100,1),IF(ROUND(100/AF13*AG13-100,1)&gt;999,999,-999)))</f>
        <v>-101.9</v>
      </c>
      <c r="AI13" s="566">
        <v>283.30123951999991</v>
      </c>
      <c r="AJ13" s="347">
        <v>876.66529858999991</v>
      </c>
      <c r="AK13" s="347">
        <f t="shared" si="9"/>
        <v>209.4</v>
      </c>
      <c r="AL13" s="566">
        <v>679.9</v>
      </c>
      <c r="AM13" s="347">
        <v>317</v>
      </c>
      <c r="AN13" s="347">
        <f t="shared" si="10"/>
        <v>-53.4</v>
      </c>
      <c r="AO13" s="347">
        <f t="shared" si="13"/>
        <v>12892.724244999999</v>
      </c>
      <c r="AP13" s="347">
        <f t="shared" si="13"/>
        <v>5696.1327758500001</v>
      </c>
      <c r="AQ13" s="347">
        <f t="shared" si="11"/>
        <v>-55.8</v>
      </c>
      <c r="AR13" s="568">
        <f t="shared" si="14"/>
        <v>12896.024244999999</v>
      </c>
      <c r="AS13" s="347">
        <f t="shared" si="14"/>
        <v>5747.1327758500001</v>
      </c>
      <c r="AT13" s="347">
        <f t="shared" si="12"/>
        <v>-55.4</v>
      </c>
    </row>
    <row r="14" spans="1:46" s="530" customFormat="1" ht="18.75" customHeight="1" x14ac:dyDescent="0.3">
      <c r="A14" s="561" t="s">
        <v>370</v>
      </c>
      <c r="B14" s="562">
        <v>1041.31</v>
      </c>
      <c r="C14" s="563">
        <v>1344.001</v>
      </c>
      <c r="D14" s="347">
        <f t="shared" si="0"/>
        <v>29.1</v>
      </c>
      <c r="E14" s="562">
        <v>11527.935000000001</v>
      </c>
      <c r="F14" s="563">
        <v>9812.3390000000018</v>
      </c>
      <c r="G14" s="347">
        <f t="shared" si="1"/>
        <v>-14.9</v>
      </c>
      <c r="H14" s="562">
        <v>586.19399999999996</v>
      </c>
      <c r="I14" s="563">
        <v>623.16</v>
      </c>
      <c r="J14" s="347">
        <f t="shared" si="2"/>
        <v>6.3</v>
      </c>
      <c r="K14" s="562">
        <v>1593.663</v>
      </c>
      <c r="L14" s="563">
        <v>1638.4169999999999</v>
      </c>
      <c r="M14" s="347">
        <f t="shared" si="3"/>
        <v>2.8</v>
      </c>
      <c r="N14" s="562">
        <v>21.1</v>
      </c>
      <c r="O14" s="563">
        <v>21</v>
      </c>
      <c r="P14" s="347">
        <f>IF(N14=0, "    ---- ", IF(ABS(ROUND(100/N14*O14-100,1))&lt;999,ROUND(100/N14*O14-100,1),IF(ROUND(100/N14*O14-100,1)&gt;999,999,-999)))</f>
        <v>-0.5</v>
      </c>
      <c r="Q14" s="562">
        <v>25547.822263169997</v>
      </c>
      <c r="R14" s="563">
        <v>19674.351485450003</v>
      </c>
      <c r="S14" s="347">
        <f t="shared" si="4"/>
        <v>-23</v>
      </c>
      <c r="T14" s="562">
        <v>235.65099999999998</v>
      </c>
      <c r="U14" s="563">
        <v>249.084</v>
      </c>
      <c r="V14" s="347">
        <f t="shared" si="5"/>
        <v>5.7</v>
      </c>
      <c r="W14" s="562">
        <v>6572</v>
      </c>
      <c r="X14" s="563">
        <v>6363</v>
      </c>
      <c r="Y14" s="347">
        <f t="shared" si="6"/>
        <v>-3.2</v>
      </c>
      <c r="Z14" s="562">
        <v>1569.6609999999998</v>
      </c>
      <c r="AA14" s="563">
        <v>1315</v>
      </c>
      <c r="AB14" s="347">
        <f t="shared" si="7"/>
        <v>-16.2</v>
      </c>
      <c r="AC14" s="562">
        <v>82.2</v>
      </c>
      <c r="AD14" s="563">
        <v>116</v>
      </c>
      <c r="AE14" s="347">
        <f t="shared" si="8"/>
        <v>41.1</v>
      </c>
      <c r="AF14" s="562">
        <v>36.400505009999996</v>
      </c>
      <c r="AG14" s="563">
        <v>-0.69540974</v>
      </c>
      <c r="AH14" s="347">
        <f t="shared" si="15"/>
        <v>-101.9</v>
      </c>
      <c r="AI14" s="562">
        <v>2509.2598979199997</v>
      </c>
      <c r="AJ14" s="563">
        <v>3278.9014696999993</v>
      </c>
      <c r="AK14" s="347">
        <f t="shared" si="9"/>
        <v>30.7</v>
      </c>
      <c r="AL14" s="562">
        <v>9970.1</v>
      </c>
      <c r="AM14" s="563">
        <v>9762.6</v>
      </c>
      <c r="AN14" s="347">
        <f t="shared" si="10"/>
        <v>-2.1</v>
      </c>
      <c r="AO14" s="347">
        <f t="shared" si="13"/>
        <v>61189.996666099993</v>
      </c>
      <c r="AP14" s="347">
        <f t="shared" si="13"/>
        <v>54060.158545410006</v>
      </c>
      <c r="AQ14" s="347">
        <f t="shared" si="11"/>
        <v>-11.7</v>
      </c>
      <c r="AR14" s="568">
        <f t="shared" si="14"/>
        <v>61293.296666099988</v>
      </c>
      <c r="AS14" s="347">
        <f t="shared" si="14"/>
        <v>54197.158545410006</v>
      </c>
      <c r="AT14" s="347">
        <f t="shared" si="12"/>
        <v>-11.6</v>
      </c>
    </row>
    <row r="15" spans="1:46" s="530" customFormat="1" ht="18.75" customHeight="1" x14ac:dyDescent="0.3">
      <c r="A15" s="561" t="s">
        <v>371</v>
      </c>
      <c r="B15" s="569">
        <v>5.1479999999999997</v>
      </c>
      <c r="C15" s="570">
        <v>22.125</v>
      </c>
      <c r="D15" s="347">
        <f t="shared" si="0"/>
        <v>329.8</v>
      </c>
      <c r="E15" s="569">
        <v>4592.4369999999999</v>
      </c>
      <c r="F15" s="570">
        <v>4141.8190000000004</v>
      </c>
      <c r="G15" s="347">
        <f t="shared" si="1"/>
        <v>-9.8000000000000007</v>
      </c>
      <c r="H15" s="571">
        <v>8.2170000000000005</v>
      </c>
      <c r="I15" s="572">
        <v>12.423</v>
      </c>
      <c r="J15" s="347">
        <f t="shared" si="2"/>
        <v>51.2</v>
      </c>
      <c r="K15" s="569">
        <v>102.905</v>
      </c>
      <c r="L15" s="570">
        <v>107.68899999999999</v>
      </c>
      <c r="M15" s="347">
        <f t="shared" si="3"/>
        <v>4.5999999999999996</v>
      </c>
      <c r="N15" s="573"/>
      <c r="O15" s="574"/>
      <c r="P15" s="347"/>
      <c r="Q15" s="569">
        <v>8906.0224830400002</v>
      </c>
      <c r="R15" s="570">
        <v>11198.444173620001</v>
      </c>
      <c r="S15" s="347">
        <f t="shared" si="4"/>
        <v>25.7</v>
      </c>
      <c r="T15" s="569">
        <v>32.908000000000001</v>
      </c>
      <c r="U15" s="570">
        <v>41.171999999999997</v>
      </c>
      <c r="V15" s="347">
        <f t="shared" si="5"/>
        <v>25.1</v>
      </c>
      <c r="W15" s="569">
        <v>991</v>
      </c>
      <c r="X15" s="570">
        <v>1134</v>
      </c>
      <c r="Y15" s="347">
        <f t="shared" si="6"/>
        <v>14.4</v>
      </c>
      <c r="Z15" s="569">
        <v>2312.3000000000002</v>
      </c>
      <c r="AA15" s="570">
        <v>1086</v>
      </c>
      <c r="AB15" s="347">
        <f t="shared" si="7"/>
        <v>-53</v>
      </c>
      <c r="AC15" s="573"/>
      <c r="AD15" s="574"/>
      <c r="AE15" s="347"/>
      <c r="AF15" s="569">
        <v>182.8382125</v>
      </c>
      <c r="AG15" s="570">
        <v>153.75920493999999</v>
      </c>
      <c r="AH15" s="347">
        <f t="shared" si="15"/>
        <v>-15.9</v>
      </c>
      <c r="AI15" s="575">
        <v>520.00729512999999</v>
      </c>
      <c r="AJ15" s="576">
        <v>343.19236687000011</v>
      </c>
      <c r="AK15" s="347">
        <f t="shared" si="9"/>
        <v>-34</v>
      </c>
      <c r="AL15" s="569">
        <v>4192.8999999999996</v>
      </c>
      <c r="AM15" s="570">
        <v>5145</v>
      </c>
      <c r="AN15" s="347">
        <f t="shared" si="10"/>
        <v>22.7</v>
      </c>
      <c r="AO15" s="347">
        <f t="shared" si="13"/>
        <v>21846.682990669993</v>
      </c>
      <c r="AP15" s="347">
        <f t="shared" si="13"/>
        <v>23385.623745430003</v>
      </c>
      <c r="AQ15" s="347">
        <f t="shared" si="11"/>
        <v>7</v>
      </c>
      <c r="AR15" s="568">
        <f t="shared" si="14"/>
        <v>21846.682990669993</v>
      </c>
      <c r="AS15" s="347">
        <f t="shared" si="14"/>
        <v>23385.623745430003</v>
      </c>
      <c r="AT15" s="347">
        <f t="shared" si="12"/>
        <v>7</v>
      </c>
    </row>
    <row r="16" spans="1:46" s="530" customFormat="1" ht="18.75" customHeight="1" x14ac:dyDescent="0.3">
      <c r="A16" s="561" t="s">
        <v>372</v>
      </c>
      <c r="B16" s="569">
        <v>512.93499999999995</v>
      </c>
      <c r="C16" s="570">
        <v>-314.65199999999999</v>
      </c>
      <c r="D16" s="347">
        <f t="shared" si="0"/>
        <v>-161.30000000000001</v>
      </c>
      <c r="E16" s="569">
        <v>2132.136</v>
      </c>
      <c r="F16" s="570">
        <v>-193.19900000000001</v>
      </c>
      <c r="G16" s="347">
        <f t="shared" si="1"/>
        <v>-109.1</v>
      </c>
      <c r="H16" s="571">
        <v>24.638000000000002</v>
      </c>
      <c r="I16" s="572">
        <v>-85.266999999999996</v>
      </c>
      <c r="J16" s="347">
        <f t="shared" si="2"/>
        <v>-446.1</v>
      </c>
      <c r="K16" s="569">
        <v>444.88400000000001</v>
      </c>
      <c r="L16" s="570">
        <v>-85.706999999999994</v>
      </c>
      <c r="M16" s="563">
        <f t="shared" si="3"/>
        <v>-119.3</v>
      </c>
      <c r="N16" s="573"/>
      <c r="O16" s="574"/>
      <c r="P16" s="577"/>
      <c r="Q16" s="569">
        <v>47.573376750000001</v>
      </c>
      <c r="R16" s="570">
        <v>51.60107489</v>
      </c>
      <c r="S16" s="577">
        <f t="shared" si="4"/>
        <v>8.5</v>
      </c>
      <c r="T16" s="569">
        <v>19.506</v>
      </c>
      <c r="U16" s="570">
        <v>25.181999999999999</v>
      </c>
      <c r="V16" s="577">
        <f t="shared" si="5"/>
        <v>29.1</v>
      </c>
      <c r="W16" s="569">
        <v>1372</v>
      </c>
      <c r="X16" s="570">
        <v>33</v>
      </c>
      <c r="Y16" s="347">
        <f t="shared" si="6"/>
        <v>-97.6</v>
      </c>
      <c r="Z16" s="569"/>
      <c r="AA16" s="570"/>
      <c r="AB16" s="347"/>
      <c r="AC16" s="573">
        <v>90.2</v>
      </c>
      <c r="AD16" s="574">
        <v>-76</v>
      </c>
      <c r="AE16" s="347">
        <f t="shared" si="8"/>
        <v>-184.3</v>
      </c>
      <c r="AF16" s="569">
        <v>16.410764839999999</v>
      </c>
      <c r="AG16" s="570">
        <v>-11.259156409999997</v>
      </c>
      <c r="AH16" s="347">
        <f t="shared" si="15"/>
        <v>-168.6</v>
      </c>
      <c r="AI16" s="575">
        <v>877.82242761999976</v>
      </c>
      <c r="AJ16" s="576">
        <v>-243.75061017000024</v>
      </c>
      <c r="AK16" s="347">
        <f t="shared" si="9"/>
        <v>-127.8</v>
      </c>
      <c r="AL16" s="569">
        <v>1600.47</v>
      </c>
      <c r="AM16" s="570">
        <v>140</v>
      </c>
      <c r="AN16" s="347">
        <f t="shared" si="10"/>
        <v>-91.3</v>
      </c>
      <c r="AO16" s="347">
        <f t="shared" si="13"/>
        <v>7048.3755692100003</v>
      </c>
      <c r="AP16" s="347">
        <f t="shared" si="13"/>
        <v>-684.0516916900001</v>
      </c>
      <c r="AQ16" s="347">
        <f t="shared" si="11"/>
        <v>-109.7</v>
      </c>
      <c r="AR16" s="568">
        <f t="shared" si="14"/>
        <v>7138.5755692100001</v>
      </c>
      <c r="AS16" s="347">
        <f t="shared" si="14"/>
        <v>-760.0516916900001</v>
      </c>
      <c r="AT16" s="347">
        <f t="shared" si="12"/>
        <v>-110.6</v>
      </c>
    </row>
    <row r="17" spans="1:46" s="530" customFormat="1" ht="18.75" customHeight="1" x14ac:dyDescent="0.3">
      <c r="A17" s="561" t="s">
        <v>373</v>
      </c>
      <c r="B17" s="569"/>
      <c r="C17" s="570"/>
      <c r="D17" s="347"/>
      <c r="E17" s="569">
        <v>7</v>
      </c>
      <c r="F17" s="570">
        <v>7.3120000000000003</v>
      </c>
      <c r="G17" s="347">
        <f t="shared" si="1"/>
        <v>4.5</v>
      </c>
      <c r="H17" s="571">
        <v>4.383</v>
      </c>
      <c r="I17" s="572">
        <v>4.9009999999999998</v>
      </c>
      <c r="J17" s="347">
        <f t="shared" si="2"/>
        <v>11.8</v>
      </c>
      <c r="K17" s="569"/>
      <c r="L17" s="570"/>
      <c r="M17" s="347"/>
      <c r="N17" s="573"/>
      <c r="O17" s="574"/>
      <c r="P17" s="347"/>
      <c r="Q17" s="569">
        <v>445.12991113999999</v>
      </c>
      <c r="R17" s="570">
        <v>456.17199169999998</v>
      </c>
      <c r="S17" s="347">
        <f t="shared" si="4"/>
        <v>2.5</v>
      </c>
      <c r="T17" s="569">
        <v>1.446</v>
      </c>
      <c r="U17" s="570">
        <v>2.0659999999999998</v>
      </c>
      <c r="V17" s="347">
        <f t="shared" si="5"/>
        <v>42.9</v>
      </c>
      <c r="W17" s="569">
        <v>63</v>
      </c>
      <c r="X17" s="570">
        <v>66</v>
      </c>
      <c r="Y17" s="347">
        <f t="shared" si="6"/>
        <v>4.8</v>
      </c>
      <c r="Z17" s="569">
        <v>81</v>
      </c>
      <c r="AA17" s="570">
        <v>90</v>
      </c>
      <c r="AB17" s="347">
        <f t="shared" si="7"/>
        <v>11.1</v>
      </c>
      <c r="AC17" s="573"/>
      <c r="AD17" s="574"/>
      <c r="AE17" s="347"/>
      <c r="AF17" s="569">
        <v>2.4108300000000001E-3</v>
      </c>
      <c r="AG17" s="570">
        <v>0</v>
      </c>
      <c r="AH17" s="347">
        <f t="shared" si="15"/>
        <v>-100</v>
      </c>
      <c r="AI17" s="575">
        <v>47.773873799999997</v>
      </c>
      <c r="AJ17" s="576">
        <v>56.728955080000013</v>
      </c>
      <c r="AK17" s="347">
        <f t="shared" si="9"/>
        <v>18.7</v>
      </c>
      <c r="AL17" s="569">
        <v>181.8</v>
      </c>
      <c r="AM17" s="570">
        <v>218</v>
      </c>
      <c r="AN17" s="347">
        <f t="shared" si="10"/>
        <v>19.899999999999999</v>
      </c>
      <c r="AO17" s="347">
        <f t="shared" si="13"/>
        <v>831.5351957700002</v>
      </c>
      <c r="AP17" s="347">
        <f t="shared" si="13"/>
        <v>901.17994678000002</v>
      </c>
      <c r="AQ17" s="347">
        <f t="shared" si="11"/>
        <v>8.4</v>
      </c>
      <c r="AR17" s="568">
        <f t="shared" si="14"/>
        <v>831.5351957700002</v>
      </c>
      <c r="AS17" s="347">
        <f t="shared" si="14"/>
        <v>901.17994678000002</v>
      </c>
      <c r="AT17" s="347">
        <f t="shared" si="12"/>
        <v>8.4</v>
      </c>
    </row>
    <row r="18" spans="1:46" s="530" customFormat="1" ht="18.75" customHeight="1" x14ac:dyDescent="0.3">
      <c r="A18" s="561" t="s">
        <v>374</v>
      </c>
      <c r="B18" s="569"/>
      <c r="C18" s="570"/>
      <c r="D18" s="347"/>
      <c r="E18" s="569"/>
      <c r="F18" s="570"/>
      <c r="G18" s="347"/>
      <c r="H18" s="571"/>
      <c r="I18" s="572"/>
      <c r="J18" s="347"/>
      <c r="K18" s="569"/>
      <c r="L18" s="570"/>
      <c r="M18" s="563"/>
      <c r="N18" s="573"/>
      <c r="O18" s="574"/>
      <c r="P18" s="347"/>
      <c r="Q18" s="569"/>
      <c r="R18" s="570"/>
      <c r="S18" s="347"/>
      <c r="T18" s="569"/>
      <c r="U18" s="570"/>
      <c r="V18" s="347"/>
      <c r="W18" s="578"/>
      <c r="X18" s="579"/>
      <c r="Y18" s="347"/>
      <c r="Z18" s="569"/>
      <c r="AA18" s="570"/>
      <c r="AB18" s="347"/>
      <c r="AC18" s="573"/>
      <c r="AD18" s="574"/>
      <c r="AE18" s="347"/>
      <c r="AF18" s="569"/>
      <c r="AG18" s="570"/>
      <c r="AH18" s="347"/>
      <c r="AI18" s="575"/>
      <c r="AJ18" s="576"/>
      <c r="AK18" s="347"/>
      <c r="AL18" s="569"/>
      <c r="AM18" s="570"/>
      <c r="AN18" s="347"/>
      <c r="AO18" s="347"/>
      <c r="AP18" s="347"/>
      <c r="AQ18" s="347"/>
      <c r="AR18" s="580"/>
      <c r="AS18" s="567"/>
      <c r="AT18" s="567"/>
    </row>
    <row r="19" spans="1:46" s="530" customFormat="1" ht="18.75" customHeight="1" x14ac:dyDescent="0.3">
      <c r="A19" s="561" t="s">
        <v>375</v>
      </c>
      <c r="B19" s="562">
        <v>-201.167</v>
      </c>
      <c r="C19" s="563">
        <v>-230.37199999999999</v>
      </c>
      <c r="D19" s="347">
        <f>IF(B19=0, "    ---- ", IF(ABS(ROUND(100/B19*C19-100,1))&lt;999,ROUND(100/B19*C19-100,1),IF(ROUND(100/B19*C19-100,1)&gt;999,999,-999)))</f>
        <v>14.5</v>
      </c>
      <c r="E19" s="562">
        <v>-7195.9520000000002</v>
      </c>
      <c r="F19" s="563">
        <v>-6948.23</v>
      </c>
      <c r="G19" s="347">
        <f>IF(E19=0, "    ---- ", IF(ABS(ROUND(100/E19*F19-100,1))&lt;999,ROUND(100/E19*F19-100,1),IF(ROUND(100/E19*F19-100,1)&gt;999,999,-999)))</f>
        <v>-3.4</v>
      </c>
      <c r="H19" s="562">
        <v>-27.872999999999998</v>
      </c>
      <c r="I19" s="563">
        <v>-32.104999999999997</v>
      </c>
      <c r="J19" s="347">
        <f>IF(H19=0, "    ---- ", IF(ABS(ROUND(100/H19*I19-100,1))&lt;999,ROUND(100/H19*I19-100,1),IF(ROUND(100/H19*I19-100,1)&gt;999,999,-999)))</f>
        <v>15.2</v>
      </c>
      <c r="K19" s="562">
        <v>-142.369</v>
      </c>
      <c r="L19" s="563">
        <v>-217.25399999999999</v>
      </c>
      <c r="M19" s="347">
        <f>IF(K19=0, "    ---- ", IF(ABS(ROUND(100/K19*L19-100,1))&lt;999,ROUND(100/K19*L19-100,1),IF(ROUND(100/K19*L19-100,1)&gt;999,999,-999)))</f>
        <v>52.6</v>
      </c>
      <c r="N19" s="562">
        <v>-25.8</v>
      </c>
      <c r="O19" s="563">
        <v>-16</v>
      </c>
      <c r="P19" s="347">
        <f>IF(N19=0, "    ---- ", IF(ABS(ROUND(100/N19*O19-100,1))&lt;999,ROUND(100/N19*O19-100,1),IF(ROUND(100/N19*O19-100,1)&gt;999,999,-999)))</f>
        <v>-38</v>
      </c>
      <c r="Q19" s="562">
        <v>-7444.7696518500006</v>
      </c>
      <c r="R19" s="563">
        <v>-7911.5229419999996</v>
      </c>
      <c r="S19" s="347">
        <f>IF(Q19=0, "    ---- ", IF(ABS(ROUND(100/Q19*R19-100,1))&lt;999,ROUND(100/Q19*R19-100,1),IF(ROUND(100/Q19*R19-100,1)&gt;999,999,-999)))</f>
        <v>6.3</v>
      </c>
      <c r="T19" s="562">
        <v>-28.864999999999998</v>
      </c>
      <c r="U19" s="563">
        <v>-31.504999999999999</v>
      </c>
      <c r="V19" s="347">
        <f t="shared" si="5"/>
        <v>9.1</v>
      </c>
      <c r="W19" s="562">
        <v>-1807</v>
      </c>
      <c r="X19" s="563">
        <v>-2143</v>
      </c>
      <c r="Y19" s="347">
        <f>IF(W19=0, "    ---- ", IF(ABS(ROUND(100/W19*X19-100,1))&lt;999,ROUND(100/W19*X19-100,1),IF(ROUND(100/W19*X19-100,1)&gt;999,999,-999)))</f>
        <v>18.600000000000001</v>
      </c>
      <c r="Z19" s="562">
        <v>-1229</v>
      </c>
      <c r="AA19" s="563">
        <v>-1286</v>
      </c>
      <c r="AB19" s="347">
        <f>IF(Z19=0, "    ---- ", IF(ABS(ROUND(100/Z19*AA19-100,1))&lt;999,ROUND(100/Z19*AA19-100,1),IF(ROUND(100/Z19*AA19-100,1)&gt;999,999,-999)))</f>
        <v>4.5999999999999996</v>
      </c>
      <c r="AC19" s="562">
        <v>-74.900000000000006</v>
      </c>
      <c r="AD19" s="563">
        <v>-71</v>
      </c>
      <c r="AE19" s="347">
        <f>IF(AC19=0, "    ---- ", IF(ABS(ROUND(100/AC19*AD19-100,1))&lt;999,ROUND(100/AC19*AD19-100,1),IF(ROUND(100/AC19*AD19-100,1)&gt;999,999,-999)))</f>
        <v>-5.2</v>
      </c>
      <c r="AF19" s="562">
        <v>-84.579972560000002</v>
      </c>
      <c r="AG19" s="563">
        <v>-95.403405589999991</v>
      </c>
      <c r="AH19" s="347">
        <f t="shared" si="15"/>
        <v>12.8</v>
      </c>
      <c r="AI19" s="581">
        <v>-979.16915494000034</v>
      </c>
      <c r="AJ19" s="582">
        <v>-1014.3213309499996</v>
      </c>
      <c r="AK19" s="347">
        <f>IF(AI19=0, "    ---- ", IF(ABS(ROUND(100/AI19*AJ19-100,1))&lt;999,ROUND(100/AI19*AJ19-100,1),IF(ROUND(100/AI19*AJ19-100,1)&gt;999,999,-999)))</f>
        <v>3.6</v>
      </c>
      <c r="AL19" s="562">
        <v>-4746.6000000000004</v>
      </c>
      <c r="AM19" s="563">
        <v>-5001</v>
      </c>
      <c r="AN19" s="347">
        <f>IF(AL19=0, "    ---- ", IF(ABS(ROUND(100/AL19*AM19-100,1))&lt;999,ROUND(100/AL19*AM19-100,1),IF(ROUND(100/AL19*AM19-100,1)&gt;999,999,-999)))</f>
        <v>5.4</v>
      </c>
      <c r="AO19" s="347">
        <f t="shared" si="13"/>
        <v>-23887.344779350002</v>
      </c>
      <c r="AP19" s="347">
        <f t="shared" si="13"/>
        <v>-24910.713678539996</v>
      </c>
      <c r="AQ19" s="347">
        <f t="shared" si="11"/>
        <v>4.3</v>
      </c>
      <c r="AR19" s="568">
        <f t="shared" ref="AR19:AS22" si="16">+B19+E19+H19+K19+N19+Q19+T19+W19+Z19+AC19+AF19+AI19+AL19</f>
        <v>-23988.044779350006</v>
      </c>
      <c r="AS19" s="347">
        <f t="shared" si="16"/>
        <v>-24997.713678539996</v>
      </c>
      <c r="AT19" s="347">
        <f>IF(AR19=0, "    ---- ", IF(ABS(ROUND(100/AR19*AS19-100,1))&lt;999,ROUND(100/AR19*AS19-100,1),IF(ROUND(100/AR19*AS19-100,1)&gt;999,999,-999)))</f>
        <v>4.2</v>
      </c>
    </row>
    <row r="20" spans="1:46" s="530" customFormat="1" ht="18.75" customHeight="1" x14ac:dyDescent="0.3">
      <c r="A20" s="561" t="s">
        <v>376</v>
      </c>
      <c r="B20" s="566">
        <v>-27.128</v>
      </c>
      <c r="C20" s="347">
        <v>-14.421000000000001</v>
      </c>
      <c r="D20" s="347">
        <f>IF(B20=0, "    ---- ", IF(ABS(ROUND(100/B20*C20-100,1))&lt;999,ROUND(100/B20*C20-100,1),IF(ROUND(100/B20*C20-100,1)&gt;999,999,-999)))</f>
        <v>-46.8</v>
      </c>
      <c r="E20" s="566">
        <v>5.6280000000000001</v>
      </c>
      <c r="F20" s="347">
        <v>61.351999999999997</v>
      </c>
      <c r="G20" s="347">
        <f>IF(E20=0, "    ---- ", IF(ABS(ROUND(100/E20*F20-100,1))&lt;999,ROUND(100/E20*F20-100,1),IF(ROUND(100/E20*F20-100,1)&gt;999,999,-999)))</f>
        <v>990.1</v>
      </c>
      <c r="H20" s="566">
        <v>-74.536999999999992</v>
      </c>
      <c r="I20" s="347">
        <v>-43.104999999999997</v>
      </c>
      <c r="J20" s="347">
        <f>IF(H20=0, "    ---- ", IF(ABS(ROUND(100/H20*I20-100,1))&lt;999,ROUND(100/H20*I20-100,1),IF(ROUND(100/H20*I20-100,1)&gt;999,999,-999)))</f>
        <v>-42.2</v>
      </c>
      <c r="K20" s="566">
        <v>-76.5</v>
      </c>
      <c r="L20" s="347">
        <v>-74.525999999999996</v>
      </c>
      <c r="M20" s="347">
        <f>IF(K20=0, "    ---- ", IF(ABS(ROUND(100/K20*L20-100,1))&lt;999,ROUND(100/K20*L20-100,1),IF(ROUND(100/K20*L20-100,1)&gt;999,999,-999)))</f>
        <v>-2.6</v>
      </c>
      <c r="N20" s="566">
        <v>15</v>
      </c>
      <c r="O20" s="347">
        <v>2</v>
      </c>
      <c r="P20" s="347">
        <f>IF(N20=0, "    ---- ", IF(ABS(ROUND(100/N20*O20-100,1))&lt;999,ROUND(100/N20*O20-100,1),IF(ROUND(100/N20*O20-100,1)&gt;999,999,-999)))</f>
        <v>-86.7</v>
      </c>
      <c r="Q20" s="566">
        <v>18.11443895</v>
      </c>
      <c r="R20" s="347">
        <v>-3.2935850000000002</v>
      </c>
      <c r="S20" s="347">
        <f>IF(Q20=0, "    ---- ", IF(ABS(ROUND(100/Q20*R20-100,1))&lt;999,ROUND(100/Q20*R20-100,1),IF(ROUND(100/Q20*R20-100,1)&gt;999,999,-999)))</f>
        <v>-118.2</v>
      </c>
      <c r="T20" s="566">
        <v>-3.2</v>
      </c>
      <c r="U20" s="347"/>
      <c r="V20" s="347">
        <f t="shared" si="5"/>
        <v>-100</v>
      </c>
      <c r="W20" s="583">
        <v>-5</v>
      </c>
      <c r="X20" s="584">
        <v>13</v>
      </c>
      <c r="Y20" s="347">
        <f>IF(W20=0, "    ---- ", IF(ABS(ROUND(100/W20*X20-100,1))&lt;999,ROUND(100/W20*X20-100,1),IF(ROUND(100/W20*X20-100,1)&gt;999,999,-999)))</f>
        <v>-360</v>
      </c>
      <c r="Z20" s="583">
        <v>49</v>
      </c>
      <c r="AA20" s="584">
        <v>-7</v>
      </c>
      <c r="AB20" s="347">
        <f t="shared" ref="AB20" si="17">IF(Z20=0, "    ---- ", IF(ABS(ROUND(100/Z20*AA20-100,1))&lt;999,ROUND(100/Z20*AA20-100,1),IF(ROUND(100/Z20*AA20-100,1)&gt;999,999,-999)))</f>
        <v>-114.3</v>
      </c>
      <c r="AC20" s="566"/>
      <c r="AD20" s="347"/>
      <c r="AE20" s="347"/>
      <c r="AF20" s="566">
        <v>67.099090200000006</v>
      </c>
      <c r="AG20" s="347">
        <v>-11.79948169</v>
      </c>
      <c r="AH20" s="347">
        <f t="shared" si="15"/>
        <v>-117.6</v>
      </c>
      <c r="AI20" s="583">
        <v>-90.186430220000005</v>
      </c>
      <c r="AJ20" s="584">
        <v>-137.32187248000002</v>
      </c>
      <c r="AK20" s="347">
        <f>IF(AI20=0, "    ---- ", IF(ABS(ROUND(100/AI20*AJ20-100,1))&lt;999,ROUND(100/AI20*AJ20-100,1),IF(ROUND(100/AI20*AJ20-100,1)&gt;999,999,-999)))</f>
        <v>52.3</v>
      </c>
      <c r="AL20" s="566">
        <v>-179.2</v>
      </c>
      <c r="AM20" s="347">
        <v>-358</v>
      </c>
      <c r="AN20" s="347">
        <f>IF(AL20=0, "    ---- ", IF(ABS(ROUND(100/AL20*AM20-100,1))&lt;999,ROUND(100/AL20*AM20-100,1),IF(ROUND(100/AL20*AM20-100,1)&gt;999,999,-999)))</f>
        <v>99.8</v>
      </c>
      <c r="AO20" s="347">
        <f t="shared" si="13"/>
        <v>-315.90990106999993</v>
      </c>
      <c r="AP20" s="347">
        <f t="shared" si="13"/>
        <v>-575.11493917000007</v>
      </c>
      <c r="AQ20" s="347">
        <f t="shared" si="11"/>
        <v>82.1</v>
      </c>
      <c r="AR20" s="568">
        <f t="shared" si="16"/>
        <v>-300.90990106999993</v>
      </c>
      <c r="AS20" s="347">
        <f t="shared" si="16"/>
        <v>-573.11493917000007</v>
      </c>
      <c r="AT20" s="347">
        <f>IF(AR20=0, "    ---- ", IF(ABS(ROUND(100/AR20*AS20-100,1))&lt;999,ROUND(100/AR20*AS20-100,1),IF(ROUND(100/AR20*AS20-100,1)&gt;999,999,-999)))</f>
        <v>90.5</v>
      </c>
    </row>
    <row r="21" spans="1:46" s="530" customFormat="1" ht="18.75" customHeight="1" x14ac:dyDescent="0.3">
      <c r="A21" s="561" t="s">
        <v>377</v>
      </c>
      <c r="B21" s="566">
        <v>-301.05399999999997</v>
      </c>
      <c r="C21" s="347">
        <v>-364.55099999999999</v>
      </c>
      <c r="D21" s="347">
        <f>IF(B21=0, "    ---- ", IF(ABS(ROUND(100/B21*C21-100,1))&lt;999,ROUND(100/B21*C21-100,1),IF(ROUND(100/B21*C21-100,1)&gt;999,999,-999)))</f>
        <v>21.1</v>
      </c>
      <c r="E21" s="566">
        <v>-13193.347</v>
      </c>
      <c r="F21" s="347">
        <v>-793.47299999999996</v>
      </c>
      <c r="G21" s="347">
        <f>IF(E21=0, "    ---- ", IF(ABS(ROUND(100/E21*F21-100,1))&lt;999,ROUND(100/E21*F21-100,1),IF(ROUND(100/E21*F21-100,1)&gt;999,999,-999)))</f>
        <v>-94</v>
      </c>
      <c r="H21" s="566">
        <v>-4.1719999999999997</v>
      </c>
      <c r="I21" s="347">
        <v>-39.204999999999998</v>
      </c>
      <c r="J21" s="347">
        <f>IF(H21=0, "    ---- ", IF(ABS(ROUND(100/H21*I21-100,1))&lt;999,ROUND(100/H21*I21-100,1),IF(ROUND(100/H21*I21-100,1)&gt;999,999,-999)))</f>
        <v>839.7</v>
      </c>
      <c r="K21" s="566">
        <v>-337.673</v>
      </c>
      <c r="L21" s="347">
        <v>-233.53100000000001</v>
      </c>
      <c r="M21" s="347">
        <f>IF(K21=0, "    ---- ", IF(ABS(ROUND(100/K21*L21-100,1))&lt;999,ROUND(100/K21*L21-100,1),IF(ROUND(100/K21*L21-100,1)&gt;999,999,-999)))</f>
        <v>-30.8</v>
      </c>
      <c r="N21" s="566"/>
      <c r="O21" s="347"/>
      <c r="P21" s="347"/>
      <c r="Q21" s="566">
        <v>-147.31449900000001</v>
      </c>
      <c r="R21" s="347">
        <v>-123.887451</v>
      </c>
      <c r="S21" s="347">
        <f>IF(Q21=0, "    ---- ", IF(ABS(ROUND(100/Q21*R21-100,1))&lt;999,ROUND(100/Q21*R21-100,1),IF(ROUND(100/Q21*R21-100,1)&gt;999,999,-999)))</f>
        <v>-15.9</v>
      </c>
      <c r="T21" s="566">
        <v>-13.006</v>
      </c>
      <c r="U21" s="347">
        <v>-33.86</v>
      </c>
      <c r="V21" s="347">
        <f t="shared" si="5"/>
        <v>160.30000000000001</v>
      </c>
      <c r="W21" s="583">
        <v>-850</v>
      </c>
      <c r="X21" s="584">
        <v>-1108</v>
      </c>
      <c r="Y21" s="347">
        <f>IF(W21=0, "    ---- ", IF(ABS(ROUND(100/W21*X21-100,1))&lt;999,ROUND(100/W21*X21-100,1),IF(ROUND(100/W21*X21-100,1)&gt;999,999,-999)))</f>
        <v>30.4</v>
      </c>
      <c r="Z21" s="583"/>
      <c r="AA21" s="584"/>
      <c r="AB21" s="347"/>
      <c r="AC21" s="566">
        <v>-9.6</v>
      </c>
      <c r="AD21" s="347">
        <v>-4</v>
      </c>
      <c r="AE21" s="347">
        <f>IF(AC21=0, "    ---- ", IF(ABS(ROUND(100/AC21*AD21-100,1))&lt;999,ROUND(100/AC21*AD21-100,1),IF(ROUND(100/AC21*AD21-100,1)&gt;999,999,-999)))</f>
        <v>-58.3</v>
      </c>
      <c r="AF21" s="566">
        <v>-6.6178471100000005</v>
      </c>
      <c r="AG21" s="347">
        <v>-25.860259750000001</v>
      </c>
      <c r="AH21" s="347">
        <f t="shared" si="15"/>
        <v>290.8</v>
      </c>
      <c r="AI21" s="583">
        <v>-220.19338979000003</v>
      </c>
      <c r="AJ21" s="584">
        <v>-158.12464273000001</v>
      </c>
      <c r="AK21" s="347">
        <f>IF(AI21=0, "    ---- ", IF(ABS(ROUND(100/AI21*AJ21-100,1))&lt;999,ROUND(100/AI21*AJ21-100,1),IF(ROUND(100/AI21*AJ21-100,1)&gt;999,999,-999)))</f>
        <v>-28.2</v>
      </c>
      <c r="AL21" s="566">
        <v>-4112.8</v>
      </c>
      <c r="AM21" s="347">
        <v>-2646</v>
      </c>
      <c r="AN21" s="347">
        <f>IF(AL21=0, "    ---- ", IF(ABS(ROUND(100/AL21*AM21-100,1))&lt;999,ROUND(100/AL21*AM21-100,1),IF(ROUND(100/AL21*AM21-100,1)&gt;999,999,-999)))</f>
        <v>-35.700000000000003</v>
      </c>
      <c r="AO21" s="347">
        <f t="shared" si="13"/>
        <v>-19186.177735900001</v>
      </c>
      <c r="AP21" s="347">
        <f t="shared" si="13"/>
        <v>-5526.4923534799991</v>
      </c>
      <c r="AQ21" s="347">
        <f t="shared" si="11"/>
        <v>-71.2</v>
      </c>
      <c r="AR21" s="568">
        <f t="shared" si="16"/>
        <v>-19195.777735899999</v>
      </c>
      <c r="AS21" s="347">
        <f t="shared" si="16"/>
        <v>-5530.4923534799991</v>
      </c>
      <c r="AT21" s="347">
        <f>IF(AR21=0, "    ---- ", IF(ABS(ROUND(100/AR21*AS21-100,1))&lt;999,ROUND(100/AR21*AS21-100,1),IF(ROUND(100/AR21*AS21-100,1)&gt;999,999,-999)))</f>
        <v>-71.2</v>
      </c>
    </row>
    <row r="22" spans="1:46" s="530" customFormat="1" ht="18.75" customHeight="1" x14ac:dyDescent="0.3">
      <c r="A22" s="561" t="s">
        <v>378</v>
      </c>
      <c r="B22" s="562">
        <v>-529.34899999999993</v>
      </c>
      <c r="C22" s="563">
        <v>-609.34399999999994</v>
      </c>
      <c r="D22" s="347">
        <f>IF(B22=0, "    ---- ", IF(ABS(ROUND(100/B22*C22-100,1))&lt;999,ROUND(100/B22*C22-100,1),IF(ROUND(100/B22*C22-100,1)&gt;999,999,-999)))</f>
        <v>15.1</v>
      </c>
      <c r="E22" s="562">
        <v>-20383.671000000002</v>
      </c>
      <c r="F22" s="563">
        <v>-7680.3509999999997</v>
      </c>
      <c r="G22" s="347">
        <f>IF(E22=0, "    ---- ", IF(ABS(ROUND(100/E22*F22-100,1))&lt;999,ROUND(100/E22*F22-100,1),IF(ROUND(100/E22*F22-100,1)&gt;999,999,-999)))</f>
        <v>-62.3</v>
      </c>
      <c r="H22" s="562">
        <v>-106.58199999999999</v>
      </c>
      <c r="I22" s="563">
        <v>-114.41499999999999</v>
      </c>
      <c r="J22" s="347">
        <f>IF(H22=0, "    ---- ", IF(ABS(ROUND(100/H22*I22-100,1))&lt;999,ROUND(100/H22*I22-100,1),IF(ROUND(100/H22*I22-100,1)&gt;999,999,-999)))</f>
        <v>7.3</v>
      </c>
      <c r="K22" s="562">
        <v>-556.54200000000003</v>
      </c>
      <c r="L22" s="563">
        <v>-525.31099999999992</v>
      </c>
      <c r="M22" s="347">
        <f>IF(K22=0, "    ---- ", IF(ABS(ROUND(100/K22*L22-100,1))&lt;999,ROUND(100/K22*L22-100,1),IF(ROUND(100/K22*L22-100,1)&gt;999,999,-999)))</f>
        <v>-5.6</v>
      </c>
      <c r="N22" s="562">
        <v>-10.8</v>
      </c>
      <c r="O22" s="563">
        <v>-14</v>
      </c>
      <c r="P22" s="347">
        <f>IF(N22=0, "    ---- ", IF(ABS(ROUND(100/N22*O22-100,1))&lt;999,ROUND(100/N22*O22-100,1),IF(ROUND(100/N22*O22-100,1)&gt;999,999,-999)))</f>
        <v>29.6</v>
      </c>
      <c r="Q22" s="562">
        <v>-7573.9697119000011</v>
      </c>
      <c r="R22" s="563">
        <v>-8038.7039779999996</v>
      </c>
      <c r="S22" s="347">
        <f>IF(Q22=0, "    ---- ", IF(ABS(ROUND(100/Q22*R22-100,1))&lt;999,ROUND(100/Q22*R22-100,1),IF(ROUND(100/Q22*R22-100,1)&gt;999,999,-999)))</f>
        <v>6.1</v>
      </c>
      <c r="T22" s="562">
        <v>-45.070999999999998</v>
      </c>
      <c r="U22" s="563">
        <v>-65.364999999999995</v>
      </c>
      <c r="V22" s="347">
        <f t="shared" si="5"/>
        <v>45</v>
      </c>
      <c r="W22" s="562">
        <v>-2662</v>
      </c>
      <c r="X22" s="563">
        <v>-3238</v>
      </c>
      <c r="Y22" s="347">
        <f>IF(W22=0, "    ---- ", IF(ABS(ROUND(100/W22*X22-100,1))&lt;999,ROUND(100/W22*X22-100,1),IF(ROUND(100/W22*X22-100,1)&gt;999,999,-999)))</f>
        <v>21.6</v>
      </c>
      <c r="Z22" s="562">
        <v>-1180</v>
      </c>
      <c r="AA22" s="563">
        <v>-1293</v>
      </c>
      <c r="AB22" s="347">
        <f>IF(Z22=0, "    ---- ", IF(ABS(ROUND(100/Z22*AA22-100,1))&lt;999,ROUND(100/Z22*AA22-100,1),IF(ROUND(100/Z22*AA22-100,1)&gt;999,999,-999)))</f>
        <v>9.6</v>
      </c>
      <c r="AC22" s="562">
        <v>-84.5</v>
      </c>
      <c r="AD22" s="563">
        <v>-75</v>
      </c>
      <c r="AE22" s="347">
        <f>IF(AC22=0, "    ---- ", IF(ABS(ROUND(100/AC22*AD22-100,1))&lt;999,ROUND(100/AC22*AD22-100,1),IF(ROUND(100/AC22*AD22-100,1)&gt;999,999,-999)))</f>
        <v>-11.2</v>
      </c>
      <c r="AF22" s="562">
        <v>-24.098729469999995</v>
      </c>
      <c r="AG22" s="563">
        <v>-133.06314703000001</v>
      </c>
      <c r="AH22" s="347">
        <f t="shared" si="15"/>
        <v>452.2</v>
      </c>
      <c r="AI22" s="562">
        <v>-1289.5489749500005</v>
      </c>
      <c r="AJ22" s="563">
        <v>-1309.7678461599996</v>
      </c>
      <c r="AK22" s="347">
        <f>IF(AI22=0, "    ---- ", IF(ABS(ROUND(100/AI22*AJ22-100,1))&lt;999,ROUND(100/AI22*AJ22-100,1),IF(ROUND(100/AI22*AJ22-100,1)&gt;999,999,-999)))</f>
        <v>1.6</v>
      </c>
      <c r="AL22" s="562">
        <v>-9038.6</v>
      </c>
      <c r="AM22" s="563">
        <v>-8005</v>
      </c>
      <c r="AN22" s="347">
        <f>IF(AL22=0, "    ---- ", IF(ABS(ROUND(100/AL22*AM22-100,1))&lt;999,ROUND(100/AL22*AM22-100,1),IF(ROUND(100/AL22*AM22-100,1)&gt;999,999,-999)))</f>
        <v>-11.4</v>
      </c>
      <c r="AO22" s="347">
        <f t="shared" si="13"/>
        <v>-43389.43241632</v>
      </c>
      <c r="AP22" s="347">
        <f t="shared" si="13"/>
        <v>-31012.320971190002</v>
      </c>
      <c r="AQ22" s="347">
        <f t="shared" si="11"/>
        <v>-28.5</v>
      </c>
      <c r="AR22" s="568">
        <f t="shared" si="16"/>
        <v>-43484.732416320003</v>
      </c>
      <c r="AS22" s="347">
        <f t="shared" si="16"/>
        <v>-31101.320971190002</v>
      </c>
      <c r="AT22" s="347">
        <f>IF(AR22=0, "    ---- ", IF(ABS(ROUND(100/AR22*AS22-100,1))&lt;999,ROUND(100/AR22*AS22-100,1),IF(ROUND(100/AR22*AS22-100,1)&gt;999,999,-999)))</f>
        <v>-28.5</v>
      </c>
    </row>
    <row r="23" spans="1:46" s="530" customFormat="1" ht="18.75" customHeight="1" x14ac:dyDescent="0.3">
      <c r="A23" s="561" t="s">
        <v>379</v>
      </c>
      <c r="B23" s="569"/>
      <c r="C23" s="570"/>
      <c r="D23" s="347"/>
      <c r="E23" s="569"/>
      <c r="F23" s="570"/>
      <c r="G23" s="347"/>
      <c r="H23" s="573"/>
      <c r="I23" s="574"/>
      <c r="J23" s="347"/>
      <c r="K23" s="569"/>
      <c r="L23" s="570"/>
      <c r="M23" s="347"/>
      <c r="N23" s="573"/>
      <c r="O23" s="574"/>
      <c r="P23" s="347"/>
      <c r="Q23" s="569"/>
      <c r="R23" s="570"/>
      <c r="S23" s="347"/>
      <c r="T23" s="573"/>
      <c r="U23" s="574"/>
      <c r="V23" s="347"/>
      <c r="W23" s="573"/>
      <c r="X23" s="574"/>
      <c r="Y23" s="347"/>
      <c r="Z23" s="573"/>
      <c r="AA23" s="574"/>
      <c r="AB23" s="347"/>
      <c r="AC23" s="573"/>
      <c r="AD23" s="574"/>
      <c r="AE23" s="347"/>
      <c r="AF23" s="569"/>
      <c r="AG23" s="570"/>
      <c r="AH23" s="347"/>
      <c r="AI23" s="573"/>
      <c r="AJ23" s="574"/>
      <c r="AK23" s="347"/>
      <c r="AL23" s="569"/>
      <c r="AM23" s="570"/>
      <c r="AN23" s="347"/>
      <c r="AO23" s="347"/>
      <c r="AP23" s="347"/>
      <c r="AQ23" s="347"/>
      <c r="AR23" s="347"/>
      <c r="AS23" s="347"/>
      <c r="AT23" s="347"/>
    </row>
    <row r="24" spans="1:46" s="530" customFormat="1" ht="18.75" customHeight="1" x14ac:dyDescent="0.3">
      <c r="A24" s="561" t="s">
        <v>380</v>
      </c>
      <c r="B24" s="566">
        <v>-6.3250000000000002</v>
      </c>
      <c r="C24" s="347">
        <v>-7.7050000000000001</v>
      </c>
      <c r="D24" s="347">
        <f t="shared" ref="D24:D30" si="18">IF(B24=0, "    ---- ", IF(ABS(ROUND(100/B24*C24-100,1))&lt;999,ROUND(100/B24*C24-100,1),IF(ROUND(100/B24*C24-100,1)&gt;999,999,-999)))</f>
        <v>21.8</v>
      </c>
      <c r="E24" s="566">
        <v>8891.7890000000007</v>
      </c>
      <c r="F24" s="347">
        <v>-1014.318</v>
      </c>
      <c r="G24" s="347">
        <f t="shared" ref="G24:G30" si="19">IF(E24=0, "    ---- ", IF(ABS(ROUND(100/E24*F24-100,1))&lt;999,ROUND(100/E24*F24-100,1),IF(ROUND(100/E24*F24-100,1)&gt;999,999,-999)))</f>
        <v>-111.4</v>
      </c>
      <c r="H24" s="566">
        <v>-216.971</v>
      </c>
      <c r="I24" s="347">
        <v>-232.47900000000001</v>
      </c>
      <c r="J24" s="347">
        <f>IF(H24=0, "    ---- ", IF(ABS(ROUND(100/H24*I24-100,1))&lt;999,ROUND(100/H24*I24-100,1),IF(ROUND(100/H24*I24-100,1)&gt;999,999,-999)))</f>
        <v>7.1</v>
      </c>
      <c r="K24" s="566">
        <v>-318.66499999999996</v>
      </c>
      <c r="L24" s="347">
        <v>-144.18499999999997</v>
      </c>
      <c r="M24" s="347">
        <f t="shared" ref="M24:M32" si="20">IF(K24=0, "    ---- ", IF(ABS(ROUND(100/K24*L24-100,1))&lt;999,ROUND(100/K24*L24-100,1),IF(ROUND(100/K24*L24-100,1)&gt;999,999,-999)))</f>
        <v>-54.8</v>
      </c>
      <c r="N24" s="566"/>
      <c r="O24" s="347"/>
      <c r="P24" s="347"/>
      <c r="Q24" s="566">
        <v>-21562.717849380002</v>
      </c>
      <c r="R24" s="347">
        <v>-15063.19588626</v>
      </c>
      <c r="S24" s="347">
        <f t="shared" ref="S24:S31" si="21">IF(Q24=0, "    ---- ", IF(ABS(ROUND(100/Q24*R24-100,1))&lt;999,ROUND(100/Q24*R24-100,1),IF(ROUND(100/Q24*R24-100,1)&gt;999,999,-999)))</f>
        <v>-30.1</v>
      </c>
      <c r="T24" s="566">
        <v>-41.921999999999997</v>
      </c>
      <c r="U24" s="347">
        <v>-39.402999999999999</v>
      </c>
      <c r="V24" s="347">
        <f t="shared" si="5"/>
        <v>-6</v>
      </c>
      <c r="W24" s="566">
        <v>-799</v>
      </c>
      <c r="X24" s="347">
        <v>-745.9</v>
      </c>
      <c r="Y24" s="347">
        <f t="shared" ref="Y24:Y30" si="22">IF(W24=0, "    ---- ", IF(ABS(ROUND(100/W24*X24-100,1))&lt;999,ROUND(100/W24*X24-100,1),IF(ROUND(100/W24*X24-100,1)&gt;999,999,-999)))</f>
        <v>-6.6</v>
      </c>
      <c r="Z24" s="566">
        <v>-176</v>
      </c>
      <c r="AA24" s="347">
        <v>-472</v>
      </c>
      <c r="AB24" s="347">
        <f t="shared" ref="AB24:AB30" si="23">IF(Z24=0, "    ---- ", IF(ABS(ROUND(100/Z24*AA24-100,1))&lt;999,ROUND(100/Z24*AA24-100,1),IF(ROUND(100/Z24*AA24-100,1)&gt;999,999,-999)))</f>
        <v>168.2</v>
      </c>
      <c r="AC24" s="566"/>
      <c r="AD24" s="347"/>
      <c r="AE24" s="347"/>
      <c r="AF24" s="566">
        <v>-160.13917544</v>
      </c>
      <c r="AG24" s="347">
        <v>-53.545201169999999</v>
      </c>
      <c r="AH24" s="347">
        <f t="shared" si="15"/>
        <v>-66.599999999999994</v>
      </c>
      <c r="AI24" s="566">
        <v>-307.20965769999992</v>
      </c>
      <c r="AJ24" s="347">
        <v>-269.21326209999995</v>
      </c>
      <c r="AK24" s="347">
        <f t="shared" ref="AK24:AK30" si="24">IF(AI24=0, "    ---- ", IF(ABS(ROUND(100/AI24*AJ24-100,1))&lt;999,ROUND(100/AI24*AJ24-100,1),IF(ROUND(100/AI24*AJ24-100,1)&gt;999,999,-999)))</f>
        <v>-12.4</v>
      </c>
      <c r="AL24" s="566">
        <v>2806.7</v>
      </c>
      <c r="AM24" s="347">
        <v>402.4</v>
      </c>
      <c r="AN24" s="347">
        <f t="shared" ref="AN24:AN30" si="25">IF(AL24=0, "    ---- ", IF(ABS(ROUND(100/AL24*AM24-100,1))&lt;999,ROUND(100/AL24*AM24-100,1),IF(ROUND(100/AL24*AM24-100,1)&gt;999,999,-999)))</f>
        <v>-85.7</v>
      </c>
      <c r="AO24" s="347">
        <f t="shared" si="13"/>
        <v>-11890.460682519999</v>
      </c>
      <c r="AP24" s="347">
        <f t="shared" si="13"/>
        <v>-17639.544349529995</v>
      </c>
      <c r="AQ24" s="347">
        <f t="shared" si="11"/>
        <v>48.4</v>
      </c>
      <c r="AR24" s="347"/>
      <c r="AS24" s="347"/>
      <c r="AT24" s="347"/>
    </row>
    <row r="25" spans="1:46" s="530" customFormat="1" ht="18.75" customHeight="1" x14ac:dyDescent="0.3">
      <c r="A25" s="561" t="s">
        <v>381</v>
      </c>
      <c r="B25" s="566"/>
      <c r="C25" s="347"/>
      <c r="D25" s="347"/>
      <c r="E25" s="566">
        <v>282.14100000000002</v>
      </c>
      <c r="F25" s="347">
        <v>-1.631</v>
      </c>
      <c r="G25" s="347">
        <f t="shared" si="19"/>
        <v>-100.6</v>
      </c>
      <c r="H25" s="566"/>
      <c r="I25" s="347"/>
      <c r="J25" s="347"/>
      <c r="K25" s="566">
        <v>0.14000000000000001</v>
      </c>
      <c r="L25" s="347">
        <v>0.20699999999999999</v>
      </c>
      <c r="M25" s="347">
        <f t="shared" si="20"/>
        <v>47.9</v>
      </c>
      <c r="N25" s="566"/>
      <c r="O25" s="347"/>
      <c r="P25" s="347"/>
      <c r="Q25" s="566">
        <v>67.645183000000003</v>
      </c>
      <c r="R25" s="347">
        <v>9.2478010000000008</v>
      </c>
      <c r="S25" s="347">
        <f t="shared" si="21"/>
        <v>-86.3</v>
      </c>
      <c r="T25" s="566">
        <v>5.0000000000000001E-3</v>
      </c>
      <c r="U25" s="347">
        <v>0</v>
      </c>
      <c r="V25" s="347">
        <f t="shared" si="5"/>
        <v>-100</v>
      </c>
      <c r="W25" s="566">
        <v>18.399999999999999</v>
      </c>
      <c r="X25" s="347">
        <v>18</v>
      </c>
      <c r="Y25" s="347">
        <f t="shared" si="22"/>
        <v>-2.2000000000000002</v>
      </c>
      <c r="Z25" s="566"/>
      <c r="AA25" s="347"/>
      <c r="AB25" s="347"/>
      <c r="AC25" s="566"/>
      <c r="AD25" s="347"/>
      <c r="AE25" s="347"/>
      <c r="AF25" s="566">
        <v>-1.7064506399999999</v>
      </c>
      <c r="AG25" s="347">
        <v>1.8990900900000001</v>
      </c>
      <c r="AH25" s="347">
        <f t="shared" si="15"/>
        <v>-211.3</v>
      </c>
      <c r="AI25" s="566">
        <v>4.7783852799999975</v>
      </c>
      <c r="AJ25" s="347">
        <v>9.7924553599999982</v>
      </c>
      <c r="AK25" s="347">
        <f t="shared" si="24"/>
        <v>104.9</v>
      </c>
      <c r="AL25" s="566">
        <v>234.8</v>
      </c>
      <c r="AM25" s="347">
        <v>141.6</v>
      </c>
      <c r="AN25" s="347">
        <f t="shared" si="25"/>
        <v>-39.700000000000003</v>
      </c>
      <c r="AO25" s="347">
        <f t="shared" si="13"/>
        <v>606.20311764000007</v>
      </c>
      <c r="AP25" s="347">
        <f t="shared" si="13"/>
        <v>179.11534645</v>
      </c>
      <c r="AQ25" s="347">
        <f t="shared" si="11"/>
        <v>-70.5</v>
      </c>
      <c r="AR25" s="347"/>
      <c r="AS25" s="347"/>
      <c r="AT25" s="347"/>
    </row>
    <row r="26" spans="1:46" s="530" customFormat="1" ht="18.75" customHeight="1" x14ac:dyDescent="0.3">
      <c r="A26" s="561" t="s">
        <v>382</v>
      </c>
      <c r="B26" s="566">
        <v>7.4770000000000003</v>
      </c>
      <c r="C26" s="347">
        <v>-14.401</v>
      </c>
      <c r="D26" s="347">
        <f t="shared" si="18"/>
        <v>-292.60000000000002</v>
      </c>
      <c r="E26" s="566">
        <v>-362.798</v>
      </c>
      <c r="F26" s="347">
        <v>-160.90199999999999</v>
      </c>
      <c r="G26" s="347">
        <f t="shared" si="19"/>
        <v>-55.6</v>
      </c>
      <c r="H26" s="566"/>
      <c r="I26" s="347"/>
      <c r="J26" s="347"/>
      <c r="K26" s="566">
        <v>0.57199999999999995</v>
      </c>
      <c r="L26" s="347">
        <v>-1.32</v>
      </c>
      <c r="M26" s="347">
        <f t="shared" si="20"/>
        <v>-330.8</v>
      </c>
      <c r="N26" s="566"/>
      <c r="O26" s="347"/>
      <c r="P26" s="347"/>
      <c r="Q26" s="566">
        <v>-1390.636493</v>
      </c>
      <c r="R26" s="347">
        <v>-2519.0279850000002</v>
      </c>
      <c r="S26" s="347">
        <f t="shared" si="21"/>
        <v>81.099999999999994</v>
      </c>
      <c r="T26" s="566">
        <v>-2.16</v>
      </c>
      <c r="U26" s="347">
        <v>-10.672000000000001</v>
      </c>
      <c r="V26" s="347">
        <f t="shared" si="5"/>
        <v>394.1</v>
      </c>
      <c r="W26" s="566">
        <v>-115.6</v>
      </c>
      <c r="X26" s="347">
        <v>57</v>
      </c>
      <c r="Y26" s="347">
        <f t="shared" si="22"/>
        <v>-149.30000000000001</v>
      </c>
      <c r="Z26" s="566">
        <v>-1056</v>
      </c>
      <c r="AA26" s="347">
        <v>355</v>
      </c>
      <c r="AB26" s="347">
        <f t="shared" si="23"/>
        <v>-133.6</v>
      </c>
      <c r="AC26" s="566"/>
      <c r="AD26" s="347"/>
      <c r="AE26" s="347"/>
      <c r="AF26" s="566">
        <v>-58.627459969999997</v>
      </c>
      <c r="AG26" s="347">
        <v>98.249516079999992</v>
      </c>
      <c r="AH26" s="347">
        <f t="shared" si="15"/>
        <v>-267.60000000000002</v>
      </c>
      <c r="AI26" s="566">
        <v>-95.291755949999967</v>
      </c>
      <c r="AJ26" s="347">
        <v>54.801636039999991</v>
      </c>
      <c r="AK26" s="347">
        <f t="shared" si="24"/>
        <v>-157.5</v>
      </c>
      <c r="AL26" s="566">
        <v>884.3</v>
      </c>
      <c r="AM26" s="347">
        <v>-724.2</v>
      </c>
      <c r="AN26" s="347">
        <f t="shared" si="25"/>
        <v>-181.9</v>
      </c>
      <c r="AO26" s="347">
        <f t="shared" si="13"/>
        <v>-2188.76470892</v>
      </c>
      <c r="AP26" s="347">
        <f t="shared" si="13"/>
        <v>-2865.47183288</v>
      </c>
      <c r="AQ26" s="347">
        <f t="shared" si="11"/>
        <v>30.9</v>
      </c>
      <c r="AR26" s="347"/>
      <c r="AS26" s="347"/>
      <c r="AT26" s="347"/>
    </row>
    <row r="27" spans="1:46" s="530" customFormat="1" ht="18.75" customHeight="1" x14ac:dyDescent="0.3">
      <c r="A27" s="561" t="s">
        <v>383</v>
      </c>
      <c r="B27" s="566"/>
      <c r="C27" s="347"/>
      <c r="D27" s="347"/>
      <c r="E27" s="566">
        <v>-27.03</v>
      </c>
      <c r="F27" s="347">
        <v>-17.216999999999999</v>
      </c>
      <c r="G27" s="347">
        <f t="shared" si="19"/>
        <v>-36.299999999999997</v>
      </c>
      <c r="H27" s="566"/>
      <c r="I27" s="347"/>
      <c r="J27" s="347"/>
      <c r="K27" s="566">
        <v>3.742</v>
      </c>
      <c r="L27" s="347">
        <v>3.161</v>
      </c>
      <c r="M27" s="347">
        <f t="shared" si="20"/>
        <v>-15.5</v>
      </c>
      <c r="N27" s="566"/>
      <c r="O27" s="347"/>
      <c r="P27" s="347"/>
      <c r="Q27" s="566">
        <v>-108.815023</v>
      </c>
      <c r="R27" s="347">
        <v>-155.05205799999999</v>
      </c>
      <c r="S27" s="347">
        <f t="shared" si="21"/>
        <v>42.5</v>
      </c>
      <c r="T27" s="566">
        <v>-1.0089999999999999</v>
      </c>
      <c r="U27" s="347">
        <v>-1.212</v>
      </c>
      <c r="V27" s="347">
        <f t="shared" si="5"/>
        <v>20.100000000000001</v>
      </c>
      <c r="W27" s="566">
        <v>-1.6</v>
      </c>
      <c r="X27" s="347">
        <v>-2</v>
      </c>
      <c r="Y27" s="347">
        <f t="shared" si="22"/>
        <v>25</v>
      </c>
      <c r="Z27" s="566">
        <v>-8</v>
      </c>
      <c r="AA27" s="347">
        <v>-21</v>
      </c>
      <c r="AB27" s="347">
        <f t="shared" si="23"/>
        <v>162.5</v>
      </c>
      <c r="AC27" s="566"/>
      <c r="AD27" s="347"/>
      <c r="AE27" s="347"/>
      <c r="AF27" s="566"/>
      <c r="AG27" s="347"/>
      <c r="AH27" s="347"/>
      <c r="AI27" s="566">
        <v>-2.0143826699999998</v>
      </c>
      <c r="AJ27" s="347">
        <v>-2.0891679999999999</v>
      </c>
      <c r="AK27" s="347">
        <f t="shared" si="24"/>
        <v>3.7</v>
      </c>
      <c r="AL27" s="566">
        <v>-3.6</v>
      </c>
      <c r="AM27" s="347">
        <v>-3.6</v>
      </c>
      <c r="AN27" s="347">
        <f t="shared" si="25"/>
        <v>0</v>
      </c>
      <c r="AO27" s="347">
        <f t="shared" si="13"/>
        <v>-148.32640566999999</v>
      </c>
      <c r="AP27" s="347">
        <f t="shared" si="13"/>
        <v>-199.00922599999998</v>
      </c>
      <c r="AQ27" s="347">
        <f t="shared" si="11"/>
        <v>34.200000000000003</v>
      </c>
      <c r="AR27" s="347"/>
      <c r="AS27" s="347"/>
      <c r="AT27" s="347"/>
    </row>
    <row r="28" spans="1:46" s="530" customFormat="1" ht="18.75" customHeight="1" x14ac:dyDescent="0.3">
      <c r="A28" s="561" t="s">
        <v>384</v>
      </c>
      <c r="B28" s="566">
        <v>-0.98099999999999998</v>
      </c>
      <c r="C28" s="347">
        <v>11.148</v>
      </c>
      <c r="D28" s="347">
        <f t="shared" si="18"/>
        <v>-999</v>
      </c>
      <c r="E28" s="566">
        <v>-311.73899999999998</v>
      </c>
      <c r="F28" s="347">
        <v>-166.25</v>
      </c>
      <c r="G28" s="347">
        <f t="shared" si="19"/>
        <v>-46.7</v>
      </c>
      <c r="H28" s="566">
        <v>-2.74</v>
      </c>
      <c r="I28" s="347">
        <v>-1.272</v>
      </c>
      <c r="J28" s="347">
        <f>IF(H28=0, "    ---- ", IF(ABS(ROUND(100/H28*I28-100,1))&lt;999,ROUND(100/H28*I28-100,1),IF(ROUND(100/H28*I28-100,1)&gt;999,999,-999)))</f>
        <v>-53.6</v>
      </c>
      <c r="K28" s="566"/>
      <c r="L28" s="347"/>
      <c r="M28" s="347"/>
      <c r="N28" s="566"/>
      <c r="O28" s="347"/>
      <c r="P28" s="347"/>
      <c r="Q28" s="566"/>
      <c r="R28" s="347"/>
      <c r="S28" s="347"/>
      <c r="T28" s="566"/>
      <c r="U28" s="347"/>
      <c r="V28" s="347"/>
      <c r="W28" s="566">
        <v>-0.6</v>
      </c>
      <c r="X28" s="347">
        <v>0</v>
      </c>
      <c r="Y28" s="347">
        <f t="shared" si="22"/>
        <v>-100</v>
      </c>
      <c r="Z28" s="566">
        <v>4</v>
      </c>
      <c r="AA28" s="347"/>
      <c r="AB28" s="347"/>
      <c r="AC28" s="566"/>
      <c r="AD28" s="347"/>
      <c r="AE28" s="347"/>
      <c r="AF28" s="566"/>
      <c r="AG28" s="347"/>
      <c r="AH28" s="347"/>
      <c r="AI28" s="566">
        <v>3.653019</v>
      </c>
      <c r="AJ28" s="347">
        <v>0</v>
      </c>
      <c r="AK28" s="347">
        <f t="shared" si="24"/>
        <v>-100</v>
      </c>
      <c r="AL28" s="566">
        <v>-39.799999999999997</v>
      </c>
      <c r="AM28" s="347">
        <v>-27</v>
      </c>
      <c r="AN28" s="347">
        <f t="shared" si="25"/>
        <v>-32.200000000000003</v>
      </c>
      <c r="AO28" s="347">
        <f t="shared" si="13"/>
        <v>-348.20698100000004</v>
      </c>
      <c r="AP28" s="347">
        <f t="shared" si="13"/>
        <v>-183.374</v>
      </c>
      <c r="AQ28" s="347">
        <f t="shared" si="11"/>
        <v>-47.3</v>
      </c>
      <c r="AR28" s="347"/>
      <c r="AS28" s="347"/>
      <c r="AT28" s="347"/>
    </row>
    <row r="29" spans="1:46" s="530" customFormat="1" ht="18.75" customHeight="1" x14ac:dyDescent="0.3">
      <c r="A29" s="561" t="s">
        <v>385</v>
      </c>
      <c r="B29" s="566"/>
      <c r="C29" s="347"/>
      <c r="D29" s="347"/>
      <c r="E29" s="566">
        <v>14.045</v>
      </c>
      <c r="F29" s="347">
        <v>10.055</v>
      </c>
      <c r="G29" s="347">
        <f t="shared" si="19"/>
        <v>-28.4</v>
      </c>
      <c r="H29" s="566"/>
      <c r="I29" s="347"/>
      <c r="J29" s="347"/>
      <c r="K29" s="566"/>
      <c r="L29" s="347"/>
      <c r="M29" s="347"/>
      <c r="N29" s="566"/>
      <c r="O29" s="347"/>
      <c r="P29" s="347"/>
      <c r="Q29" s="566">
        <v>-8.6494630000000008</v>
      </c>
      <c r="R29" s="347">
        <v>-2.6871149999999999</v>
      </c>
      <c r="S29" s="347">
        <f t="shared" si="21"/>
        <v>-68.900000000000006</v>
      </c>
      <c r="T29" s="566"/>
      <c r="U29" s="347"/>
      <c r="V29" s="347"/>
      <c r="W29" s="566">
        <v>0</v>
      </c>
      <c r="X29" s="347">
        <v>0</v>
      </c>
      <c r="Y29" s="347" t="str">
        <f t="shared" si="22"/>
        <v xml:space="preserve">    ---- </v>
      </c>
      <c r="Z29" s="566"/>
      <c r="AA29" s="566"/>
      <c r="AB29" s="347"/>
      <c r="AC29" s="566"/>
      <c r="AD29" s="347"/>
      <c r="AE29" s="347"/>
      <c r="AF29" s="566">
        <v>0.472304</v>
      </c>
      <c r="AG29" s="347">
        <v>0</v>
      </c>
      <c r="AH29" s="347">
        <f t="shared" si="15"/>
        <v>-100</v>
      </c>
      <c r="AI29" s="566">
        <v>0</v>
      </c>
      <c r="AJ29" s="347">
        <v>7.9909999999999998E-3</v>
      </c>
      <c r="AK29" s="347" t="str">
        <f t="shared" si="24"/>
        <v xml:space="preserve">    ---- </v>
      </c>
      <c r="AL29" s="566">
        <v>-43.5</v>
      </c>
      <c r="AM29" s="347">
        <v>-8.6</v>
      </c>
      <c r="AN29" s="347">
        <f t="shared" si="25"/>
        <v>-80.2</v>
      </c>
      <c r="AO29" s="347">
        <f t="shared" si="13"/>
        <v>-37.632159000000001</v>
      </c>
      <c r="AP29" s="347">
        <f t="shared" si="13"/>
        <v>-1.2241240000000007</v>
      </c>
      <c r="AQ29" s="347">
        <f t="shared" si="11"/>
        <v>-96.7</v>
      </c>
      <c r="AR29" s="347"/>
      <c r="AS29" s="347"/>
      <c r="AT29" s="347"/>
    </row>
    <row r="30" spans="1:46" s="530" customFormat="1" ht="18.75" customHeight="1" x14ac:dyDescent="0.3">
      <c r="A30" s="561" t="s">
        <v>386</v>
      </c>
      <c r="B30" s="566">
        <v>0.17100000000000015</v>
      </c>
      <c r="C30" s="347">
        <v>-10.958000000000002</v>
      </c>
      <c r="D30" s="347">
        <f t="shared" si="18"/>
        <v>-999</v>
      </c>
      <c r="E30" s="566">
        <v>8486.4079999999994</v>
      </c>
      <c r="F30" s="347">
        <v>-1350.2629999999999</v>
      </c>
      <c r="G30" s="347">
        <f t="shared" si="19"/>
        <v>-115.9</v>
      </c>
      <c r="H30" s="566">
        <v>-219.71100000000001</v>
      </c>
      <c r="I30" s="347">
        <v>-233.751</v>
      </c>
      <c r="J30" s="347">
        <f>IF(H30=0, "    ---- ", IF(ABS(ROUND(100/H30*I30-100,1))&lt;999,ROUND(100/H30*I30-100,1),IF(ROUND(100/H30*I30-100,1)&gt;999,999,-999)))</f>
        <v>6.4</v>
      </c>
      <c r="K30" s="566">
        <v>-314.21099999999996</v>
      </c>
      <c r="L30" s="347">
        <v>-142.13699999999997</v>
      </c>
      <c r="M30" s="347">
        <f t="shared" si="20"/>
        <v>-54.8</v>
      </c>
      <c r="N30" s="566"/>
      <c r="O30" s="347"/>
      <c r="P30" s="347"/>
      <c r="Q30" s="566">
        <v>-23003.17364538</v>
      </c>
      <c r="R30" s="347">
        <v>-17730.715243260001</v>
      </c>
      <c r="S30" s="347">
        <f t="shared" si="21"/>
        <v>-22.9</v>
      </c>
      <c r="T30" s="566">
        <v>-45.085999999999999</v>
      </c>
      <c r="U30" s="347">
        <v>-51.287000000000006</v>
      </c>
      <c r="V30" s="347">
        <f t="shared" si="5"/>
        <v>13.8</v>
      </c>
      <c r="W30" s="566">
        <v>-900</v>
      </c>
      <c r="X30" s="347">
        <v>-672.9</v>
      </c>
      <c r="Y30" s="347">
        <f t="shared" si="22"/>
        <v>-25.2</v>
      </c>
      <c r="Z30" s="566">
        <v>-1236</v>
      </c>
      <c r="AA30" s="347">
        <v>-138</v>
      </c>
      <c r="AB30" s="347">
        <f t="shared" si="23"/>
        <v>-88.8</v>
      </c>
      <c r="AC30" s="566"/>
      <c r="AD30" s="347"/>
      <c r="AE30" s="347"/>
      <c r="AF30" s="566">
        <v>-220.00078204999997</v>
      </c>
      <c r="AG30" s="347">
        <v>46.603404999999995</v>
      </c>
      <c r="AH30" s="347">
        <f t="shared" si="15"/>
        <v>-121.2</v>
      </c>
      <c r="AI30" s="566">
        <v>-396.0843920399999</v>
      </c>
      <c r="AJ30" s="347">
        <v>-206.70034769999992</v>
      </c>
      <c r="AK30" s="347">
        <f t="shared" si="24"/>
        <v>-47.8</v>
      </c>
      <c r="AL30" s="566">
        <v>3838.9</v>
      </c>
      <c r="AM30" s="347">
        <v>-219.40000000000003</v>
      </c>
      <c r="AN30" s="347">
        <f t="shared" si="25"/>
        <v>-105.7</v>
      </c>
      <c r="AO30" s="347">
        <f>B30+E30+H30+K30+Q30+T30+W30+Z30+AF30+AI30+AL30</f>
        <v>-14008.787819470001</v>
      </c>
      <c r="AP30" s="347">
        <f t="shared" si="13"/>
        <v>-20709.508185960003</v>
      </c>
      <c r="AQ30" s="347">
        <f t="shared" si="11"/>
        <v>47.8</v>
      </c>
      <c r="AR30" s="347"/>
      <c r="AS30" s="347"/>
      <c r="AT30" s="347"/>
    </row>
    <row r="31" spans="1:46" s="530" customFormat="1" ht="18.75" customHeight="1" x14ac:dyDescent="0.3">
      <c r="A31" s="561" t="s">
        <v>387</v>
      </c>
      <c r="B31" s="566">
        <v>-872.44</v>
      </c>
      <c r="C31" s="347">
        <v>-269.596</v>
      </c>
      <c r="D31" s="347">
        <f>IF(B31=0, "    ---- ", IF(ABS(ROUND(100/B31*C31-100,1))&lt;999,ROUND(100/B31*C31-100,1),IF(ROUND(100/B31*C31-100,1)&gt;999,999,-999)))</f>
        <v>-69.099999999999994</v>
      </c>
      <c r="E31" s="566">
        <v>-4602.9920000000002</v>
      </c>
      <c r="F31" s="347">
        <v>-3113.0549999999998</v>
      </c>
      <c r="G31" s="347">
        <f>IF(E31=0, "    ---- ", IF(ABS(ROUND(100/E31*F31-100,1))&lt;999,ROUND(100/E31*F31-100,1),IF(ROUND(100/E31*F31-100,1)&gt;999,999,-999)))</f>
        <v>-32.4</v>
      </c>
      <c r="H31" s="566">
        <v>-192.22800000000001</v>
      </c>
      <c r="I31" s="347">
        <v>-49.066000000000003</v>
      </c>
      <c r="J31" s="347">
        <f>IF(H31=0, "    ---- ", IF(ABS(ROUND(100/H31*I31-100,1))&lt;999,ROUND(100/H31*I31-100,1),IF(ROUND(100/H31*I31-100,1)&gt;999,999,-999)))</f>
        <v>-74.5</v>
      </c>
      <c r="K31" s="566">
        <v>-1139.31</v>
      </c>
      <c r="L31" s="347">
        <v>-857.92700000000002</v>
      </c>
      <c r="M31" s="347">
        <f t="shared" si="20"/>
        <v>-24.7</v>
      </c>
      <c r="N31" s="566"/>
      <c r="O31" s="347"/>
      <c r="P31" s="347"/>
      <c r="Q31" s="566">
        <v>-67.155164999999997</v>
      </c>
      <c r="R31" s="347">
        <v>-57.285958999999998</v>
      </c>
      <c r="S31" s="347">
        <f t="shared" si="21"/>
        <v>-14.7</v>
      </c>
      <c r="T31" s="566">
        <v>-174.63300000000001</v>
      </c>
      <c r="U31" s="347">
        <v>-181.38200000000001</v>
      </c>
      <c r="V31" s="347">
        <f t="shared" si="5"/>
        <v>3.9</v>
      </c>
      <c r="W31" s="566">
        <v>-4816</v>
      </c>
      <c r="X31" s="347">
        <v>-2849</v>
      </c>
      <c r="Y31" s="347">
        <f>IF(W31=0, "    ---- ", IF(ABS(ROUND(100/W31*X31-100,1))&lt;999,ROUND(100/W31*X31-100,1),IF(ROUND(100/W31*X31-100,1)&gt;999,999,-999)))</f>
        <v>-40.799999999999997</v>
      </c>
      <c r="Z31" s="566"/>
      <c r="AA31" s="347"/>
      <c r="AB31" s="347"/>
      <c r="AC31" s="566">
        <v>-81.7</v>
      </c>
      <c r="AD31" s="347">
        <v>40</v>
      </c>
      <c r="AE31" s="347">
        <f>IF(AC31=0, "    ---- ", IF(ABS(ROUND(100/AC31*AD31-100,1))&lt;999,ROUND(100/AC31*AD31-100,1),IF(ROUND(100/AC31*AD31-100,1)&gt;999,999,-999)))</f>
        <v>-149</v>
      </c>
      <c r="AF31" s="566">
        <v>-25.311753339999999</v>
      </c>
      <c r="AG31" s="347">
        <v>38.961559289999997</v>
      </c>
      <c r="AH31" s="347">
        <f t="shared" si="15"/>
        <v>-253.9</v>
      </c>
      <c r="AI31" s="566">
        <v>-1435.7073208899997</v>
      </c>
      <c r="AJ31" s="347">
        <v>-1095.1188349000004</v>
      </c>
      <c r="AK31" s="347">
        <f>IF(AI31=0, "    ---- ", IF(ABS(ROUND(100/AI31*AJ31-100,1))&lt;999,ROUND(100/AI31*AJ31-100,1),IF(ROUND(100/AI31*AJ31-100,1)&gt;999,999,-999)))</f>
        <v>-23.7</v>
      </c>
      <c r="AL31" s="566">
        <v>-7538.2</v>
      </c>
      <c r="AM31" s="347">
        <v>-4204</v>
      </c>
      <c r="AN31" s="347">
        <f>IF(AL31=0, "    ---- ", IF(ABS(ROUND(100/AL31*AM31-100,1))&lt;999,ROUND(100/AL31*AM31-100,1),IF(ROUND(100/AL31*AM31-100,1)&gt;999,999,-999)))</f>
        <v>-44.2</v>
      </c>
      <c r="AO31" s="347">
        <f t="shared" si="13"/>
        <v>-20863.97723923</v>
      </c>
      <c r="AP31" s="347">
        <f t="shared" si="13"/>
        <v>-12637.469234609998</v>
      </c>
      <c r="AQ31" s="347">
        <f t="shared" si="11"/>
        <v>-39.4</v>
      </c>
      <c r="AR31" s="347"/>
      <c r="AS31" s="347"/>
      <c r="AT31" s="347"/>
    </row>
    <row r="32" spans="1:46" s="530" customFormat="1" ht="18.75" customHeight="1" x14ac:dyDescent="0.3">
      <c r="A32" s="561" t="s">
        <v>388</v>
      </c>
      <c r="B32" s="566">
        <v>-16.43</v>
      </c>
      <c r="C32" s="347">
        <v>0</v>
      </c>
      <c r="D32" s="347">
        <f>IF(B32=0, "    ---- ", IF(ABS(ROUND(100/B32*C32-100,1))&lt;999,ROUND(100/B32*C32-100,1),IF(ROUND(100/B32*C32-100,1)&gt;999,999,-999)))</f>
        <v>-100</v>
      </c>
      <c r="E32" s="566">
        <v>-513.79</v>
      </c>
      <c r="F32" s="347">
        <v>-518.13900000000001</v>
      </c>
      <c r="G32" s="347">
        <f>IF(E32=0, "    ---- ", IF(ABS(ROUND(100/E32*F32-100,1))&lt;999,ROUND(100/E32*F32-100,1),IF(ROUND(100/E32*F32-100,1)&gt;999,999,-999)))</f>
        <v>0.8</v>
      </c>
      <c r="H32" s="566"/>
      <c r="I32" s="347"/>
      <c r="J32" s="347"/>
      <c r="K32" s="566">
        <v>-44.654000000000003</v>
      </c>
      <c r="L32" s="347">
        <v>-30.11</v>
      </c>
      <c r="M32" s="347">
        <f t="shared" si="20"/>
        <v>-32.6</v>
      </c>
      <c r="N32" s="566"/>
      <c r="O32" s="347"/>
      <c r="P32" s="347"/>
      <c r="Q32" s="566">
        <v>-2690.686389</v>
      </c>
      <c r="R32" s="347">
        <v>-4028.674865</v>
      </c>
      <c r="S32" s="347">
        <f>IF(Q32=0, "    ---- ", IF(ABS(ROUND(100/Q32*R32-100,1))&lt;999,ROUND(100/Q32*R32-100,1),IF(ROUND(100/Q32*R32-100,1)&gt;999,999,-999)))</f>
        <v>49.7</v>
      </c>
      <c r="T32" s="566">
        <v>-9.641</v>
      </c>
      <c r="U32" s="347">
        <v>-8.4760000000000009</v>
      </c>
      <c r="V32" s="347">
        <f>IF(T32=0, "    ---- ", IF(ABS(ROUND(100/T32*U32-100,1))&lt;999,ROUND(100/T32*U32-100,1),IF(ROUND(100/T32*U32-100,1)&gt;999,999,-999)))</f>
        <v>-12.1</v>
      </c>
      <c r="W32" s="566">
        <v>-33</v>
      </c>
      <c r="X32" s="347">
        <v>-223</v>
      </c>
      <c r="Y32" s="347">
        <f>IF(W32=0, "    ---- ", IF(ABS(ROUND(100/W32*X32-100,1))&lt;999,ROUND(100/W32*X32-100,1),IF(ROUND(100/W32*X32-100,1)&gt;999,999,-999)))</f>
        <v>575.79999999999995</v>
      </c>
      <c r="Z32" s="566">
        <v>-868</v>
      </c>
      <c r="AA32" s="347">
        <v>-741</v>
      </c>
      <c r="AB32" s="347">
        <f>IF(Z32=0, "    ---- ", IF(ABS(ROUND(100/Z32*AA32-100,1))&lt;999,ROUND(100/Z32*AA32-100,1),IF(ROUND(100/Z32*AA32-100,1)&gt;999,999,-999)))</f>
        <v>-14.6</v>
      </c>
      <c r="AC32" s="566"/>
      <c r="AD32" s="347"/>
      <c r="AE32" s="347"/>
      <c r="AF32" s="566">
        <v>-3.4806164599999998</v>
      </c>
      <c r="AG32" s="347">
        <v>-78.989075</v>
      </c>
      <c r="AH32" s="347">
        <f t="shared" si="15"/>
        <v>999</v>
      </c>
      <c r="AI32" s="566">
        <v>-166.78329500000001</v>
      </c>
      <c r="AJ32" s="347">
        <v>-123.04590125</v>
      </c>
      <c r="AK32" s="347">
        <f>IF(AI32=0, "    ---- ", IF(ABS(ROUND(100/AI32*AJ32-100,1))&lt;999,ROUND(100/AI32*AJ32-100,1),IF(ROUND(100/AI32*AJ32-100,1)&gt;999,999,-999)))</f>
        <v>-26.2</v>
      </c>
      <c r="AL32" s="566">
        <v>-2000.1</v>
      </c>
      <c r="AM32" s="347">
        <v>-1482</v>
      </c>
      <c r="AN32" s="347">
        <f>IF(AL32=0, "    ---- ", IF(ABS(ROUND(100/AL32*AM32-100,1))&lt;999,ROUND(100/AL32*AM32-100,1),IF(ROUND(100/AL32*AM32-100,1)&gt;999,999,-999)))</f>
        <v>-25.9</v>
      </c>
      <c r="AO32" s="347">
        <f t="shared" si="13"/>
        <v>-6346.5653004600008</v>
      </c>
      <c r="AP32" s="347">
        <f t="shared" si="13"/>
        <v>-7233.4348412499994</v>
      </c>
      <c r="AQ32" s="347">
        <f t="shared" si="11"/>
        <v>14</v>
      </c>
      <c r="AR32" s="347"/>
      <c r="AS32" s="347"/>
      <c r="AT32" s="347"/>
    </row>
    <row r="33" spans="1:46" s="530" customFormat="1" ht="18.75" customHeight="1" x14ac:dyDescent="0.3">
      <c r="A33" s="561" t="s">
        <v>389</v>
      </c>
      <c r="B33" s="566">
        <v>-78.418000000000006</v>
      </c>
      <c r="C33" s="347">
        <v>-102.98</v>
      </c>
      <c r="D33" s="347">
        <f>IF(B33=0, "    ---- ", IF(ABS(ROUND(100/B33*C33-100,1))&lt;999,ROUND(100/B33*C33-100,1),IF(ROUND(100/B33*C33-100,1)&gt;999,999,-999)))</f>
        <v>31.3</v>
      </c>
      <c r="E33" s="566">
        <v>-762.24199999999996</v>
      </c>
      <c r="F33" s="347">
        <v>-682.46</v>
      </c>
      <c r="G33" s="347">
        <f>IF(E33=0, "    ---- ", IF(ABS(ROUND(100/E33*F33-100,1))&lt;999,ROUND(100/E33*F33-100,1),IF(ROUND(100/E33*F33-100,1)&gt;999,999,-999)))</f>
        <v>-10.5</v>
      </c>
      <c r="H33" s="566">
        <v>-94.879000000000005</v>
      </c>
      <c r="I33" s="347">
        <v>-103.511</v>
      </c>
      <c r="J33" s="347">
        <f>IF(H33=0, "    ---- ", IF(ABS(ROUND(100/H33*I33-100,1))&lt;999,ROUND(100/H33*I33-100,1),IF(ROUND(100/H33*I33-100,1)&gt;999,999,-999)))</f>
        <v>9.1</v>
      </c>
      <c r="K33" s="566">
        <v>-93.638999999999996</v>
      </c>
      <c r="L33" s="347">
        <v>-97.02</v>
      </c>
      <c r="M33" s="347">
        <f>IF(K33=0, "    ---- ", IF(ABS(ROUND(100/K33*L33-100,1))&lt;999,ROUND(100/K33*L33-100,1),IF(ROUND(100/K33*L33-100,1)&gt;999,999,-999)))</f>
        <v>3.6</v>
      </c>
      <c r="N33" s="566">
        <v>-6.3</v>
      </c>
      <c r="O33" s="347">
        <v>-6</v>
      </c>
      <c r="P33" s="347">
        <f>IF(N33=0, "    ---- ", IF(ABS(ROUND(100/N33*O33-100,1))&lt;999,ROUND(100/N33*O33-100,1),IF(ROUND(100/N33*O33-100,1)&gt;999,999,-999)))</f>
        <v>-4.8</v>
      </c>
      <c r="Q33" s="566">
        <v>-463</v>
      </c>
      <c r="R33" s="347">
        <v>-456.37578076</v>
      </c>
      <c r="S33" s="347">
        <f>IF(Q33=0, "    ---- ", IF(ABS(ROUND(100/Q33*R33-100,1))&lt;999,ROUND(100/Q33*R33-100,1),IF(ROUND(100/Q33*R33-100,1)&gt;999,999,-999)))</f>
        <v>-1.4</v>
      </c>
      <c r="T33" s="566">
        <v>-22.091000000000001</v>
      </c>
      <c r="U33" s="347">
        <v>-22.783000000000001</v>
      </c>
      <c r="V33" s="347">
        <f>IF(T33=0, "    ---- ", IF(ABS(ROUND(100/T33*U33-100,1))&lt;999,ROUND(100/T33*U33-100,1),IF(ROUND(100/T33*U33-100,1)&gt;999,999,-999)))</f>
        <v>3.1</v>
      </c>
      <c r="W33" s="566">
        <v>-287</v>
      </c>
      <c r="X33" s="347">
        <v>-298</v>
      </c>
      <c r="Y33" s="347">
        <f>IF(W33=0, "    ---- ", IF(ABS(ROUND(100/W33*X33-100,1))&lt;999,ROUND(100/W33*X33-100,1),IF(ROUND(100/W33*X33-100,1)&gt;999,999,-999)))</f>
        <v>3.8</v>
      </c>
      <c r="Z33" s="566"/>
      <c r="AA33" s="347"/>
      <c r="AB33" s="347"/>
      <c r="AC33" s="566">
        <v>-6.6</v>
      </c>
      <c r="AD33" s="347">
        <v>-1</v>
      </c>
      <c r="AE33" s="347">
        <f>IF(AC33=0, "    ---- ", IF(ABS(ROUND(100/AC33*AD33-100,1))&lt;999,ROUND(100/AC33*AD33-100,1),IF(ROUND(100/AC33*AD33-100,1)&gt;999,999,-999)))</f>
        <v>-84.8</v>
      </c>
      <c r="AF33" s="566">
        <v>-22.879543050000002</v>
      </c>
      <c r="AG33" s="347">
        <v>-19.858792430000008</v>
      </c>
      <c r="AH33" s="347">
        <f t="shared" si="15"/>
        <v>-13.2</v>
      </c>
      <c r="AI33" s="566">
        <v>-444.8515783766</v>
      </c>
      <c r="AJ33" s="347">
        <v>-469.62128394640013</v>
      </c>
      <c r="AK33" s="347">
        <f>IF(AI33=0, "    ---- ", IF(ABS(ROUND(100/AI33*AJ33-100,1))&lt;999,ROUND(100/AI33*AJ33-100,1),IF(ROUND(100/AI33*AJ33-100,1)&gt;999,999,-999)))</f>
        <v>5.6</v>
      </c>
      <c r="AL33" s="566">
        <v>-733.2</v>
      </c>
      <c r="AM33" s="347">
        <v>-622</v>
      </c>
      <c r="AN33" s="347">
        <f>IF(AL33=0, "    ---- ", IF(ABS(ROUND(100/AL33*AM33-100,1))&lt;999,ROUND(100/AL33*AM33-100,1),IF(ROUND(100/AL33*AM33-100,1)&gt;999,999,-999)))</f>
        <v>-15.2</v>
      </c>
      <c r="AO33" s="347">
        <f t="shared" si="13"/>
        <v>-3002.2001214266002</v>
      </c>
      <c r="AP33" s="347">
        <f t="shared" si="13"/>
        <v>-2874.6098571364</v>
      </c>
      <c r="AQ33" s="347">
        <f t="shared" si="11"/>
        <v>-4.2</v>
      </c>
      <c r="AR33" s="347"/>
      <c r="AS33" s="347"/>
      <c r="AT33" s="347"/>
    </row>
    <row r="34" spans="1:46" s="586" customFormat="1" ht="18.75" customHeight="1" x14ac:dyDescent="0.3">
      <c r="A34" s="561" t="s">
        <v>390</v>
      </c>
      <c r="B34" s="585"/>
      <c r="C34" s="568"/>
      <c r="D34" s="568"/>
      <c r="E34" s="585">
        <v>-63.819000000000003</v>
      </c>
      <c r="F34" s="568">
        <v>-3.028</v>
      </c>
      <c r="G34" s="568">
        <f>IF(E34=0, "    ---- ", IF(ABS(ROUND(100/E34*F34-100,1))&lt;999,ROUND(100/E34*F34-100,1),IF(ROUND(100/E34*F34-100,1)&gt;999,999,-999)))</f>
        <v>-95.3</v>
      </c>
      <c r="H34" s="585"/>
      <c r="I34" s="568"/>
      <c r="J34" s="568"/>
      <c r="K34" s="585"/>
      <c r="L34" s="568"/>
      <c r="M34" s="568"/>
      <c r="N34" s="585"/>
      <c r="O34" s="568"/>
      <c r="P34" s="568"/>
      <c r="Q34" s="585">
        <v>-429.83793500000002</v>
      </c>
      <c r="R34" s="568">
        <v>-453.52030999999999</v>
      </c>
      <c r="S34" s="568">
        <f>IF(Q34=0, "    ---- ", IF(ABS(ROUND(100/Q34*R34-100,1))&lt;999,ROUND(100/Q34*R34-100,1),IF(ROUND(100/Q34*R34-100,1)&gt;999,999,-999)))</f>
        <v>5.5</v>
      </c>
      <c r="T34" s="585">
        <v>-0.38600000000000001</v>
      </c>
      <c r="U34" s="568">
        <v>-0.35299999999999998</v>
      </c>
      <c r="V34" s="568">
        <f>IF(T34=0, "    ---- ", IF(ABS(ROUND(100/T34*U34-100,1))&lt;999,ROUND(100/T34*U34-100,1),IF(ROUND(100/T34*U34-100,1)&gt;999,999,-999)))</f>
        <v>-8.5</v>
      </c>
      <c r="W34" s="585">
        <v>-4</v>
      </c>
      <c r="X34" s="568">
        <v>-5.5641027100005118</v>
      </c>
      <c r="Y34" s="568">
        <f>IF(W34=0, "    ---- ", IF(ABS(ROUND(100/W34*X34-100,1))&lt;999,ROUND(100/W34*X34-100,1),IF(ROUND(100/W34*X34-100,1)&gt;999,999,-999)))</f>
        <v>39.1</v>
      </c>
      <c r="Z34" s="585">
        <v>-66</v>
      </c>
      <c r="AA34" s="568">
        <v>-85</v>
      </c>
      <c r="AB34" s="347">
        <f t="shared" ref="AB34" si="26">IF(Z34=0, "    ---- ", IF(ABS(ROUND(100/Z34*AA34-100,1))&lt;999,ROUND(100/Z34*AA34-100,1),IF(ROUND(100/Z34*AA34-100,1)&gt;999,999,-999)))</f>
        <v>28.8</v>
      </c>
      <c r="AC34" s="585"/>
      <c r="AD34" s="568"/>
      <c r="AE34" s="568"/>
      <c r="AF34" s="585">
        <v>-2.29099385</v>
      </c>
      <c r="AG34" s="568">
        <v>-1.1094731100000002</v>
      </c>
      <c r="AH34" s="568">
        <f t="shared" si="15"/>
        <v>-51.6</v>
      </c>
      <c r="AI34" s="585">
        <v>-19.527000109999999</v>
      </c>
      <c r="AJ34" s="568">
        <v>-11.331449839999996</v>
      </c>
      <c r="AK34" s="568">
        <f>IF(AI34=0, "    ---- ", IF(ABS(ROUND(100/AI34*AJ34-100,1))&lt;999,ROUND(100/AI34*AJ34-100,1),IF(ROUND(100/AI34*AJ34-100,1)&gt;999,999,-999)))</f>
        <v>-42</v>
      </c>
      <c r="AL34" s="585">
        <v>-201.6</v>
      </c>
      <c r="AM34" s="568">
        <v>-273</v>
      </c>
      <c r="AN34" s="568">
        <f>IF(AL34=0, "    ---- ", IF(ABS(ROUND(100/AL34*AM34-100,1))&lt;999,ROUND(100/AL34*AM34-100,1),IF(ROUND(100/AL34*AM34-100,1)&gt;999,999,-999)))</f>
        <v>35.4</v>
      </c>
      <c r="AO34" s="568">
        <f t="shared" si="13"/>
        <v>-787.46092896000005</v>
      </c>
      <c r="AP34" s="568">
        <f t="shared" si="13"/>
        <v>-832.90633566000042</v>
      </c>
      <c r="AQ34" s="568">
        <f t="shared" si="11"/>
        <v>5.8</v>
      </c>
      <c r="AR34" s="568"/>
      <c r="AS34" s="568"/>
      <c r="AT34" s="568"/>
    </row>
    <row r="35" spans="1:46" s="591" customFormat="1" ht="18.75" customHeight="1" x14ac:dyDescent="0.3">
      <c r="A35" s="587" t="s">
        <v>391</v>
      </c>
      <c r="B35" s="588">
        <v>62.92699999999985</v>
      </c>
      <c r="C35" s="589">
        <v>58.595999999999961</v>
      </c>
      <c r="D35" s="590">
        <f>IF(B35=0, "    ---- ", IF(ABS(ROUND(100/B35*C35-100,1))&lt;999,ROUND(100/B35*C35-100,1),IF(ROUND(100/B35*C35-100,1)&gt;999,999,-999)))</f>
        <v>-6.9</v>
      </c>
      <c r="E35" s="588">
        <v>419.40199999999885</v>
      </c>
      <c r="F35" s="589">
        <v>420.97500000000286</v>
      </c>
      <c r="G35" s="590">
        <f>IF(E35=0, "    ---- ", IF(ABS(ROUND(100/E35*F35-100,1))&lt;999,ROUND(100/E35*F35-100,1),IF(ROUND(100/E35*F35-100,1)&gt;999,999,-999)))</f>
        <v>0.4</v>
      </c>
      <c r="H35" s="588">
        <v>10.031999999999996</v>
      </c>
      <c r="I35" s="589">
        <v>54.474000000000018</v>
      </c>
      <c r="J35" s="590">
        <f>IF(H35=0, "    ---- ", IF(ABS(ROUND(100/H35*I35-100,1))&lt;999,ROUND(100/H35*I35-100,1),IF(ROUND(100/H35*I35-100,1)&gt;999,999,-999)))</f>
        <v>443</v>
      </c>
      <c r="K35" s="588">
        <v>-6.9039999999996411</v>
      </c>
      <c r="L35" s="589">
        <v>7.8940000000000055</v>
      </c>
      <c r="M35" s="590">
        <f>IF(K35=0, "    ---- ", IF(ABS(ROUND(100/K35*L35-100,1))&lt;999,ROUND(100/K35*L35-100,1),IF(ROUND(100/K35*L35-100,1)&gt;999,999,-999)))</f>
        <v>-214.3</v>
      </c>
      <c r="N35" s="588">
        <v>4.0000000000000009</v>
      </c>
      <c r="O35" s="589">
        <v>1</v>
      </c>
      <c r="P35" s="590">
        <f>IF(N35=0, "    ---- ", IF(ABS(ROUND(100/N35*O35-100,1))&lt;999,ROUND(100/N35*O35-100,1),IF(ROUND(100/N35*O35-100,1)&gt;999,999,-999)))</f>
        <v>-75</v>
      </c>
      <c r="Q35" s="588">
        <v>718.72518781999861</v>
      </c>
      <c r="R35" s="589">
        <v>615.2925896400078</v>
      </c>
      <c r="S35" s="590">
        <f>IF(Q35=0, "    ---- ", IF(ABS(ROUND(100/Q35*R35-100,1))&lt;999,ROUND(100/Q35*R35-100,1),IF(ROUND(100/Q35*R35-100,1)&gt;999,999,-999)))</f>
        <v>-14.4</v>
      </c>
      <c r="T35" s="588">
        <v>-7.397000000000026</v>
      </c>
      <c r="U35" s="589">
        <v>-12.14200000000006</v>
      </c>
      <c r="V35" s="590">
        <f>IF(T35=0, "    ---- ", IF(ABS(ROUND(100/T35*U35-100,1))&lt;999,ROUND(100/T35*U35-100,1),IF(ROUND(100/T35*U35-100,1)&gt;999,999,-999)))</f>
        <v>64.099999999999994</v>
      </c>
      <c r="W35" s="588">
        <v>296</v>
      </c>
      <c r="X35" s="589">
        <v>309.53589728999941</v>
      </c>
      <c r="Y35" s="590">
        <f>IF(W35=0, "    ---- ", IF(ABS(ROUND(100/W35*X35-100,1))&lt;999,ROUND(100/W35*X35-100,1),IF(ROUND(100/W35*X35-100,1)&gt;999,999,-999)))</f>
        <v>4.5999999999999996</v>
      </c>
      <c r="Z35" s="588">
        <v>612.96100000000024</v>
      </c>
      <c r="AA35" s="589">
        <v>234</v>
      </c>
      <c r="AB35" s="590">
        <f>IF(Z35=0, "    ---- ", IF(ABS(ROUND(100/Z35*AA35-100,1))&lt;999,ROUND(100/Z35*AA35-100,1),IF(ROUND(100/Z35*AA35-100,1)&gt;999,999,-999)))</f>
        <v>-61.8</v>
      </c>
      <c r="AC35" s="588">
        <v>-0.3999999999999968</v>
      </c>
      <c r="AD35" s="589">
        <v>4</v>
      </c>
      <c r="AE35" s="590">
        <f>IF(AC35=0, "    ---- ", IF(ABS(ROUND(100/AC35*AD35-100,1))&lt;999,ROUND(100/AC35*AD35-100,1),IF(ROUND(100/AC35*AD35-100,1)&gt;999,999,-999)))</f>
        <v>-999</v>
      </c>
      <c r="AF35" s="588">
        <v>-62.410525039999989</v>
      </c>
      <c r="AG35" s="589">
        <v>-5.6508844900000419</v>
      </c>
      <c r="AH35" s="590">
        <f t="shared" si="15"/>
        <v>-90.9</v>
      </c>
      <c r="AI35" s="588">
        <v>202.36093310339922</v>
      </c>
      <c r="AJ35" s="589">
        <v>219.48651768359969</v>
      </c>
      <c r="AK35" s="590">
        <f>IF(AI35=0, "    ---- ", IF(ABS(ROUND(100/AI35*AJ35-100,1))&lt;999,ROUND(100/AI35*AJ35-100,1),IF(ROUND(100/AI35*AJ35-100,1)&gt;999,999,-999)))</f>
        <v>8.5</v>
      </c>
      <c r="AL35" s="588">
        <v>272.46999999999809</v>
      </c>
      <c r="AM35" s="589">
        <v>460.20000000000073</v>
      </c>
      <c r="AN35" s="590">
        <f>IF(AL35=0, "    ---- ", IF(ABS(ROUND(100/AL35*AM35-100,1))&lt;999,ROUND(100/AL35*AM35-100,1),IF(ROUND(100/AL35*AM35-100,1)&gt;999,999,-999)))</f>
        <v>68.900000000000006</v>
      </c>
      <c r="AO35" s="590">
        <f>B35+E35+H35+K35+Q35+T35+W35+Z35+AF35+AI35+AL35</f>
        <v>2518.1665958833951</v>
      </c>
      <c r="AP35" s="590">
        <f t="shared" si="13"/>
        <v>2362.6611201236101</v>
      </c>
      <c r="AQ35" s="590">
        <f t="shared" si="11"/>
        <v>-6.2</v>
      </c>
      <c r="AR35" s="590"/>
      <c r="AS35" s="590"/>
      <c r="AT35" s="590"/>
    </row>
    <row r="36" spans="1:46" s="591" customFormat="1" ht="18.75" customHeight="1" x14ac:dyDescent="0.3">
      <c r="A36" s="592"/>
      <c r="B36" s="593"/>
      <c r="C36" s="594"/>
      <c r="D36" s="595"/>
      <c r="E36" s="593"/>
      <c r="F36" s="594"/>
      <c r="G36" s="595"/>
      <c r="H36" s="593"/>
      <c r="I36" s="594"/>
      <c r="J36" s="595"/>
      <c r="K36" s="593"/>
      <c r="L36" s="594"/>
      <c r="M36" s="595"/>
      <c r="N36" s="593"/>
      <c r="O36" s="594"/>
      <c r="P36" s="595"/>
      <c r="Q36" s="593"/>
      <c r="R36" s="594"/>
      <c r="S36" s="595"/>
      <c r="T36" s="593"/>
      <c r="U36" s="594"/>
      <c r="V36" s="595"/>
      <c r="W36" s="593"/>
      <c r="X36" s="594"/>
      <c r="Y36" s="595"/>
      <c r="Z36" s="593"/>
      <c r="AA36" s="594"/>
      <c r="AB36" s="595"/>
      <c r="AC36" s="593"/>
      <c r="AD36" s="594"/>
      <c r="AE36" s="595"/>
      <c r="AF36" s="593"/>
      <c r="AG36" s="594"/>
      <c r="AH36" s="595"/>
      <c r="AI36" s="593"/>
      <c r="AJ36" s="594"/>
      <c r="AK36" s="596"/>
      <c r="AL36" s="593"/>
      <c r="AM36" s="594"/>
      <c r="AN36" s="596"/>
      <c r="AO36" s="596"/>
      <c r="AP36" s="596"/>
      <c r="AQ36" s="596"/>
      <c r="AR36" s="597"/>
      <c r="AS36" s="598"/>
      <c r="AT36" s="599"/>
    </row>
    <row r="37" spans="1:46" s="591" customFormat="1" ht="18.75" customHeight="1" x14ac:dyDescent="0.3">
      <c r="A37" s="549" t="s">
        <v>392</v>
      </c>
      <c r="B37" s="593"/>
      <c r="C37" s="594"/>
      <c r="D37" s="595"/>
      <c r="E37" s="593"/>
      <c r="F37" s="594"/>
      <c r="G37" s="595"/>
      <c r="H37" s="593"/>
      <c r="I37" s="594"/>
      <c r="J37" s="595"/>
      <c r="K37" s="593"/>
      <c r="L37" s="594"/>
      <c r="M37" s="595"/>
      <c r="N37" s="593"/>
      <c r="O37" s="594"/>
      <c r="P37" s="595"/>
      <c r="Q37" s="593"/>
      <c r="R37" s="594"/>
      <c r="S37" s="595"/>
      <c r="T37" s="593"/>
      <c r="U37" s="594"/>
      <c r="V37" s="595"/>
      <c r="W37" s="593"/>
      <c r="X37" s="594"/>
      <c r="Y37" s="595"/>
      <c r="Z37" s="593"/>
      <c r="AA37" s="594"/>
      <c r="AB37" s="595"/>
      <c r="AC37" s="593"/>
      <c r="AD37" s="594"/>
      <c r="AE37" s="595"/>
      <c r="AF37" s="593"/>
      <c r="AG37" s="594"/>
      <c r="AH37" s="595"/>
      <c r="AI37" s="593"/>
      <c r="AJ37" s="594"/>
      <c r="AK37" s="595"/>
      <c r="AL37" s="593"/>
      <c r="AM37" s="594"/>
      <c r="AN37" s="595"/>
      <c r="AO37" s="595"/>
      <c r="AP37" s="595"/>
      <c r="AQ37" s="595"/>
      <c r="AR37" s="600"/>
      <c r="AS37" s="601"/>
      <c r="AT37" s="602"/>
    </row>
    <row r="38" spans="1:46" s="604" customFormat="1" ht="18.75" customHeight="1" x14ac:dyDescent="0.3">
      <c r="A38" s="561" t="s">
        <v>393</v>
      </c>
      <c r="B38" s="564">
        <v>1.399</v>
      </c>
      <c r="C38" s="565">
        <v>-0.72599999999999998</v>
      </c>
      <c r="D38" s="347">
        <f t="shared" ref="D38:D44" si="27">IF(B38=0, "    ---- ", IF(ABS(ROUND(100/B38*C38-100,1))&lt;999,ROUND(100/B38*C38-100,1),IF(ROUND(100/B38*C38-100,1)&gt;999,999,-999)))</f>
        <v>-151.9</v>
      </c>
      <c r="E38" s="564">
        <v>521.947</v>
      </c>
      <c r="F38" s="565">
        <v>355.63799999999998</v>
      </c>
      <c r="G38" s="347">
        <f t="shared" ref="G38:G45" si="28">IF(E38=0, "    ---- ", IF(ABS(ROUND(100/E38*F38-100,1))&lt;999,ROUND(100/E38*F38-100,1),IF(ROUND(100/E38*F38-100,1)&gt;999,999,-999)))</f>
        <v>-31.9</v>
      </c>
      <c r="H38" s="564">
        <v>1.5980000000000001</v>
      </c>
      <c r="I38" s="565">
        <v>3.6739999999999999</v>
      </c>
      <c r="J38" s="347">
        <f t="shared" ref="J38:J44" si="29">IF(H38=0, "    ---- ", IF(ABS(ROUND(100/H38*I38-100,1))&lt;999,ROUND(100/H38*I38-100,1),IF(ROUND(100/H38*I38-100,1)&gt;999,999,-999)))</f>
        <v>129.9</v>
      </c>
      <c r="K38" s="564">
        <v>4.53</v>
      </c>
      <c r="L38" s="565">
        <v>5.1840000000000002</v>
      </c>
      <c r="M38" s="347">
        <f t="shared" ref="M38:M44" si="30">IF(K38=0, "    ---- ", IF(ABS(ROUND(100/K38*L38-100,1))&lt;999,ROUND(100/K38*L38-100,1),IF(ROUND(100/K38*L38-100,1)&gt;999,999,-999)))</f>
        <v>14.4</v>
      </c>
      <c r="N38" s="564">
        <v>1.4</v>
      </c>
      <c r="O38" s="565">
        <v>1</v>
      </c>
      <c r="P38" s="347">
        <f t="shared" ref="P38:P44" si="31">IF(N38=0, "    ---- ", IF(ABS(ROUND(100/N38*O38-100,1))&lt;999,ROUND(100/N38*O38-100,1),IF(ROUND(100/N38*O38-100,1)&gt;999,999,-999)))</f>
        <v>-28.6</v>
      </c>
      <c r="Q38" s="564">
        <v>545</v>
      </c>
      <c r="R38" s="565">
        <v>792.92177909999998</v>
      </c>
      <c r="S38" s="347">
        <f t="shared" ref="S38:S45" si="32">IF(Q38=0, "    ---- ", IF(ABS(ROUND(100/Q38*R38-100,1))&lt;999,ROUND(100/Q38*R38-100,1),IF(ROUND(100/Q38*R38-100,1)&gt;999,999,-999)))</f>
        <v>45.5</v>
      </c>
      <c r="T38" s="564">
        <v>0.57799999999999996</v>
      </c>
      <c r="U38" s="565">
        <v>5.1710000000000003</v>
      </c>
      <c r="V38" s="347">
        <f t="shared" ref="V38:V45" si="33">IF(T38=0, "    ---- ", IF(ABS(ROUND(100/T38*U38-100,1))&lt;999,ROUND(100/T38*U38-100,1),IF(ROUND(100/T38*U38-100,1)&gt;999,999,-999)))</f>
        <v>794.6</v>
      </c>
      <c r="W38" s="564">
        <v>34</v>
      </c>
      <c r="X38" s="565">
        <v>46</v>
      </c>
      <c r="Y38" s="347">
        <f t="shared" ref="Y38:Y44" si="34">IF(W38=0, "    ---- ", IF(ABS(ROUND(100/W38*X38-100,1))&lt;999,ROUND(100/W38*X38-100,1),IF(ROUND(100/W38*X38-100,1)&gt;999,999,-999)))</f>
        <v>35.299999999999997</v>
      </c>
      <c r="Z38" s="564">
        <v>114</v>
      </c>
      <c r="AA38" s="565">
        <v>145</v>
      </c>
      <c r="AB38" s="347">
        <f t="shared" ref="AB38:AB44" si="35">IF(Z38=0, "    ---- ", IF(ABS(ROUND(100/Z38*AA38-100,1))&lt;999,ROUND(100/Z38*AA38-100,1),IF(ROUND(100/Z38*AA38-100,1)&gt;999,999,-999)))</f>
        <v>27.2</v>
      </c>
      <c r="AC38" s="564">
        <v>-1.1000000000000001</v>
      </c>
      <c r="AD38" s="565"/>
      <c r="AE38" s="347"/>
      <c r="AF38" s="564">
        <v>7.2875606500000005</v>
      </c>
      <c r="AG38" s="565">
        <v>-0.23688863999999929</v>
      </c>
      <c r="AH38" s="347">
        <f t="shared" si="15"/>
        <v>-103.3</v>
      </c>
      <c r="AI38" s="564">
        <v>53.94874914999999</v>
      </c>
      <c r="AJ38" s="565">
        <v>120.42595679000001</v>
      </c>
      <c r="AK38" s="347">
        <f t="shared" ref="AK38:AK45" si="36">IF(AI38=0, "    ---- ", IF(ABS(ROUND(100/AI38*AJ38-100,1))&lt;999,ROUND(100/AI38*AJ38-100,1),IF(ROUND(100/AI38*AJ38-100,1)&gt;999,999,-999)))</f>
        <v>123.2</v>
      </c>
      <c r="AL38" s="564">
        <v>1036.8</v>
      </c>
      <c r="AM38" s="565">
        <v>362.5</v>
      </c>
      <c r="AN38" s="347">
        <f t="shared" ref="AN38:AN45" si="37">IF(AL38=0, "    ---- ", IF(ABS(ROUND(100/AL38*AM38-100,1))&lt;999,ROUND(100/AL38*AM38-100,1),IF(ROUND(100/AL38*AM38-100,1)&gt;999,999,-999)))</f>
        <v>-65</v>
      </c>
      <c r="AO38" s="347">
        <f t="shared" si="13"/>
        <v>2321.0883097999995</v>
      </c>
      <c r="AP38" s="347">
        <f t="shared" si="13"/>
        <v>1835.5518472500003</v>
      </c>
      <c r="AQ38" s="347">
        <f t="shared" si="11"/>
        <v>-20.9</v>
      </c>
      <c r="AR38" s="567"/>
      <c r="AS38" s="603"/>
      <c r="AT38" s="574"/>
    </row>
    <row r="39" spans="1:46" s="604" customFormat="1" ht="18.75" customHeight="1" x14ac:dyDescent="0.3">
      <c r="A39" s="561" t="s">
        <v>394</v>
      </c>
      <c r="B39" s="564"/>
      <c r="C39" s="565"/>
      <c r="D39" s="347"/>
      <c r="E39" s="564">
        <v>12.307</v>
      </c>
      <c r="F39" s="565">
        <v>20.135000000000002</v>
      </c>
      <c r="G39" s="347">
        <f t="shared" si="28"/>
        <v>63.6</v>
      </c>
      <c r="H39" s="564">
        <v>2.1000000000000001E-2</v>
      </c>
      <c r="I39" s="565">
        <v>2.1000000000000001E-2</v>
      </c>
      <c r="J39" s="347">
        <f t="shared" si="29"/>
        <v>0</v>
      </c>
      <c r="K39" s="564">
        <v>40.526000000000003</v>
      </c>
      <c r="L39" s="565">
        <v>39.811999999999998</v>
      </c>
      <c r="M39" s="347">
        <f t="shared" si="30"/>
        <v>-1.8</v>
      </c>
      <c r="N39" s="564"/>
      <c r="O39" s="565"/>
      <c r="P39" s="347"/>
      <c r="Q39" s="564">
        <v>6.0646628200000006</v>
      </c>
      <c r="R39" s="565">
        <v>1.0770167900000001</v>
      </c>
      <c r="S39" s="347">
        <f t="shared" si="32"/>
        <v>-82.2</v>
      </c>
      <c r="T39" s="564">
        <v>0.14399999999999999</v>
      </c>
      <c r="U39" s="565">
        <v>0.216</v>
      </c>
      <c r="V39" s="347">
        <f t="shared" si="33"/>
        <v>50</v>
      </c>
      <c r="W39" s="564"/>
      <c r="X39" s="565"/>
      <c r="Y39" s="347"/>
      <c r="Z39" s="564">
        <v>4</v>
      </c>
      <c r="AA39" s="565">
        <v>3</v>
      </c>
      <c r="AB39" s="347">
        <f t="shared" si="35"/>
        <v>-25</v>
      </c>
      <c r="AC39" s="564"/>
      <c r="AD39" s="565"/>
      <c r="AE39" s="347"/>
      <c r="AF39" s="564">
        <v>0.39019323</v>
      </c>
      <c r="AG39" s="565">
        <v>0.35122058999999994</v>
      </c>
      <c r="AH39" s="347">
        <f t="shared" si="15"/>
        <v>-10</v>
      </c>
      <c r="AI39" s="564">
        <v>1.6876218399999998</v>
      </c>
      <c r="AJ39" s="565">
        <v>106.41805205000001</v>
      </c>
      <c r="AK39" s="347">
        <f t="shared" si="36"/>
        <v>999</v>
      </c>
      <c r="AL39" s="564">
        <v>14.5</v>
      </c>
      <c r="AM39" s="565">
        <v>13</v>
      </c>
      <c r="AN39" s="347">
        <f t="shared" si="37"/>
        <v>-10.3</v>
      </c>
      <c r="AO39" s="347">
        <f t="shared" si="13"/>
        <v>79.640477890000014</v>
      </c>
      <c r="AP39" s="347">
        <f t="shared" si="13"/>
        <v>184.03028943000004</v>
      </c>
      <c r="AQ39" s="347">
        <f t="shared" si="11"/>
        <v>131.1</v>
      </c>
      <c r="AR39" s="347"/>
      <c r="AS39" s="605"/>
      <c r="AT39" s="347"/>
    </row>
    <row r="40" spans="1:46" s="604" customFormat="1" ht="18.75" customHeight="1" x14ac:dyDescent="0.3">
      <c r="A40" s="561" t="s">
        <v>395</v>
      </c>
      <c r="B40" s="564"/>
      <c r="C40" s="565"/>
      <c r="D40" s="347"/>
      <c r="E40" s="564">
        <v>-50.747</v>
      </c>
      <c r="F40" s="565">
        <v>-116.4</v>
      </c>
      <c r="G40" s="347">
        <f t="shared" si="28"/>
        <v>129.4</v>
      </c>
      <c r="H40" s="564"/>
      <c r="I40" s="565"/>
      <c r="J40" s="347"/>
      <c r="K40" s="564"/>
      <c r="L40" s="565">
        <v>-1</v>
      </c>
      <c r="M40" s="347" t="str">
        <f t="shared" si="30"/>
        <v xml:space="preserve">    ---- </v>
      </c>
      <c r="N40" s="564"/>
      <c r="O40" s="565"/>
      <c r="P40" s="347"/>
      <c r="Q40" s="564">
        <v>-141.39524471999999</v>
      </c>
      <c r="R40" s="565">
        <v>-213.27084558000001</v>
      </c>
      <c r="S40" s="347">
        <f t="shared" si="32"/>
        <v>50.8</v>
      </c>
      <c r="T40" s="564">
        <v>-0.156</v>
      </c>
      <c r="U40" s="565">
        <v>-0.16300000000000001</v>
      </c>
      <c r="V40" s="347">
        <f t="shared" si="33"/>
        <v>4.5</v>
      </c>
      <c r="W40" s="564">
        <v>-12</v>
      </c>
      <c r="X40" s="565">
        <v>-45</v>
      </c>
      <c r="Y40" s="347">
        <f t="shared" si="34"/>
        <v>275</v>
      </c>
      <c r="Z40" s="564">
        <v>-48</v>
      </c>
      <c r="AA40" s="565">
        <v>-45</v>
      </c>
      <c r="AB40" s="347">
        <f t="shared" si="35"/>
        <v>-6.3</v>
      </c>
      <c r="AC40" s="564"/>
      <c r="AD40" s="565"/>
      <c r="AE40" s="347"/>
      <c r="AF40" s="564"/>
      <c r="AG40" s="565">
        <v>-5.1415200000000001E-3</v>
      </c>
      <c r="AH40" s="347" t="str">
        <f t="shared" si="15"/>
        <v xml:space="preserve">    ---- </v>
      </c>
      <c r="AI40" s="564">
        <v>-80.659020023399989</v>
      </c>
      <c r="AJ40" s="565">
        <v>-3.3450153936000002</v>
      </c>
      <c r="AK40" s="347">
        <f t="shared" si="36"/>
        <v>-95.9</v>
      </c>
      <c r="AL40" s="564">
        <v>-187.3</v>
      </c>
      <c r="AM40" s="565">
        <v>-165.4</v>
      </c>
      <c r="AN40" s="347">
        <f t="shared" si="37"/>
        <v>-11.7</v>
      </c>
      <c r="AO40" s="347">
        <f t="shared" si="13"/>
        <v>-520.25726474340001</v>
      </c>
      <c r="AP40" s="347">
        <f t="shared" si="13"/>
        <v>-589.5840024936</v>
      </c>
      <c r="AQ40" s="347">
        <f t="shared" si="11"/>
        <v>13.3</v>
      </c>
      <c r="AR40" s="347"/>
      <c r="AS40" s="605"/>
      <c r="AT40" s="347"/>
    </row>
    <row r="41" spans="1:46" s="607" customFormat="1" ht="18.75" customHeight="1" x14ac:dyDescent="0.3">
      <c r="A41" s="592" t="s">
        <v>396</v>
      </c>
      <c r="B41" s="593">
        <v>1.399</v>
      </c>
      <c r="C41" s="594">
        <v>-0.72599999999999998</v>
      </c>
      <c r="D41" s="595">
        <f t="shared" si="27"/>
        <v>-151.9</v>
      </c>
      <c r="E41" s="593">
        <v>483.50700000000001</v>
      </c>
      <c r="F41" s="594">
        <v>259.37299999999993</v>
      </c>
      <c r="G41" s="595">
        <f t="shared" si="28"/>
        <v>-46.4</v>
      </c>
      <c r="H41" s="593">
        <v>1.619</v>
      </c>
      <c r="I41" s="594">
        <v>3.6949999999999998</v>
      </c>
      <c r="J41" s="595">
        <f t="shared" si="29"/>
        <v>128.19999999999999</v>
      </c>
      <c r="K41" s="593">
        <v>45.056000000000004</v>
      </c>
      <c r="L41" s="594">
        <v>43.995999999999995</v>
      </c>
      <c r="M41" s="595">
        <f t="shared" si="30"/>
        <v>-2.4</v>
      </c>
      <c r="N41" s="593">
        <v>1.4</v>
      </c>
      <c r="O41" s="594">
        <v>1</v>
      </c>
      <c r="P41" s="595">
        <f t="shared" si="31"/>
        <v>-28.6</v>
      </c>
      <c r="Q41" s="593">
        <v>409.66941809999997</v>
      </c>
      <c r="R41" s="594">
        <v>580.72795030999998</v>
      </c>
      <c r="S41" s="595">
        <f t="shared" si="32"/>
        <v>41.8</v>
      </c>
      <c r="T41" s="593">
        <v>0.56599999999999995</v>
      </c>
      <c r="U41" s="594">
        <v>5.2240000000000002</v>
      </c>
      <c r="V41" s="595">
        <f t="shared" si="33"/>
        <v>823</v>
      </c>
      <c r="W41" s="593">
        <v>22</v>
      </c>
      <c r="X41" s="594">
        <v>1</v>
      </c>
      <c r="Y41" s="595">
        <f t="shared" si="34"/>
        <v>-95.5</v>
      </c>
      <c r="Z41" s="593">
        <v>70</v>
      </c>
      <c r="AA41" s="594">
        <v>103</v>
      </c>
      <c r="AB41" s="595">
        <f t="shared" si="35"/>
        <v>47.1</v>
      </c>
      <c r="AC41" s="593">
        <v>-1.1000000000000001</v>
      </c>
      <c r="AD41" s="594"/>
      <c r="AE41" s="595"/>
      <c r="AF41" s="593">
        <v>7.6777538800000009</v>
      </c>
      <c r="AG41" s="594">
        <v>0.10919043000000066</v>
      </c>
      <c r="AH41" s="595">
        <f t="shared" si="15"/>
        <v>-98.6</v>
      </c>
      <c r="AI41" s="593">
        <v>-25.0226490334</v>
      </c>
      <c r="AJ41" s="594">
        <v>223.49899344640002</v>
      </c>
      <c r="AK41" s="595">
        <f t="shared" si="36"/>
        <v>-993.2</v>
      </c>
      <c r="AL41" s="593">
        <v>864</v>
      </c>
      <c r="AM41" s="594">
        <v>210.1</v>
      </c>
      <c r="AN41" s="595">
        <f t="shared" si="37"/>
        <v>-75.7</v>
      </c>
      <c r="AO41" s="595">
        <f t="shared" si="13"/>
        <v>1880.4715229465999</v>
      </c>
      <c r="AP41" s="595">
        <f t="shared" si="13"/>
        <v>1429.9981341863997</v>
      </c>
      <c r="AQ41" s="595">
        <f t="shared" si="11"/>
        <v>-24</v>
      </c>
      <c r="AR41" s="595"/>
      <c r="AS41" s="606"/>
      <c r="AT41" s="595"/>
    </row>
    <row r="42" spans="1:46" s="607" customFormat="1" ht="18.75" customHeight="1" x14ac:dyDescent="0.3">
      <c r="A42" s="592" t="s">
        <v>397</v>
      </c>
      <c r="B42" s="593">
        <v>64.325999999999851</v>
      </c>
      <c r="C42" s="594">
        <v>57.869999999999962</v>
      </c>
      <c r="D42" s="595">
        <f t="shared" si="27"/>
        <v>-10</v>
      </c>
      <c r="E42" s="593">
        <v>902.90899999999885</v>
      </c>
      <c r="F42" s="594">
        <v>680.3480000000028</v>
      </c>
      <c r="G42" s="595">
        <f t="shared" si="28"/>
        <v>-24.6</v>
      </c>
      <c r="H42" s="593">
        <v>11.650999999999996</v>
      </c>
      <c r="I42" s="594">
        <v>58.169000000000018</v>
      </c>
      <c r="J42" s="595">
        <f t="shared" si="29"/>
        <v>399.3</v>
      </c>
      <c r="K42" s="593">
        <v>38.152000000000363</v>
      </c>
      <c r="L42" s="594">
        <v>51.89</v>
      </c>
      <c r="M42" s="595">
        <f t="shared" si="30"/>
        <v>36</v>
      </c>
      <c r="N42" s="593">
        <v>5.4</v>
      </c>
      <c r="O42" s="594">
        <v>2</v>
      </c>
      <c r="P42" s="595">
        <f t="shared" si="31"/>
        <v>-63</v>
      </c>
      <c r="Q42" s="593">
        <v>1128.3946059199986</v>
      </c>
      <c r="R42" s="594">
        <v>1196.0205399500078</v>
      </c>
      <c r="S42" s="595">
        <f t="shared" si="32"/>
        <v>6</v>
      </c>
      <c r="T42" s="593">
        <v>-6.8310000000000262</v>
      </c>
      <c r="U42" s="594">
        <v>-6.9180000000000597</v>
      </c>
      <c r="V42" s="595">
        <f t="shared" si="33"/>
        <v>1.3</v>
      </c>
      <c r="W42" s="593">
        <v>318</v>
      </c>
      <c r="X42" s="594">
        <v>310.53589728999941</v>
      </c>
      <c r="Y42" s="595">
        <f t="shared" si="34"/>
        <v>-2.2999999999999998</v>
      </c>
      <c r="Z42" s="593">
        <v>682.96100000000024</v>
      </c>
      <c r="AA42" s="594">
        <v>337</v>
      </c>
      <c r="AB42" s="595">
        <f t="shared" si="35"/>
        <v>-50.7</v>
      </c>
      <c r="AC42" s="593">
        <v>-1.4999999999999969</v>
      </c>
      <c r="AD42" s="594">
        <v>4</v>
      </c>
      <c r="AE42" s="595">
        <f>IF(AC42=0, "    ---- ", IF(ABS(ROUND(100/AC42*AD42-100,1))&lt;999,ROUND(100/AC42*AD42-100,1),IF(ROUND(100/AC42*AD42-100,1)&gt;999,999,-999)))</f>
        <v>-366.7</v>
      </c>
      <c r="AF42" s="593">
        <v>-54.732771159999984</v>
      </c>
      <c r="AG42" s="594">
        <v>-5.5416940600000411</v>
      </c>
      <c r="AH42" s="595">
        <f t="shared" si="15"/>
        <v>-89.9</v>
      </c>
      <c r="AI42" s="593">
        <v>177.33828406999922</v>
      </c>
      <c r="AJ42" s="594">
        <v>442.98551112999974</v>
      </c>
      <c r="AK42" s="595">
        <f t="shared" si="36"/>
        <v>149.80000000000001</v>
      </c>
      <c r="AL42" s="593">
        <v>1136.469999999998</v>
      </c>
      <c r="AM42" s="594">
        <v>670.30000000000075</v>
      </c>
      <c r="AN42" s="595">
        <f t="shared" si="37"/>
        <v>-41</v>
      </c>
      <c r="AO42" s="595">
        <f t="shared" si="13"/>
        <v>4398.6381188299947</v>
      </c>
      <c r="AP42" s="595">
        <f t="shared" si="13"/>
        <v>3792.6592543100105</v>
      </c>
      <c r="AQ42" s="595">
        <f t="shared" si="11"/>
        <v>-13.8</v>
      </c>
      <c r="AR42" s="595"/>
      <c r="AS42" s="606"/>
      <c r="AT42" s="595"/>
    </row>
    <row r="43" spans="1:46" s="604" customFormat="1" ht="18.75" customHeight="1" x14ac:dyDescent="0.3">
      <c r="A43" s="561" t="s">
        <v>398</v>
      </c>
      <c r="B43" s="564">
        <v>-17.367000000000001</v>
      </c>
      <c r="C43" s="565">
        <v>-14.468</v>
      </c>
      <c r="D43" s="347">
        <f t="shared" si="27"/>
        <v>-16.7</v>
      </c>
      <c r="E43" s="564">
        <v>-31.838000000000001</v>
      </c>
      <c r="F43" s="565">
        <v>-139.46700000000001</v>
      </c>
      <c r="G43" s="347">
        <f t="shared" si="28"/>
        <v>338.1</v>
      </c>
      <c r="H43" s="564">
        <v>-2.1309999999999998</v>
      </c>
      <c r="I43" s="565">
        <v>-14.438000000000001</v>
      </c>
      <c r="J43" s="347">
        <f t="shared" si="29"/>
        <v>577.5</v>
      </c>
      <c r="K43" s="564">
        <v>-10.301</v>
      </c>
      <c r="L43" s="565">
        <v>-12.972</v>
      </c>
      <c r="M43" s="347">
        <f t="shared" si="30"/>
        <v>25.9</v>
      </c>
      <c r="N43" s="564">
        <v>-2</v>
      </c>
      <c r="O43" s="565"/>
      <c r="P43" s="347">
        <f t="shared" si="31"/>
        <v>-100</v>
      </c>
      <c r="Q43" s="564">
        <v>-102</v>
      </c>
      <c r="R43" s="565">
        <v>255.53914500000002</v>
      </c>
      <c r="S43" s="347"/>
      <c r="T43" s="564"/>
      <c r="U43" s="565"/>
      <c r="V43" s="347"/>
      <c r="W43" s="564">
        <v>-40</v>
      </c>
      <c r="X43" s="565">
        <v>-31</v>
      </c>
      <c r="Y43" s="347">
        <f t="shared" si="34"/>
        <v>-22.5</v>
      </c>
      <c r="Z43" s="564">
        <v>-166</v>
      </c>
      <c r="AA43" s="565">
        <v>-99</v>
      </c>
      <c r="AB43" s="347">
        <f t="shared" si="35"/>
        <v>-40.4</v>
      </c>
      <c r="AC43" s="564"/>
      <c r="AD43" s="565"/>
      <c r="AE43" s="347"/>
      <c r="AF43" s="564"/>
      <c r="AG43" s="565"/>
      <c r="AH43" s="347"/>
      <c r="AI43" s="564">
        <v>-29.298219</v>
      </c>
      <c r="AJ43" s="565">
        <v>-110.477844</v>
      </c>
      <c r="AK43" s="347">
        <f t="shared" si="36"/>
        <v>277.10000000000002</v>
      </c>
      <c r="AL43" s="564">
        <v>-120</v>
      </c>
      <c r="AM43" s="565">
        <v>7</v>
      </c>
      <c r="AN43" s="347">
        <f t="shared" si="37"/>
        <v>-105.8</v>
      </c>
      <c r="AO43" s="347">
        <f t="shared" si="13"/>
        <v>-518.93521899999996</v>
      </c>
      <c r="AP43" s="347">
        <f t="shared" si="13"/>
        <v>-159.28369899999998</v>
      </c>
      <c r="AQ43" s="347">
        <f t="shared" si="11"/>
        <v>-69.3</v>
      </c>
      <c r="AR43" s="347"/>
      <c r="AS43" s="605"/>
      <c r="AT43" s="347"/>
    </row>
    <row r="44" spans="1:46" s="607" customFormat="1" ht="18.75" customHeight="1" x14ac:dyDescent="0.3">
      <c r="A44" s="592" t="s">
        <v>399</v>
      </c>
      <c r="B44" s="593">
        <v>46.958999999999847</v>
      </c>
      <c r="C44" s="594">
        <v>43.401999999999958</v>
      </c>
      <c r="D44" s="595">
        <f t="shared" si="27"/>
        <v>-7.6</v>
      </c>
      <c r="E44" s="593">
        <v>871.07099999999889</v>
      </c>
      <c r="F44" s="594">
        <v>540.88100000000281</v>
      </c>
      <c r="G44" s="595">
        <f t="shared" si="28"/>
        <v>-37.9</v>
      </c>
      <c r="H44" s="593">
        <v>9.519999999999996</v>
      </c>
      <c r="I44" s="594">
        <v>43.731000000000016</v>
      </c>
      <c r="J44" s="595">
        <f t="shared" si="29"/>
        <v>359.4</v>
      </c>
      <c r="K44" s="593">
        <v>27.851000000000361</v>
      </c>
      <c r="L44" s="594">
        <v>38.917999999999999</v>
      </c>
      <c r="M44" s="595">
        <f t="shared" si="30"/>
        <v>39.700000000000003</v>
      </c>
      <c r="N44" s="593">
        <v>3.4000000000000004</v>
      </c>
      <c r="O44" s="594">
        <v>2</v>
      </c>
      <c r="P44" s="595">
        <f t="shared" si="31"/>
        <v>-41.2</v>
      </c>
      <c r="Q44" s="593">
        <v>1026.3946059199986</v>
      </c>
      <c r="R44" s="594">
        <v>1451.5596849500077</v>
      </c>
      <c r="S44" s="595">
        <f t="shared" si="32"/>
        <v>41.4</v>
      </c>
      <c r="T44" s="593">
        <v>-6.8310000000000262</v>
      </c>
      <c r="U44" s="594">
        <v>-6.9180000000000597</v>
      </c>
      <c r="V44" s="595">
        <f t="shared" si="33"/>
        <v>1.3</v>
      </c>
      <c r="W44" s="593">
        <v>278</v>
      </c>
      <c r="X44" s="594">
        <v>279.53589728999941</v>
      </c>
      <c r="Y44" s="595">
        <f t="shared" si="34"/>
        <v>0.6</v>
      </c>
      <c r="Z44" s="593">
        <v>516.96100000000024</v>
      </c>
      <c r="AA44" s="594">
        <v>238</v>
      </c>
      <c r="AB44" s="595">
        <f t="shared" si="35"/>
        <v>-54</v>
      </c>
      <c r="AC44" s="593">
        <v>-1.4999999999999969</v>
      </c>
      <c r="AD44" s="594">
        <v>4</v>
      </c>
      <c r="AE44" s="595">
        <f>IF(AC44=0, "    ---- ", IF(ABS(ROUND(100/AC44*AD44-100,1))&lt;999,ROUND(100/AC44*AD44-100,1),IF(ROUND(100/AC44*AD44-100,1)&gt;999,999,-999)))</f>
        <v>-366.7</v>
      </c>
      <c r="AF44" s="593">
        <v>-54.732771159999984</v>
      </c>
      <c r="AG44" s="594">
        <v>-5.5416940600000411</v>
      </c>
      <c r="AH44" s="595">
        <f t="shared" si="15"/>
        <v>-89.9</v>
      </c>
      <c r="AI44" s="593">
        <v>148.04006506999923</v>
      </c>
      <c r="AJ44" s="594">
        <v>332.50766712999973</v>
      </c>
      <c r="AK44" s="595">
        <f t="shared" si="36"/>
        <v>124.6</v>
      </c>
      <c r="AL44" s="593">
        <v>1016.469999999998</v>
      </c>
      <c r="AM44" s="594">
        <v>677.30000000000075</v>
      </c>
      <c r="AN44" s="595">
        <f t="shared" si="37"/>
        <v>-33.4</v>
      </c>
      <c r="AO44" s="595">
        <f t="shared" si="13"/>
        <v>3879.7028998299952</v>
      </c>
      <c r="AP44" s="595">
        <f t="shared" si="13"/>
        <v>3633.3755553100104</v>
      </c>
      <c r="AQ44" s="595">
        <f t="shared" si="11"/>
        <v>-6.3</v>
      </c>
      <c r="AR44" s="595"/>
      <c r="AS44" s="606"/>
      <c r="AT44" s="595"/>
    </row>
    <row r="45" spans="1:46" s="604" customFormat="1" ht="18.75" customHeight="1" x14ac:dyDescent="0.3">
      <c r="A45" s="561" t="s">
        <v>400</v>
      </c>
      <c r="B45" s="564"/>
      <c r="C45" s="565"/>
      <c r="D45" s="347"/>
      <c r="E45" s="564">
        <v>87.447999999999993</v>
      </c>
      <c r="F45" s="565"/>
      <c r="G45" s="347">
        <f t="shared" si="28"/>
        <v>-100</v>
      </c>
      <c r="H45" s="564"/>
      <c r="I45" s="565"/>
      <c r="J45" s="347"/>
      <c r="K45" s="564"/>
      <c r="L45" s="565"/>
      <c r="M45" s="347"/>
      <c r="N45" s="564"/>
      <c r="O45" s="565"/>
      <c r="P45" s="347"/>
      <c r="Q45" s="564">
        <v>0</v>
      </c>
      <c r="R45" s="565">
        <v>-59.174139000000004</v>
      </c>
      <c r="S45" s="347" t="str">
        <f t="shared" si="32"/>
        <v xml:space="preserve">    ---- </v>
      </c>
      <c r="T45" s="564">
        <v>0</v>
      </c>
      <c r="U45" s="565">
        <v>-1.0669999999999999</v>
      </c>
      <c r="V45" s="347" t="str">
        <f t="shared" si="33"/>
        <v xml:space="preserve">    ---- </v>
      </c>
      <c r="W45" s="564"/>
      <c r="X45" s="565"/>
      <c r="Y45" s="347"/>
      <c r="Z45" s="564"/>
      <c r="AA45" s="565"/>
      <c r="AB45" s="347"/>
      <c r="AC45" s="564"/>
      <c r="AD45" s="565"/>
      <c r="AE45" s="347"/>
      <c r="AF45" s="564"/>
      <c r="AG45" s="565"/>
      <c r="AH45" s="347"/>
      <c r="AI45" s="564">
        <v>92.28264197</v>
      </c>
      <c r="AJ45" s="565">
        <v>-91.993836720000004</v>
      </c>
      <c r="AK45" s="347">
        <f t="shared" si="36"/>
        <v>-199.7</v>
      </c>
      <c r="AL45" s="564">
        <v>-53</v>
      </c>
      <c r="AM45" s="565">
        <v>-18</v>
      </c>
      <c r="AN45" s="347">
        <f t="shared" si="37"/>
        <v>-66</v>
      </c>
      <c r="AO45" s="347">
        <f t="shared" si="13"/>
        <v>126.73064196999999</v>
      </c>
      <c r="AP45" s="347">
        <f t="shared" si="13"/>
        <v>-170.23497572000002</v>
      </c>
      <c r="AQ45" s="347">
        <f t="shared" si="11"/>
        <v>-234.3</v>
      </c>
      <c r="AR45" s="347"/>
      <c r="AS45" s="605"/>
      <c r="AT45" s="347"/>
    </row>
    <row r="46" spans="1:46" s="607" customFormat="1" ht="18.75" customHeight="1" x14ac:dyDescent="0.3">
      <c r="A46" s="587" t="s">
        <v>401</v>
      </c>
      <c r="B46" s="608">
        <v>46.958999999999847</v>
      </c>
      <c r="C46" s="609">
        <v>43.401999999999958</v>
      </c>
      <c r="D46" s="590">
        <f>IF(B46=0, "    ---- ", IF(ABS(ROUND(100/B46*C46-100,1))&lt;999,ROUND(100/B46*C46-100,1),IF(ROUND(100/B46*C46-100,1)&gt;999,999,-999)))</f>
        <v>-7.6</v>
      </c>
      <c r="E46" s="608">
        <v>958.51899999999887</v>
      </c>
      <c r="F46" s="609">
        <v>540.88100000000281</v>
      </c>
      <c r="G46" s="590">
        <f>IF(E46=0, "    ---- ", IF(ABS(ROUND(100/E46*F46-100,1))&lt;999,ROUND(100/E46*F46-100,1),IF(ROUND(100/E46*F46-100,1)&gt;999,999,-999)))</f>
        <v>-43.6</v>
      </c>
      <c r="H46" s="608">
        <v>9.519999999999996</v>
      </c>
      <c r="I46" s="609">
        <v>43.731000000000016</v>
      </c>
      <c r="J46" s="590">
        <f>IF(H46=0, "    ---- ", IF(ABS(ROUND(100/H46*I46-100,1))&lt;999,ROUND(100/H46*I46-100,1),IF(ROUND(100/H46*I46-100,1)&gt;999,999,-999)))</f>
        <v>359.4</v>
      </c>
      <c r="K46" s="608">
        <v>27.851000000000361</v>
      </c>
      <c r="L46" s="609">
        <v>38.917999999999999</v>
      </c>
      <c r="M46" s="590">
        <f>IF(K46=0, "    ---- ", IF(ABS(ROUND(100/K46*L46-100,1))&lt;999,ROUND(100/K46*L46-100,1),IF(ROUND(100/K46*L46-100,1)&gt;999,999,-999)))</f>
        <v>39.700000000000003</v>
      </c>
      <c r="N46" s="608">
        <v>3.4000000000000004</v>
      </c>
      <c r="O46" s="609">
        <v>2</v>
      </c>
      <c r="P46" s="590">
        <f>IF(N46=0, "    ---- ", IF(ABS(ROUND(100/N46*O46-100,1))&lt;999,ROUND(100/N46*O46-100,1),IF(ROUND(100/N46*O46-100,1)&gt;999,999,-999)))</f>
        <v>-41.2</v>
      </c>
      <c r="Q46" s="608">
        <v>1026.3946059199986</v>
      </c>
      <c r="R46" s="609">
        <v>1392.3855459500078</v>
      </c>
      <c r="S46" s="590">
        <f>IF(Q46=0, "    ---- ", IF(ABS(ROUND(100/Q46*R46-100,1))&lt;999,ROUND(100/Q46*R46-100,1),IF(ROUND(100/Q46*R46-100,1)&gt;999,999,-999)))</f>
        <v>35.700000000000003</v>
      </c>
      <c r="T46" s="608">
        <v>-6.8310000000000262</v>
      </c>
      <c r="U46" s="609">
        <v>-7.9850000000000598</v>
      </c>
      <c r="V46" s="590">
        <f>IF(T46=0, "    ---- ", IF(ABS(ROUND(100/T46*U46-100,1))&lt;999,ROUND(100/T46*U46-100,1),IF(ROUND(100/T46*U46-100,1)&gt;999,999,-999)))</f>
        <v>16.899999999999999</v>
      </c>
      <c r="W46" s="608">
        <v>278</v>
      </c>
      <c r="X46" s="609">
        <v>279.53589728999941</v>
      </c>
      <c r="Y46" s="590">
        <f>IF(W46=0, "    ---- ", IF(ABS(ROUND(100/W46*X46-100,1))&lt;999,ROUND(100/W46*X46-100,1),IF(ROUND(100/W46*X46-100,1)&gt;999,999,-999)))</f>
        <v>0.6</v>
      </c>
      <c r="Z46" s="608">
        <v>516.96100000000024</v>
      </c>
      <c r="AA46" s="609">
        <v>238</v>
      </c>
      <c r="AB46" s="590">
        <f>IF(Z46=0, "    ---- ", IF(ABS(ROUND(100/Z46*AA46-100,1))&lt;999,ROUND(100/Z46*AA46-100,1),IF(ROUND(100/Z46*AA46-100,1)&gt;999,999,-999)))</f>
        <v>-54</v>
      </c>
      <c r="AC46" s="608">
        <v>-1.4999999999999969</v>
      </c>
      <c r="AD46" s="609">
        <v>4</v>
      </c>
      <c r="AE46" s="590">
        <f>IF(AC46=0, "    ---- ", IF(ABS(ROUND(100/AC46*AD46-100,1))&lt;999,ROUND(100/AC46*AD46-100,1),IF(ROUND(100/AC46*AD46-100,1)&gt;999,999,-999)))</f>
        <v>-366.7</v>
      </c>
      <c r="AF46" s="608">
        <v>-54.732771159999984</v>
      </c>
      <c r="AG46" s="609">
        <v>-5.5416940600000411</v>
      </c>
      <c r="AH46" s="590">
        <f t="shared" si="15"/>
        <v>-89.9</v>
      </c>
      <c r="AI46" s="608">
        <v>240.32270703999922</v>
      </c>
      <c r="AJ46" s="609">
        <v>240.51383040999974</v>
      </c>
      <c r="AK46" s="590">
        <f>IF(AI46=0, "    ---- ", IF(ABS(ROUND(100/AI46*AJ46-100,1))&lt;999,ROUND(100/AI46*AJ46-100,1),IF(ROUND(100/AI46*AJ46-100,1)&gt;999,999,-999)))</f>
        <v>0.1</v>
      </c>
      <c r="AL46" s="608">
        <v>963.46999999999798</v>
      </c>
      <c r="AM46" s="609">
        <v>659.30000000000075</v>
      </c>
      <c r="AN46" s="590">
        <f>IF(AL46=0, "    ---- ", IF(ABS(ROUND(100/AL46*AM46-100,1))&lt;999,ROUND(100/AL46*AM46-100,1),IF(ROUND(100/AL46*AM46-100,1)&gt;999,999,-999)))</f>
        <v>-31.6</v>
      </c>
      <c r="AO46" s="590">
        <f t="shared" si="13"/>
        <v>4006.4335417999951</v>
      </c>
      <c r="AP46" s="590">
        <f t="shared" si="13"/>
        <v>3463.1405795900105</v>
      </c>
      <c r="AQ46" s="590">
        <f t="shared" si="11"/>
        <v>-13.6</v>
      </c>
      <c r="AR46" s="610"/>
      <c r="AS46" s="611"/>
      <c r="AT46" s="612"/>
    </row>
    <row r="47" spans="1:46" s="607" customFormat="1" ht="18.75" customHeight="1" x14ac:dyDescent="0.3">
      <c r="A47" s="613"/>
      <c r="B47" s="614"/>
      <c r="C47" s="615"/>
      <c r="D47" s="616"/>
      <c r="E47" s="614"/>
      <c r="F47" s="615"/>
      <c r="G47" s="596"/>
      <c r="H47" s="614"/>
      <c r="I47" s="615"/>
      <c r="J47" s="596"/>
      <c r="K47" s="614"/>
      <c r="L47" s="615"/>
      <c r="M47" s="616"/>
      <c r="N47" s="614"/>
      <c r="O47" s="615"/>
      <c r="P47" s="596"/>
      <c r="Q47" s="614"/>
      <c r="R47" s="615"/>
      <c r="S47" s="596"/>
      <c r="T47" s="614"/>
      <c r="U47" s="615"/>
      <c r="V47" s="596"/>
      <c r="W47" s="614"/>
      <c r="X47" s="615"/>
      <c r="Y47" s="596"/>
      <c r="Z47" s="614"/>
      <c r="AA47" s="615"/>
      <c r="AB47" s="596"/>
      <c r="AC47" s="614"/>
      <c r="AD47" s="615"/>
      <c r="AE47" s="596"/>
      <c r="AF47" s="614"/>
      <c r="AG47" s="615"/>
      <c r="AH47" s="596"/>
      <c r="AI47" s="614"/>
      <c r="AJ47" s="615"/>
      <c r="AK47" s="596"/>
      <c r="AL47" s="614"/>
      <c r="AM47" s="615"/>
      <c r="AN47" s="596"/>
      <c r="AO47" s="616"/>
      <c r="AP47" s="616"/>
      <c r="AQ47" s="596"/>
      <c r="AR47" s="617"/>
      <c r="AS47" s="617"/>
      <c r="AT47" s="618"/>
    </row>
    <row r="48" spans="1:46" s="624" customFormat="1" ht="18.75" customHeight="1" x14ac:dyDescent="0.3">
      <c r="A48" s="619" t="s">
        <v>402</v>
      </c>
      <c r="B48" s="620"/>
      <c r="C48" s="621"/>
      <c r="D48" s="621"/>
      <c r="E48" s="622"/>
      <c r="F48" s="621"/>
      <c r="G48" s="621"/>
      <c r="H48" s="622"/>
      <c r="I48" s="621"/>
      <c r="J48" s="621"/>
      <c r="K48" s="622"/>
      <c r="L48" s="621"/>
      <c r="M48" s="621"/>
      <c r="N48" s="622"/>
      <c r="O48" s="621"/>
      <c r="P48" s="621"/>
      <c r="Q48" s="622"/>
      <c r="R48" s="621"/>
      <c r="S48" s="621"/>
      <c r="T48" s="622"/>
      <c r="U48" s="621"/>
      <c r="V48" s="621"/>
      <c r="W48" s="622"/>
      <c r="X48" s="621"/>
      <c r="Y48" s="621"/>
      <c r="Z48" s="622"/>
      <c r="AA48" s="621"/>
      <c r="AB48" s="621"/>
      <c r="AC48" s="622"/>
      <c r="AD48" s="621"/>
      <c r="AE48" s="621"/>
      <c r="AF48" s="622"/>
      <c r="AG48" s="621"/>
      <c r="AH48" s="621"/>
      <c r="AI48" s="622"/>
      <c r="AJ48" s="621"/>
      <c r="AK48" s="621"/>
      <c r="AL48" s="622"/>
      <c r="AM48" s="621"/>
      <c r="AN48" s="621"/>
      <c r="AO48" s="623"/>
      <c r="AP48" s="623"/>
      <c r="AQ48" s="621"/>
      <c r="AR48" s="621"/>
      <c r="AS48" s="621"/>
      <c r="AT48" s="621"/>
    </row>
    <row r="49" spans="1:46" s="626" customFormat="1" ht="18.75" customHeight="1" x14ac:dyDescent="0.3">
      <c r="A49" s="621" t="s">
        <v>403</v>
      </c>
      <c r="B49" s="620"/>
      <c r="C49" s="621"/>
      <c r="D49" s="621"/>
      <c r="E49" s="625"/>
      <c r="F49" s="621"/>
      <c r="G49" s="621"/>
      <c r="H49" s="625"/>
      <c r="I49" s="621"/>
      <c r="J49" s="621"/>
      <c r="K49" s="625"/>
      <c r="L49" s="621"/>
      <c r="M49" s="621"/>
      <c r="N49" s="625"/>
      <c r="O49" s="621"/>
      <c r="P49" s="621"/>
      <c r="Q49" s="625"/>
      <c r="R49" s="621"/>
      <c r="S49" s="621"/>
      <c r="T49" s="625"/>
      <c r="U49" s="621"/>
      <c r="V49" s="621"/>
      <c r="W49" s="625"/>
      <c r="X49" s="621"/>
      <c r="Y49" s="621"/>
      <c r="Z49" s="625"/>
      <c r="AA49" s="621"/>
      <c r="AB49" s="621"/>
      <c r="AC49" s="625"/>
      <c r="AD49" s="621"/>
      <c r="AE49" s="621"/>
      <c r="AF49" s="625"/>
      <c r="AG49" s="621"/>
      <c r="AH49" s="621"/>
      <c r="AI49" s="625"/>
      <c r="AJ49" s="621"/>
      <c r="AK49" s="621"/>
      <c r="AL49" s="625"/>
      <c r="AM49" s="621"/>
      <c r="AN49" s="621"/>
      <c r="AO49" s="623"/>
      <c r="AP49" s="623"/>
      <c r="AQ49" s="621"/>
      <c r="AR49" s="621"/>
      <c r="AS49" s="621"/>
      <c r="AT49" s="621"/>
    </row>
    <row r="50" spans="1:46" s="626" customFormat="1" ht="18.75" customHeight="1" x14ac:dyDescent="0.3">
      <c r="A50" s="621" t="s">
        <v>404</v>
      </c>
      <c r="B50" s="620"/>
      <c r="C50" s="621"/>
      <c r="D50" s="621"/>
      <c r="E50" s="625"/>
      <c r="F50" s="621"/>
      <c r="G50" s="621"/>
      <c r="H50" s="625"/>
      <c r="I50" s="621"/>
      <c r="J50" s="621"/>
      <c r="K50" s="625"/>
      <c r="L50" s="621"/>
      <c r="M50" s="621"/>
      <c r="N50" s="625"/>
      <c r="O50" s="621"/>
      <c r="P50" s="621"/>
      <c r="Q50" s="625"/>
      <c r="R50" s="621"/>
      <c r="S50" s="621"/>
      <c r="T50" s="625"/>
      <c r="U50" s="621"/>
      <c r="V50" s="621"/>
      <c r="W50" s="625"/>
      <c r="X50" s="621"/>
      <c r="Y50" s="621"/>
      <c r="Z50" s="625"/>
      <c r="AA50" s="621"/>
      <c r="AB50" s="621"/>
      <c r="AC50" s="625"/>
      <c r="AD50" s="621"/>
      <c r="AE50" s="621"/>
      <c r="AF50" s="625"/>
      <c r="AG50" s="621"/>
      <c r="AH50" s="621"/>
      <c r="AI50" s="625"/>
      <c r="AJ50" s="621"/>
      <c r="AK50" s="621"/>
      <c r="AL50" s="625"/>
      <c r="AM50" s="621"/>
      <c r="AN50" s="621"/>
      <c r="AO50" s="623"/>
      <c r="AP50" s="623"/>
      <c r="AQ50" s="621"/>
      <c r="AR50" s="621"/>
      <c r="AS50" s="621"/>
      <c r="AT50" s="621"/>
    </row>
    <row r="51" spans="1:46" s="626" customFormat="1" ht="18.75" customHeight="1" x14ac:dyDescent="0.3">
      <c r="A51" s="621" t="s">
        <v>405</v>
      </c>
      <c r="B51" s="620"/>
      <c r="C51" s="621"/>
      <c r="D51" s="621"/>
      <c r="E51" s="625"/>
      <c r="F51" s="621"/>
      <c r="G51" s="621"/>
      <c r="H51" s="625"/>
      <c r="I51" s="621"/>
      <c r="J51" s="621"/>
      <c r="K51" s="625"/>
      <c r="L51" s="621"/>
      <c r="M51" s="621"/>
      <c r="N51" s="625"/>
      <c r="O51" s="621"/>
      <c r="P51" s="621"/>
      <c r="Q51" s="625"/>
      <c r="R51" s="621"/>
      <c r="S51" s="621"/>
      <c r="T51" s="625"/>
      <c r="U51" s="621"/>
      <c r="V51" s="621"/>
      <c r="W51" s="625"/>
      <c r="X51" s="621"/>
      <c r="Y51" s="621"/>
      <c r="Z51" s="625"/>
      <c r="AA51" s="621"/>
      <c r="AB51" s="621"/>
      <c r="AC51" s="625"/>
      <c r="AD51" s="621"/>
      <c r="AE51" s="621"/>
      <c r="AF51" s="625"/>
      <c r="AG51" s="621"/>
      <c r="AH51" s="621"/>
      <c r="AI51" s="625"/>
      <c r="AJ51" s="621"/>
      <c r="AK51" s="621"/>
      <c r="AL51" s="625"/>
      <c r="AM51" s="621"/>
      <c r="AN51" s="621"/>
      <c r="AO51" s="623"/>
      <c r="AP51" s="623"/>
      <c r="AQ51" s="621"/>
      <c r="AR51" s="621"/>
      <c r="AS51" s="621"/>
      <c r="AT51" s="621"/>
    </row>
    <row r="52" spans="1:46" s="626" customFormat="1" ht="18.75" customHeight="1" x14ac:dyDescent="0.3">
      <c r="A52" s="621" t="s">
        <v>406</v>
      </c>
      <c r="B52" s="620"/>
      <c r="C52" s="621"/>
      <c r="D52" s="621"/>
      <c r="E52" s="625"/>
      <c r="F52" s="621"/>
      <c r="G52" s="621"/>
      <c r="H52" s="625"/>
      <c r="I52" s="621"/>
      <c r="J52" s="621"/>
      <c r="K52" s="625"/>
      <c r="L52" s="621"/>
      <c r="M52" s="621"/>
      <c r="N52" s="625"/>
      <c r="O52" s="621"/>
      <c r="P52" s="621"/>
      <c r="Q52" s="625"/>
      <c r="R52" s="621"/>
      <c r="S52" s="621"/>
      <c r="T52" s="625"/>
      <c r="U52" s="621"/>
      <c r="V52" s="621"/>
      <c r="W52" s="625"/>
      <c r="X52" s="621"/>
      <c r="Y52" s="621"/>
      <c r="Z52" s="625"/>
      <c r="AA52" s="621"/>
      <c r="AB52" s="621"/>
      <c r="AC52" s="625"/>
      <c r="AD52" s="621"/>
      <c r="AE52" s="621"/>
      <c r="AF52" s="625"/>
      <c r="AG52" s="621"/>
      <c r="AH52" s="621"/>
      <c r="AI52" s="625"/>
      <c r="AJ52" s="621"/>
      <c r="AK52" s="621"/>
      <c r="AL52" s="625"/>
      <c r="AM52" s="621"/>
      <c r="AN52" s="621"/>
      <c r="AO52" s="623"/>
      <c r="AP52" s="623"/>
      <c r="AQ52" s="621"/>
      <c r="AR52" s="621"/>
      <c r="AS52" s="621"/>
      <c r="AT52" s="621"/>
    </row>
    <row r="53" spans="1:46" s="626" customFormat="1" ht="18.75" customHeight="1" x14ac:dyDescent="0.3">
      <c r="A53" s="621" t="s">
        <v>407</v>
      </c>
      <c r="B53" s="620"/>
      <c r="C53" s="621"/>
      <c r="D53" s="621"/>
      <c r="E53" s="625"/>
      <c r="F53" s="621"/>
      <c r="G53" s="621"/>
      <c r="H53" s="625"/>
      <c r="I53" s="621"/>
      <c r="J53" s="621"/>
      <c r="K53" s="625"/>
      <c r="L53" s="621"/>
      <c r="M53" s="621"/>
      <c r="N53" s="625"/>
      <c r="O53" s="621"/>
      <c r="P53" s="621"/>
      <c r="Q53" s="625"/>
      <c r="R53" s="621"/>
      <c r="S53" s="621"/>
      <c r="T53" s="625"/>
      <c r="U53" s="621"/>
      <c r="V53" s="621"/>
      <c r="W53" s="625"/>
      <c r="X53" s="621"/>
      <c r="Y53" s="621"/>
      <c r="Z53" s="625"/>
      <c r="AA53" s="621"/>
      <c r="AB53" s="621"/>
      <c r="AC53" s="625"/>
      <c r="AD53" s="621"/>
      <c r="AE53" s="621"/>
      <c r="AF53" s="625"/>
      <c r="AG53" s="621"/>
      <c r="AH53" s="621"/>
      <c r="AI53" s="625"/>
      <c r="AJ53" s="621"/>
      <c r="AK53" s="621"/>
      <c r="AL53" s="625"/>
      <c r="AM53" s="621"/>
      <c r="AN53" s="621"/>
      <c r="AO53" s="623"/>
      <c r="AP53" s="623"/>
      <c r="AQ53" s="621"/>
      <c r="AR53" s="621"/>
      <c r="AS53" s="621"/>
      <c r="AT53" s="621"/>
    </row>
    <row r="54" spans="1:46" s="626" customFormat="1" ht="18.75" customHeight="1" x14ac:dyDescent="0.3">
      <c r="A54" s="621" t="s">
        <v>408</v>
      </c>
      <c r="B54" s="620"/>
      <c r="C54" s="621"/>
      <c r="D54" s="621"/>
      <c r="E54" s="625"/>
      <c r="F54" s="621"/>
      <c r="G54" s="621"/>
      <c r="H54" s="625"/>
      <c r="I54" s="621"/>
      <c r="J54" s="621"/>
      <c r="K54" s="625"/>
      <c r="L54" s="621"/>
      <c r="M54" s="621"/>
      <c r="N54" s="625"/>
      <c r="O54" s="621"/>
      <c r="P54" s="621"/>
      <c r="Q54" s="625"/>
      <c r="R54" s="621"/>
      <c r="S54" s="621"/>
      <c r="T54" s="625"/>
      <c r="U54" s="621"/>
      <c r="V54" s="621"/>
      <c r="W54" s="625"/>
      <c r="X54" s="621"/>
      <c r="Y54" s="621"/>
      <c r="Z54" s="625"/>
      <c r="AA54" s="621"/>
      <c r="AB54" s="621"/>
      <c r="AC54" s="625"/>
      <c r="AD54" s="621"/>
      <c r="AE54" s="621"/>
      <c r="AF54" s="625"/>
      <c r="AG54" s="621"/>
      <c r="AH54" s="621"/>
      <c r="AI54" s="625"/>
      <c r="AJ54" s="621"/>
      <c r="AK54" s="621"/>
      <c r="AL54" s="625"/>
      <c r="AM54" s="621"/>
      <c r="AN54" s="621"/>
      <c r="AO54" s="623"/>
      <c r="AP54" s="623"/>
      <c r="AQ54" s="621"/>
      <c r="AR54" s="621"/>
      <c r="AS54" s="621"/>
      <c r="AT54" s="621"/>
    </row>
    <row r="55" spans="1:46" s="626" customFormat="1" ht="18.75" customHeight="1" x14ac:dyDescent="0.3">
      <c r="A55" s="621" t="s">
        <v>409</v>
      </c>
      <c r="B55" s="620"/>
      <c r="C55" s="621"/>
      <c r="D55" s="621"/>
      <c r="E55" s="625"/>
      <c r="F55" s="621"/>
      <c r="G55" s="621"/>
      <c r="H55" s="625"/>
      <c r="I55" s="621"/>
      <c r="J55" s="621"/>
      <c r="K55" s="625"/>
      <c r="L55" s="621"/>
      <c r="M55" s="621"/>
      <c r="N55" s="625"/>
      <c r="O55" s="621"/>
      <c r="P55" s="621"/>
      <c r="Q55" s="625"/>
      <c r="R55" s="621"/>
      <c r="S55" s="621"/>
      <c r="T55" s="625"/>
      <c r="U55" s="621"/>
      <c r="V55" s="621"/>
      <c r="W55" s="625"/>
      <c r="X55" s="621"/>
      <c r="Y55" s="621"/>
      <c r="Z55" s="625"/>
      <c r="AA55" s="621"/>
      <c r="AB55" s="621"/>
      <c r="AC55" s="625"/>
      <c r="AD55" s="621"/>
      <c r="AE55" s="621"/>
      <c r="AF55" s="625"/>
      <c r="AG55" s="621"/>
      <c r="AH55" s="621"/>
      <c r="AI55" s="625"/>
      <c r="AJ55" s="621"/>
      <c r="AK55" s="621"/>
      <c r="AL55" s="625"/>
      <c r="AM55" s="621"/>
      <c r="AN55" s="621"/>
      <c r="AO55" s="623"/>
      <c r="AP55" s="623"/>
      <c r="AQ55" s="621"/>
      <c r="AR55" s="621"/>
      <c r="AS55" s="621"/>
      <c r="AT55" s="621"/>
    </row>
    <row r="56" spans="1:46" s="626" customFormat="1" ht="18.75" customHeight="1" x14ac:dyDescent="0.3">
      <c r="A56" s="621" t="s">
        <v>410</v>
      </c>
      <c r="B56" s="627"/>
      <c r="C56" s="621"/>
      <c r="D56" s="621"/>
      <c r="E56" s="625"/>
      <c r="F56" s="621"/>
      <c r="G56" s="621"/>
      <c r="H56" s="625"/>
      <c r="I56" s="621"/>
      <c r="J56" s="621"/>
      <c r="K56" s="625"/>
      <c r="L56" s="621"/>
      <c r="M56" s="621"/>
      <c r="N56" s="625"/>
      <c r="O56" s="621"/>
      <c r="P56" s="621"/>
      <c r="Q56" s="625"/>
      <c r="R56" s="621"/>
      <c r="S56" s="621"/>
      <c r="T56" s="625"/>
      <c r="U56" s="621"/>
      <c r="V56" s="621"/>
      <c r="W56" s="625"/>
      <c r="X56" s="621"/>
      <c r="Y56" s="621"/>
      <c r="Z56" s="625"/>
      <c r="AA56" s="621"/>
      <c r="AB56" s="621"/>
      <c r="AC56" s="625"/>
      <c r="AD56" s="621"/>
      <c r="AE56" s="621"/>
      <c r="AF56" s="625"/>
      <c r="AG56" s="621"/>
      <c r="AH56" s="621"/>
      <c r="AI56" s="625"/>
      <c r="AJ56" s="621"/>
      <c r="AK56" s="621"/>
      <c r="AL56" s="625"/>
      <c r="AM56" s="621"/>
      <c r="AN56" s="621"/>
      <c r="AO56" s="623"/>
      <c r="AP56" s="623"/>
      <c r="AQ56" s="621"/>
      <c r="AR56" s="621"/>
      <c r="AS56" s="621"/>
      <c r="AT56" s="621"/>
    </row>
    <row r="57" spans="1:46" s="626" customFormat="1" ht="18.75" customHeight="1" x14ac:dyDescent="0.3">
      <c r="A57" s="621" t="s">
        <v>411</v>
      </c>
      <c r="B57" s="627"/>
      <c r="C57" s="621"/>
      <c r="D57" s="621"/>
      <c r="E57" s="625"/>
      <c r="F57" s="621"/>
      <c r="G57" s="621"/>
      <c r="H57" s="625"/>
      <c r="I57" s="621"/>
      <c r="J57" s="621"/>
      <c r="K57" s="625"/>
      <c r="L57" s="621"/>
      <c r="M57" s="621"/>
      <c r="N57" s="625"/>
      <c r="O57" s="621"/>
      <c r="P57" s="621"/>
      <c r="Q57" s="625"/>
      <c r="R57" s="621"/>
      <c r="S57" s="621"/>
      <c r="T57" s="625"/>
      <c r="U57" s="621"/>
      <c r="V57" s="621"/>
      <c r="W57" s="625"/>
      <c r="X57" s="621"/>
      <c r="Y57" s="621"/>
      <c r="Z57" s="625"/>
      <c r="AA57" s="621"/>
      <c r="AB57" s="621"/>
      <c r="AC57" s="625"/>
      <c r="AD57" s="621"/>
      <c r="AE57" s="621"/>
      <c r="AF57" s="625"/>
      <c r="AG57" s="621"/>
      <c r="AH57" s="621"/>
      <c r="AI57" s="625"/>
      <c r="AJ57" s="621"/>
      <c r="AK57" s="621"/>
      <c r="AL57" s="625"/>
      <c r="AM57" s="621"/>
      <c r="AN57" s="621"/>
      <c r="AO57" s="623"/>
      <c r="AP57" s="623"/>
      <c r="AQ57" s="621"/>
      <c r="AR57" s="621"/>
      <c r="AS57" s="621"/>
      <c r="AT57" s="621"/>
    </row>
    <row r="58" spans="1:46" s="624" customFormat="1" ht="18.75" customHeight="1" x14ac:dyDescent="0.3">
      <c r="A58" s="628" t="s">
        <v>412</v>
      </c>
      <c r="B58" s="629"/>
      <c r="C58" s="630"/>
      <c r="D58" s="630"/>
      <c r="E58" s="631"/>
      <c r="F58" s="630"/>
      <c r="G58" s="630"/>
      <c r="H58" s="631"/>
      <c r="I58" s="630"/>
      <c r="J58" s="630"/>
      <c r="K58" s="631"/>
      <c r="L58" s="630"/>
      <c r="M58" s="630"/>
      <c r="N58" s="631"/>
      <c r="O58" s="630"/>
      <c r="P58" s="630"/>
      <c r="Q58" s="631"/>
      <c r="R58" s="630"/>
      <c r="S58" s="630"/>
      <c r="T58" s="631"/>
      <c r="U58" s="630"/>
      <c r="V58" s="630"/>
      <c r="W58" s="631"/>
      <c r="X58" s="630"/>
      <c r="Y58" s="630"/>
      <c r="Z58" s="631"/>
      <c r="AA58" s="630"/>
      <c r="AB58" s="630"/>
      <c r="AC58" s="631"/>
      <c r="AD58" s="630"/>
      <c r="AE58" s="630"/>
      <c r="AF58" s="631"/>
      <c r="AG58" s="630"/>
      <c r="AH58" s="630"/>
      <c r="AI58" s="631"/>
      <c r="AJ58" s="630"/>
      <c r="AK58" s="630"/>
      <c r="AL58" s="631"/>
      <c r="AM58" s="630"/>
      <c r="AN58" s="630"/>
      <c r="AO58" s="632"/>
      <c r="AP58" s="632"/>
      <c r="AQ58" s="630"/>
      <c r="AR58" s="630"/>
      <c r="AS58" s="630"/>
      <c r="AT58" s="630"/>
    </row>
    <row r="59" spans="1:46" s="634" customFormat="1" ht="18.75" customHeight="1" x14ac:dyDescent="0.3">
      <c r="A59" s="604" t="s">
        <v>298</v>
      </c>
      <c r="B59" s="604"/>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c r="AI59" s="633"/>
      <c r="AJ59" s="633"/>
      <c r="AK59" s="633"/>
      <c r="AL59" s="633"/>
      <c r="AM59" s="633"/>
      <c r="AN59" s="633"/>
      <c r="AO59" s="633"/>
      <c r="AP59" s="633"/>
      <c r="AQ59" s="633"/>
      <c r="AR59" s="633"/>
      <c r="AS59" s="633"/>
    </row>
    <row r="60" spans="1:46" s="634" customFormat="1" ht="18.75" customHeight="1" x14ac:dyDescent="0.3">
      <c r="A60" s="604" t="s">
        <v>299</v>
      </c>
    </row>
    <row r="61" spans="1:46" s="634" customFormat="1" ht="18.75" customHeight="1" x14ac:dyDescent="0.3">
      <c r="A61" s="604" t="s">
        <v>300</v>
      </c>
    </row>
    <row r="62" spans="1:46" s="634" customFormat="1" ht="18.75" x14ac:dyDescent="0.3"/>
    <row r="63" spans="1:46" s="634" customFormat="1" ht="18.75" x14ac:dyDescent="0.3"/>
    <row r="64" spans="1:46" s="635" customFormat="1" ht="18.75" x14ac:dyDescent="0.3">
      <c r="B64" s="635" t="str">
        <f>IF(B14=B11+B12+B13,"","14≠11+12+13")</f>
        <v/>
      </c>
      <c r="C64" s="635" t="str">
        <f>IF(C14=C11+C12+C13,"","14≠11+12+13")</f>
        <v/>
      </c>
      <c r="E64" s="635" t="str">
        <f>IF(E14=E11+E12+E13,"","14≠11+12+13")</f>
        <v/>
      </c>
      <c r="F64" s="635" t="str">
        <f>IF(F14=F11+F12+F13,"","14≠11+12+13")</f>
        <v/>
      </c>
      <c r="H64" s="635" t="str">
        <f>IF(H14=H11+H12+H13,"","14≠11+12+13")</f>
        <v/>
      </c>
      <c r="I64" s="636" t="str">
        <f>IF(I14=I11+I12+I13,"","14≠11+12+13")</f>
        <v/>
      </c>
      <c r="K64" s="635" t="str">
        <f>IF(K14=K11+K12+K13,"","14≠11+12+13")</f>
        <v/>
      </c>
      <c r="L64" s="635" t="str">
        <f>IF(L14=L11+L12+L13,"","14≠11+12+13")</f>
        <v/>
      </c>
      <c r="N64" s="635" t="str">
        <f>IF(N14=N11+N12+N13,"","14≠11+12+13")</f>
        <v/>
      </c>
      <c r="O64" s="635" t="str">
        <f>IF(O14=O11+O12+O13,"","14≠11+12+13")</f>
        <v/>
      </c>
      <c r="Q64" s="635" t="str">
        <f>IF(Q14=Q11+Q12+Q13,"","14≠11+12+13")</f>
        <v/>
      </c>
      <c r="R64" s="635" t="str">
        <f>IF(R14=R11+R12+R13,"","14≠11+12+13")</f>
        <v/>
      </c>
      <c r="T64" s="635" t="str">
        <f>IF(T14=T11+T12+T13,"","14≠11+12+13")</f>
        <v/>
      </c>
      <c r="U64" s="635" t="str">
        <f>IF(U14=U11+U12+U13,"","14≠11+12+13")</f>
        <v/>
      </c>
      <c r="W64" s="635" t="str">
        <f>IF(W14=W11+W12+W13,"","14≠11+12+13")</f>
        <v/>
      </c>
      <c r="X64" s="635" t="str">
        <f>IF(X14=X11+X12+X13,"","14≠11+12+13")</f>
        <v/>
      </c>
      <c r="Z64" s="635" t="str">
        <f>IF(Z14=Z11+Z12+Z13,"","14≠11+12+13")</f>
        <v/>
      </c>
      <c r="AA64" s="635" t="str">
        <f>IF(AA14=AA11+AA12+AA13,"","14≠11+12+13")</f>
        <v/>
      </c>
      <c r="AC64" s="635" t="str">
        <f>IF(AC14=AC11+AC12+AC13,"","14≠11+12+13")</f>
        <v/>
      </c>
      <c r="AD64" s="635" t="str">
        <f>IF(AD14=AD11+AD12+AD13,"","14≠11+12+13")</f>
        <v/>
      </c>
      <c r="AF64" s="635" t="str">
        <f>IF(AF14=AF11+AF12+AF13,"","14≠11+12+13")</f>
        <v/>
      </c>
      <c r="AG64" s="635" t="str">
        <f>IF(AG14=AG11+AG12+AG13,"","14≠11+12+13")</f>
        <v/>
      </c>
      <c r="AI64" s="635" t="str">
        <f>IF(AI14=AI11+AI12+AI13,"","14≠11+12+13")</f>
        <v/>
      </c>
      <c r="AJ64" s="635" t="str">
        <f>IF(AJ14=AJ11+AJ12+AJ13,"","14≠11+12+13")</f>
        <v/>
      </c>
      <c r="AL64" s="635" t="str">
        <f>IF(AL14=AL11+AL12+AL13,"","14≠11+12+13")</f>
        <v/>
      </c>
      <c r="AM64" s="635" t="str">
        <f>IF(AM14=AM11+AM12+AM13,"","14≠11+12+13")</f>
        <v/>
      </c>
      <c r="AO64" s="635" t="str">
        <f>IF(AO14=AO11+AO12+AO13,"","14≠11+12+13")</f>
        <v/>
      </c>
      <c r="AP64" s="635" t="str">
        <f>IF(AP14=AP11+AP12+AP13,"","14≠11+12+13")</f>
        <v/>
      </c>
      <c r="AR64" s="635" t="str">
        <f>IF(AR14=AR11+AR12+AR13,"","14≠11+12+13")</f>
        <v/>
      </c>
      <c r="AS64" s="635" t="str">
        <f>IF(AS14=AS11+AS12+AS13,"","14≠11+12+13")</f>
        <v/>
      </c>
    </row>
    <row r="65" spans="1:46" s="637" customFormat="1" ht="18.75" x14ac:dyDescent="0.3">
      <c r="B65" s="637" t="str">
        <f>IF(B22=B19+B20+B21,"","22≠19+20+21")</f>
        <v/>
      </c>
      <c r="C65" s="637" t="str">
        <f>IF(C22=C19+C20+C21,"","22≠19+20+21")</f>
        <v/>
      </c>
      <c r="E65" s="637" t="str">
        <f>IF(E22=E19+E20+E21,"","22≠19+20+21")</f>
        <v/>
      </c>
      <c r="F65" s="637" t="str">
        <f>IF(F22=F19+F20+F21,"","22≠19+20+21")</f>
        <v/>
      </c>
      <c r="H65" s="637" t="str">
        <f>IF(H22=H19+H20+H21,"","22≠19+20+21")</f>
        <v/>
      </c>
      <c r="I65" s="638" t="str">
        <f>IF(I22=I19+I20+I21,"","22≠19+20+21")</f>
        <v/>
      </c>
      <c r="K65" s="637" t="str">
        <f>IF(K22=K19+K20+K21,"","22≠19+20+21")</f>
        <v/>
      </c>
      <c r="L65" s="637" t="str">
        <f>IF(L22=L19+L20+L21,"","22≠19+20+21")</f>
        <v/>
      </c>
      <c r="N65" s="637" t="str">
        <f>IF(N22=N19+N20+N21,"","22≠19+20+21")</f>
        <v/>
      </c>
      <c r="O65" s="637" t="str">
        <f>IF(O22=O19+O20+O21,"","22≠19+20+21")</f>
        <v/>
      </c>
      <c r="Q65" s="637" t="str">
        <f>IF(Q22=Q19+Q20+Q21,"","22≠19+20+21")</f>
        <v/>
      </c>
      <c r="R65" s="637" t="str">
        <f>IF(R22=R19+R20+R21,"","22≠19+20+21")</f>
        <v/>
      </c>
      <c r="T65" s="637" t="str">
        <f>IF(T22=T19+T20+T21,"","22≠19+20+21")</f>
        <v/>
      </c>
      <c r="U65" s="637" t="str">
        <f>IF(U22=U19+U20+U21,"","22≠19+20+21")</f>
        <v/>
      </c>
      <c r="W65" s="637" t="str">
        <f>IF(W22=W19+W20+W21,"","22≠19+20+21")</f>
        <v/>
      </c>
      <c r="X65" s="637" t="str">
        <f>IF(X22=X19+X20+X21,"","22≠19+20+21")</f>
        <v/>
      </c>
      <c r="Z65" s="637" t="str">
        <f>IF(Z22=Z19+Z20+Z21,"","22≠19+20+21")</f>
        <v/>
      </c>
      <c r="AA65" s="637" t="str">
        <f>IF(AA22=AA19+AA20+AA21,"","22≠19+20+21")</f>
        <v/>
      </c>
      <c r="AC65" s="637" t="str">
        <f>IF(AC22=AC19+AC20+AC21,"","22≠19+20+21")</f>
        <v/>
      </c>
      <c r="AD65" s="637" t="str">
        <f>IF(AD22=AD19+AD20+AD21,"","22≠19+20+21")</f>
        <v/>
      </c>
      <c r="AF65" s="637" t="str">
        <f>IF(AF22=AF19+AF20+AF21,"","22≠19+20+21")</f>
        <v/>
      </c>
      <c r="AG65" s="637" t="str">
        <f>IF(AG22=AG19+AG20+AG21,"","22≠19+20+21")</f>
        <v/>
      </c>
      <c r="AI65" s="637" t="str">
        <f>IF(AI22=AI19+AI20+AI21,"","22≠19+20+21")</f>
        <v/>
      </c>
      <c r="AJ65" s="637" t="str">
        <f>IF(AJ22=AJ19+AJ20+AJ21,"","22≠19+20+21")</f>
        <v/>
      </c>
      <c r="AL65" s="637" t="str">
        <f>IF(AL22=AL19+AL20+AL21,"","22≠19+20+21")</f>
        <v/>
      </c>
      <c r="AM65" s="637" t="str">
        <f>IF(AM22=AM19+AM20+AM21,"","22≠19+20+21")</f>
        <v/>
      </c>
      <c r="AO65" s="637" t="str">
        <f>IF(AO22=AO19+AO20+AO21,"","22≠19+20+21")</f>
        <v/>
      </c>
      <c r="AP65" s="637" t="str">
        <f>IF(AP22=AP19+AP20+AP21,"","22≠19+20+21")</f>
        <v/>
      </c>
      <c r="AR65" s="637" t="str">
        <f>IF(AR22=AR19+AR20+AR21,"","22≠19+20+21")</f>
        <v/>
      </c>
      <c r="AS65" s="637" t="str">
        <f>IF(AS22=AS19+AS20+AS21,"","22≠19+20+21")</f>
        <v/>
      </c>
    </row>
    <row r="66" spans="1:46" s="637" customFormat="1" ht="18.75" x14ac:dyDescent="0.3">
      <c r="B66" s="637" t="str">
        <f>IF(B30=B24+B25+B26+B27+B28+B29,"","30≠24+25+26+27+28+29")</f>
        <v/>
      </c>
      <c r="C66" s="637" t="str">
        <f>IF(C30=C24+C25+C26+C27+C28+C29,"","30≠24+25+26+27+28+29")</f>
        <v/>
      </c>
      <c r="E66" s="637" t="str">
        <f>IF(E30=E24+E25+E26+E27+E28+E29,"","30≠24+25+26+27+28+29")</f>
        <v/>
      </c>
      <c r="F66" s="637" t="str">
        <f>IF(F30=F24+F25+F26+F27+F28+F29,"","30≠24+25+26+27+28+29")</f>
        <v/>
      </c>
      <c r="H66" s="637" t="str">
        <f>IF(H30=H24+H25+H26+H27+H28+H29,"","30≠24+25+26+27+28+29")</f>
        <v/>
      </c>
      <c r="I66" s="638" t="str">
        <f>IF(I30=I24+I25+I26+I27+I28+I29,"","30≠24+25+26+27+28+29")</f>
        <v/>
      </c>
      <c r="K66" s="637" t="str">
        <f>IF(K30=K24+K25+K26+K27+K28+K29,"","30≠24+25+26+27+28+29")</f>
        <v/>
      </c>
      <c r="L66" s="637" t="str">
        <f>IF(L30=L24+L25+L26+L27+L28+L29,"","30≠24+25+26+27+28+29")</f>
        <v/>
      </c>
      <c r="N66" s="637" t="str">
        <f>IF(N30=N24+N25+N26+N27+N28+N29,"","30≠24+25+26+27+28+29")</f>
        <v/>
      </c>
      <c r="O66" s="637" t="str">
        <f>IF(O30=O24+O25+O26+O27+O28+O29,"","30≠24+25+26+27+28+29")</f>
        <v/>
      </c>
      <c r="Q66" s="637" t="str">
        <f>IF(Q30=Q24+Q25+Q26+Q27+Q28+Q29,"","30≠24+25+26+27+28+29")</f>
        <v/>
      </c>
      <c r="R66" s="637" t="str">
        <f>IF(R30=R24+R25+R26+R27+R28+R29,"","30≠24+25+26+27+28+29")</f>
        <v/>
      </c>
      <c r="T66" s="637" t="str">
        <f>IF(T30=T24+T25+T26+T27+T28+T29,"","30≠24+25+26+27+28+29")</f>
        <v/>
      </c>
      <c r="U66" s="637" t="str">
        <f>IF(U30=U24+U25+U26+U27+U28+U29,"","30≠24+25+26+27+28+29")</f>
        <v/>
      </c>
      <c r="W66" s="637" t="str">
        <f>IF(W30=W24+W25+W26+W27+W28+W29,"","30≠24+25+26+27+28+29")</f>
        <v>30≠24+25+26+27+28+29</v>
      </c>
      <c r="X66" s="637" t="str">
        <f>IF(X30=X24+X25+X26+X27+X28+X29,"","30≠24+25+26+27+28+29")</f>
        <v/>
      </c>
      <c r="Z66" s="637" t="str">
        <f>IF(Z30=Z24+Z25+Z26+Z27+Z28+Z29,"","30≠24+25+26+27+28+29")</f>
        <v/>
      </c>
      <c r="AA66" s="637" t="str">
        <f>IF(AA30=AA24+AA25+AA26+AA27+AA28+AA29,"","30≠24+25+26+27+28+29")</f>
        <v/>
      </c>
      <c r="AC66" s="637" t="str">
        <f>IF(AC30=AC24+AC25+AC26+AC27+AC28+AC29,"","30≠24+25+26+27+28+29")</f>
        <v/>
      </c>
      <c r="AD66" s="637" t="str">
        <f>IF(AD30=AD24+AD25+AD26+AD27+AD28+AD29,"","30≠24+25+26+27+28+29")</f>
        <v/>
      </c>
      <c r="AF66" s="637" t="str">
        <f>IF(AF30=AF24+AF25+AF26+AF27+AF28+AF29,"","30≠24+25+26+27+28+29")</f>
        <v/>
      </c>
      <c r="AG66" s="637" t="str">
        <f>IF(AG30=AG24+AG25+AG26+AG27+AG28+AG29,"","30≠24+25+26+27+28+29")</f>
        <v/>
      </c>
      <c r="AI66" s="637" t="str">
        <f>IF(AI30=AI24+AI25+AI26+AI27+AI28+AI29,"","30≠24+25+26+27+28+29")</f>
        <v/>
      </c>
      <c r="AJ66" s="637" t="str">
        <f>IF(AJ30=AJ24+AJ25+AJ26+AJ27+AJ28+AJ29,"","30≠24+25+26+27+28+29")</f>
        <v/>
      </c>
      <c r="AL66" s="637" t="str">
        <f>IF(AL30=AL24+AL25+AL26+AL27+AL28+AL29,"","30≠24+25+26+27+28+29")</f>
        <v/>
      </c>
      <c r="AM66" s="637" t="str">
        <f>IF(AM30=AM24+AM25+AM26+AM27+AM28+AM29,"","30≠24+25+26+27+28+29")</f>
        <v/>
      </c>
      <c r="AO66" s="637" t="str">
        <f>IF(AO30=AO24+AO25+AO26+AO27+AO28+AO29,"","30≠24+25+26+27+28+29")</f>
        <v>30≠24+25+26+27+28+29</v>
      </c>
      <c r="AP66" s="637" t="str">
        <f>IF(AP30=AP24+AP25+AP26+AP27+AP28+AP29,"","30≠24+25+26+27+28+29")</f>
        <v/>
      </c>
      <c r="AR66" s="637" t="str">
        <f>IF(AR30=AR24+AR25+AR26+AR27+AR28+AR29,"","30≠24+25+26+27+28+29")</f>
        <v/>
      </c>
      <c r="AS66" s="637" t="str">
        <f>IF(AS30=AS24+AS25+AS26+AS27+AS28+AS29,"","30≠24+25+26+27+28+29")</f>
        <v/>
      </c>
    </row>
    <row r="67" spans="1:46" s="639" customFormat="1" ht="18.75" x14ac:dyDescent="0.3">
      <c r="B67" s="639" t="str">
        <f>IF(B35=B14+B15+B16+B17+B22+B30+B31+B32+B33+B34,"","35≠14+15+16+17+22+30+31+32+33+34")</f>
        <v/>
      </c>
      <c r="C67" s="639" t="str">
        <f>IF(C35=C14+C15+C16+C17+C22+C30+C31+C32+C33+C34,"","35≠14+15+16+17+22+30+31+32+33+34")</f>
        <v/>
      </c>
      <c r="E67" s="639" t="str">
        <f>IF(E35=E14+E15+E16+E17+E22+E30+E31+E32+E33+E34,"","35≠14+15+16+17+22+30+31+32+33+34")</f>
        <v/>
      </c>
      <c r="F67" s="639" t="str">
        <f>IF(F35=F14+F15+F16+F17+F22+F30+F31+F32+F33+F34,"","35≠14+15+16+17+22+30+31+32+33+34")</f>
        <v/>
      </c>
      <c r="H67" s="639" t="str">
        <f>IF(H35=H14+H15+H16+H17+H22+H30+H31+H32+H33+H34,"","35≠14+15+16+17+22+30+31+32+33+34")</f>
        <v/>
      </c>
      <c r="I67" s="638" t="str">
        <f>IF(I35=I14+I15+I16+I17+I22+I30+I31+I32+I33+I34,"","35≠14+15+16+17+22+30+31+32+33+34")</f>
        <v/>
      </c>
      <c r="K67" s="639" t="str">
        <f>IF(K35=K14+K15+K16+K17+K22+K30+K31+K32+K33+K34,"","35≠14+15+16+17+22+30+31+32+33+34")</f>
        <v/>
      </c>
      <c r="L67" s="639" t="str">
        <f>IF(L35=L14+L15+L16+L17+L22+L30+L31+L32+L33+L34,"","35≠14+15+16+17+22+30+31+32+33+34")</f>
        <v/>
      </c>
      <c r="N67" s="639" t="str">
        <f>IF(N35=N14+N15+N16+N17+N22+N30+N31+N32+N33+N34,"","35≠14+15+16+17+22+30+31+32+33+34")</f>
        <v/>
      </c>
      <c r="O67" s="639" t="str">
        <f>IF(O35=O14+O15+O16+O17+O22+O30+O31+O32+O33+O34,"","35≠14+15+16+17+22+30+31+32+33+34")</f>
        <v/>
      </c>
      <c r="Q67" s="639" t="str">
        <f>IF(Q35=Q14+Q15+Q16+Q17+Q22+Q30+Q31+Q32+Q33+Q34,"","35≠14+15+16+17+22+30+31+32+33+34")</f>
        <v/>
      </c>
      <c r="R67" s="639" t="str">
        <f>IF(R35=R14+R15+R16+R17+R22+R30+R31+R32+R33+R34,"","35≠14+15+16+17+22+30+31+32+33+34")</f>
        <v/>
      </c>
      <c r="T67" s="639" t="str">
        <f>IF(T35=T14+T15+T16+T17+T22+T30+T31+T32+T33+T34,"","35≠14+15+16+17+22+30+31+32+33+34")</f>
        <v/>
      </c>
      <c r="U67" s="639" t="str">
        <f>IF(U35=U14+U15+U16+U17+U22+U30+U31+U32+U33+U34,"","35≠14+15+16+17+22+30+31+32+33+34")</f>
        <v/>
      </c>
      <c r="W67" s="639" t="str">
        <f>IF(W35=W14+W15+W16+W17+W22+W30+W31+W32+W33+W34,"","35≠14+15+16+17+22+30+31+32+33+34")</f>
        <v/>
      </c>
      <c r="X67" s="639" t="str">
        <f>IF(X35=X14+X15+X16+X17+X22+X30+X31+X32+X33+X34,"","35≠14+15+16+17+22+30+31+32+33+34")</f>
        <v/>
      </c>
      <c r="Z67" s="639" t="str">
        <f>IF(Z35=Z14+Z15+Z16+Z17+Z22+Z30+Z31+Z32+Z33+Z34,"","35≠14+15+16+17+22+30+31+32+33+34")</f>
        <v/>
      </c>
      <c r="AA67" s="639" t="str">
        <f>IF(AA35=AA14+AA15+AA16+AA17+AA22+AA30+AA31+AA32+AA33+AA34,"","35≠14+15+16+17+22+30+31+32+33+34")</f>
        <v/>
      </c>
      <c r="AC67" s="639" t="str">
        <f>IF(AC35=AC14+AC15+AC16+AC17+AC22+AC30+AC31+AC32+AC33+AC34,"","35≠14+15+16+17+22+30+31+32+33+34")</f>
        <v/>
      </c>
      <c r="AD67" s="639" t="str">
        <f>IF(AD35=AD14+AD15+AD16+AD17+AD22+AD30+AD31+AD32+AD33+AD34,"","35≠14+15+16+17+22+30+31+32+33+34")</f>
        <v/>
      </c>
      <c r="AF67" s="639" t="str">
        <f>IF(AF35=AF14+AF15+AF16+AF17+AF22+AF30+AF31+AF32+AF33+AF34,"","35≠14+15+16+17+22+30+31+32+33+34")</f>
        <v/>
      </c>
      <c r="AG67" s="639" t="str">
        <f>IF(AG35=AG14+AG15+AG16+AG17+AG22+AG30+AG31+AG32+AG33+AG34,"","35≠14+15+16+17+22+30+31+32+33+34")</f>
        <v/>
      </c>
      <c r="AI67" s="639" t="str">
        <f>IF(AI35=AI14+AI15+AI16+AI17+AI22+AI30+AI31+AI32+AI33+AI34,"","35≠14+15+16+17+22+30+31+32+33+34")</f>
        <v/>
      </c>
      <c r="AJ67" s="639" t="str">
        <f>IF(AJ35=AJ14+AJ15+AJ16+AJ17+AJ22+AJ30+AJ31+AJ32+AJ33+AJ34,"","35≠14+15+16+17+22+30+31+32+33+34")</f>
        <v/>
      </c>
      <c r="AL67" s="639" t="str">
        <f>IF(AL35=AL14+AL15+AL16+AL17+AL22+AL30+AL31+AL32+AL33+AL34,"","35≠14+15+16+17+22+30+31+32+33+34")</f>
        <v/>
      </c>
      <c r="AM67" s="639" t="str">
        <f>IF(AM35=AM14+AM15+AM16+AM17+AM22+AM30+AM31+AM32+AM33+AM34,"","35≠14+15+16+17+22+30+31+32+33+34")</f>
        <v/>
      </c>
      <c r="AO67" s="639" t="str">
        <f>IF(AO35=AO14+AO15+AO16+AO17+AO22+AO30+AO31+AO32+AO33+AO34,"","35≠14+15+16+17+22+30+31+32+33+34")</f>
        <v>35≠14+15+16+17+22+30+31+32+33+34</v>
      </c>
      <c r="AP67" s="639" t="str">
        <f>IF(AP35=AP14+AP15+AP16+AP17+AP22+AP30+AP31+AP32+AP33+AP34,"","35≠14+15+16+17+22+30+31+32+33+34")</f>
        <v>35≠14+15+16+17+22+30+31+32+33+34</v>
      </c>
      <c r="AR67" s="639" t="str">
        <f>IF(AR35=AR14+AR15+AR16+AR17+AR22+AR30+AR31+AR32+AR33+AR34,"","35≠14+15+16+17+22+30+31+32+33+34")</f>
        <v>35≠14+15+16+17+22+30+31+32+33+34</v>
      </c>
      <c r="AS67" s="639" t="str">
        <f>IF(AS35=AS14+AS15+AS16+AS17+AS22+AS30+AS31+AS32+AS33+AS34,"","35≠14+15+16+17+22+30+31+32+33+34")</f>
        <v>35≠14+15+16+17+22+30+31+32+33+34</v>
      </c>
    </row>
    <row r="68" spans="1:46" s="642" customFormat="1" ht="18.75" x14ac:dyDescent="0.3">
      <c r="A68" s="640"/>
      <c r="B68" s="640" t="str">
        <f>IF(B46=B35+B38+B39+B40+B43+B45,"","46≠35+38+39+40+43+45")</f>
        <v/>
      </c>
      <c r="C68" s="640" t="str">
        <f>IF(C46=C35+C38+C39+C40+C43+C45,"","46≠35+38+39+40+43+45")</f>
        <v/>
      </c>
      <c r="D68" s="640"/>
      <c r="E68" s="640" t="str">
        <f>IF(E46=E35+E38+E39+E40+E43+E45,"","46≠35+38+39+40+43+45")</f>
        <v/>
      </c>
      <c r="F68" s="640" t="str">
        <f>IF(F46=F35+F38+F39+F40+F43+F45,"","46≠35+38+39+40+43+45")</f>
        <v/>
      </c>
      <c r="G68" s="640"/>
      <c r="H68" s="640" t="str">
        <f>IF(H46=H35+H38+H39+H40+H43+H45,"","46≠35+38+39+40+43+45")</f>
        <v/>
      </c>
      <c r="I68" s="641" t="str">
        <f>IF(I46=I35+I38+I39+I40+I43+I45,"","46≠35+38+39+40+43+45")</f>
        <v/>
      </c>
      <c r="J68" s="640"/>
      <c r="K68" s="640" t="str">
        <f>IF(K46=K35+K38+K39+K40+K43+K45,"","46≠35+38+39+40+43+45")</f>
        <v/>
      </c>
      <c r="L68" s="640" t="str">
        <f>IF(L46=L35+L38+L39+L40+L43+L45,"","46≠35+38+39+40+43+45")</f>
        <v/>
      </c>
      <c r="M68" s="640"/>
      <c r="N68" s="640" t="str">
        <f>IF(N46=N35+N38+N39+N40+N43+N45,"","46≠35+38+39+40+43+45")</f>
        <v/>
      </c>
      <c r="O68" s="640" t="str">
        <f>IF(O46=O35+O38+O39+O40+O43+O45,"","46≠35+38+39+40+43+45")</f>
        <v/>
      </c>
      <c r="P68" s="640"/>
      <c r="Q68" s="640" t="str">
        <f>IF(Q46=Q35+Q38+Q39+Q40+Q43+Q45,"","46≠35+38+39+40+43+45")</f>
        <v/>
      </c>
      <c r="R68" s="640" t="str">
        <f>IF(R46=R35+R38+R39+R40+R43+R45,"","46≠35+38+39+40+43+45")</f>
        <v/>
      </c>
      <c r="S68" s="640"/>
      <c r="T68" s="640" t="str">
        <f>IF(T46=T35+T38+T39+T40+T43+T45,"","46≠35+38+39+40+43+45")</f>
        <v/>
      </c>
      <c r="U68" s="640" t="str">
        <f>IF(U46=U35+U38+U39+U40+U43+U45,"","46≠35+38+39+40+43+45")</f>
        <v/>
      </c>
      <c r="V68" s="640"/>
      <c r="W68" s="640" t="str">
        <f>IF(W46=W35+W38+W39+W40+W43+W45,"","46≠35+38+39+40+43+45")</f>
        <v/>
      </c>
      <c r="X68" s="640" t="str">
        <f>IF(X46=X35+X38+X39+X40+X43+X45,"","46≠35+38+39+40+43+45")</f>
        <v/>
      </c>
      <c r="Y68" s="640"/>
      <c r="Z68" s="640" t="str">
        <f>IF(Z46=Z35+Z38+Z39+Z40+Z43+Z45,"","46≠35+38+39+40+43+45")</f>
        <v/>
      </c>
      <c r="AA68" s="640" t="str">
        <f>IF(AA46=AA35+AA38+AA39+AA40+AA43+AA45,"","46≠35+38+39+40+43+45")</f>
        <v/>
      </c>
      <c r="AB68" s="640"/>
      <c r="AC68" s="640" t="str">
        <f>IF(AC46=AC35+AC38+AC39+AC40+AC43+AC45,"","46≠35+38+39+40+43+45")</f>
        <v/>
      </c>
      <c r="AD68" s="640" t="str">
        <f>IF(AD46=AD35+AD38+AD39+AD40+AD43+AD45,"","46≠35+38+39+40+43+45")</f>
        <v/>
      </c>
      <c r="AE68" s="640"/>
      <c r="AF68" s="640" t="str">
        <f>IF(AF46=AF35+AF38+AF39+AF40+AF43+AF45,"","46≠35+38+39+40+43+45")</f>
        <v/>
      </c>
      <c r="AG68" s="640" t="str">
        <f>IF(AG46=AG35+AG38+AG39+AG40+AG43+AG45,"","46≠35+38+39+40+43+45")</f>
        <v/>
      </c>
      <c r="AH68" s="640"/>
      <c r="AI68" s="640" t="str">
        <f>IF(AI46=AI35+AI38+AI39+AI40+AI43+AI45,"","46≠35+38+39+40+43+45")</f>
        <v/>
      </c>
      <c r="AJ68" s="640" t="str">
        <f>IF(AJ46=AJ35+AJ38+AJ39+AJ40+AJ43+AJ45,"","46≠35+38+39+40+43+45")</f>
        <v/>
      </c>
      <c r="AK68" s="640"/>
      <c r="AL68" s="640" t="str">
        <f>IF(AL46=AL35+AL38+AL39+AL40+AL43+AL45,"","46≠35+38+39+40+43+45")</f>
        <v/>
      </c>
      <c r="AM68" s="640" t="str">
        <f>IF(AM46=AM35+AM38+AM39+AM40+AM43+AM45,"","46≠35+38+39+40+43+45")</f>
        <v/>
      </c>
      <c r="AN68" s="640"/>
      <c r="AO68" s="640" t="str">
        <f>IF(AO46=AO35+AO38+AO39+AO40+AO43+AO45,"","46≠35+38+39+40+43+45")</f>
        <v>46≠35+38+39+40+43+45</v>
      </c>
      <c r="AP68" s="640" t="str">
        <f>IF(AP46=AP35+AP38+AP39+AP40+AP43+AP45,"","46≠35+38+39+40+43+45")</f>
        <v/>
      </c>
      <c r="AQ68" s="640"/>
      <c r="AR68" s="640" t="str">
        <f>IF(AR46=AR35+AR38+AR39+AR40+AR43+AR45,"","46≠35+38+39+40+43+45")</f>
        <v/>
      </c>
      <c r="AS68" s="640" t="str">
        <f>IF(AS46=AS35+AS38+AS39+AS40+AS43+AS45,"","46≠35+38+39+40+43+45")</f>
        <v/>
      </c>
      <c r="AT68" s="640"/>
    </row>
    <row r="69" spans="1:46" s="637" customFormat="1" x14ac:dyDescent="0.2">
      <c r="C69" s="639"/>
      <c r="H69" s="639"/>
      <c r="I69" s="639"/>
    </row>
  </sheetData>
  <mergeCells count="28">
    <mergeCell ref="AC6:AE6"/>
    <mergeCell ref="AF6:AH6"/>
    <mergeCell ref="AI6:AK6"/>
    <mergeCell ref="AL6:AN6"/>
    <mergeCell ref="AO6:AQ6"/>
    <mergeCell ref="AO5:AQ5"/>
    <mergeCell ref="B5:D5"/>
    <mergeCell ref="E5:G5"/>
    <mergeCell ref="H5:J5"/>
    <mergeCell ref="K5:M5"/>
    <mergeCell ref="N5:P5"/>
    <mergeCell ref="Q5:S5"/>
    <mergeCell ref="AR6:AT6"/>
    <mergeCell ref="AR5:AT5"/>
    <mergeCell ref="B6:D6"/>
    <mergeCell ref="E6:G6"/>
    <mergeCell ref="H6:J6"/>
    <mergeCell ref="K6:M6"/>
    <mergeCell ref="N6:P6"/>
    <mergeCell ref="Q6:S6"/>
    <mergeCell ref="T6:V6"/>
    <mergeCell ref="W6:Y6"/>
    <mergeCell ref="Z6:AB6"/>
    <mergeCell ref="T5:V5"/>
    <mergeCell ref="Z5:AB5"/>
    <mergeCell ref="AF5:AH5"/>
    <mergeCell ref="AI5:AK5"/>
    <mergeCell ref="AL5:AN5"/>
  </mergeCells>
  <hyperlinks>
    <hyperlink ref="B1" location="Innhold!A1" display="Tilbak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29"/>
  <sheetViews>
    <sheetView showGridLines="0" zoomScale="60" zoomScaleNormal="60" workbookViewId="0">
      <selection activeCell="A4" sqref="A4"/>
    </sheetView>
  </sheetViews>
  <sheetFormatPr baseColWidth="10" defaultColWidth="11.42578125" defaultRowHeight="12.75" x14ac:dyDescent="0.2"/>
  <cols>
    <col min="1" max="1" width="92.140625" style="394" customWidth="1"/>
    <col min="2" max="40" width="11.7109375" style="394" customWidth="1"/>
    <col min="41" max="41" width="15.140625" style="394" bestFit="1" customWidth="1"/>
    <col min="42" max="42" width="13" style="394" bestFit="1" customWidth="1"/>
    <col min="43" max="43" width="11.7109375" style="394" customWidth="1"/>
    <col min="44" max="45" width="13" style="394" bestFit="1" customWidth="1"/>
    <col min="46" max="46" width="11.7109375" style="394" customWidth="1"/>
    <col min="47" max="16384" width="11.42578125" style="394"/>
  </cols>
  <sheetData>
    <row r="1" spans="1:63" ht="20.25" customHeight="1" x14ac:dyDescent="0.3">
      <c r="A1" s="393" t="s">
        <v>207</v>
      </c>
      <c r="B1" s="412" t="s">
        <v>64</v>
      </c>
      <c r="C1" s="395"/>
      <c r="D1" s="395"/>
      <c r="E1" s="395"/>
      <c r="F1" s="395"/>
      <c r="G1" s="395"/>
      <c r="H1" s="395"/>
      <c r="I1" s="395"/>
      <c r="J1" s="395"/>
      <c r="AU1" s="417"/>
    </row>
    <row r="2" spans="1:63" ht="20.100000000000001" customHeight="1" x14ac:dyDescent="0.3">
      <c r="A2" s="393" t="s">
        <v>208</v>
      </c>
      <c r="AU2" s="417"/>
    </row>
    <row r="3" spans="1:63" ht="20.100000000000001" customHeight="1" x14ac:dyDescent="0.3">
      <c r="A3" s="418" t="s">
        <v>209</v>
      </c>
      <c r="B3" s="419"/>
      <c r="C3" s="419"/>
      <c r="D3" s="419"/>
      <c r="E3" s="419"/>
      <c r="F3" s="419"/>
      <c r="G3" s="419"/>
      <c r="H3" s="419"/>
      <c r="I3" s="419"/>
      <c r="J3" s="419"/>
      <c r="AU3" s="420"/>
    </row>
    <row r="4" spans="1:63" ht="18.75" customHeight="1" x14ac:dyDescent="0.25">
      <c r="A4" s="421" t="s">
        <v>433</v>
      </c>
      <c r="B4" s="422"/>
      <c r="C4" s="422"/>
      <c r="D4" s="423"/>
      <c r="E4" s="422"/>
      <c r="F4" s="422"/>
      <c r="G4" s="423"/>
      <c r="H4" s="424"/>
      <c r="I4" s="422"/>
      <c r="J4" s="423"/>
      <c r="K4" s="425"/>
      <c r="L4" s="425"/>
      <c r="M4" s="425"/>
      <c r="N4" s="426"/>
      <c r="O4" s="425"/>
      <c r="P4" s="427"/>
      <c r="Q4" s="426"/>
      <c r="R4" s="425"/>
      <c r="S4" s="427"/>
      <c r="T4" s="426"/>
      <c r="U4" s="425"/>
      <c r="V4" s="427"/>
      <c r="W4" s="426"/>
      <c r="X4" s="425"/>
      <c r="Y4" s="427"/>
      <c r="Z4" s="426"/>
      <c r="AA4" s="425"/>
      <c r="AB4" s="427"/>
      <c r="AC4" s="426"/>
      <c r="AD4" s="425"/>
      <c r="AE4" s="427"/>
      <c r="AF4" s="426"/>
      <c r="AG4" s="425"/>
      <c r="AH4" s="427"/>
      <c r="AI4" s="426"/>
      <c r="AJ4" s="425"/>
      <c r="AK4" s="427"/>
      <c r="AL4" s="426"/>
      <c r="AM4" s="425"/>
      <c r="AN4" s="427"/>
      <c r="AO4" s="426"/>
      <c r="AP4" s="425"/>
      <c r="AQ4" s="427"/>
      <c r="AR4" s="426"/>
      <c r="AS4" s="425"/>
      <c r="AT4" s="427"/>
      <c r="AU4" s="428"/>
      <c r="AV4" s="429"/>
      <c r="AW4" s="429"/>
      <c r="AX4" s="429"/>
      <c r="AY4" s="429"/>
      <c r="AZ4" s="429"/>
      <c r="BA4" s="429"/>
      <c r="BB4" s="429"/>
      <c r="BC4" s="429"/>
      <c r="BD4" s="429"/>
      <c r="BE4" s="429"/>
      <c r="BF4" s="429"/>
      <c r="BG4" s="429"/>
      <c r="BH4" s="429"/>
      <c r="BI4" s="429"/>
      <c r="BJ4" s="429"/>
      <c r="BK4" s="429"/>
    </row>
    <row r="5" spans="1:63" ht="18.75" customHeight="1" x14ac:dyDescent="0.3">
      <c r="A5" s="430" t="s">
        <v>125</v>
      </c>
      <c r="B5" s="795" t="s">
        <v>210</v>
      </c>
      <c r="C5" s="796"/>
      <c r="D5" s="797"/>
      <c r="E5" s="795" t="s">
        <v>211</v>
      </c>
      <c r="F5" s="796"/>
      <c r="G5" s="797"/>
      <c r="H5" s="795" t="s">
        <v>212</v>
      </c>
      <c r="I5" s="796"/>
      <c r="J5" s="797"/>
      <c r="K5" s="795" t="s">
        <v>213</v>
      </c>
      <c r="L5" s="796"/>
      <c r="M5" s="797"/>
      <c r="N5" s="795" t="s">
        <v>214</v>
      </c>
      <c r="O5" s="796"/>
      <c r="P5" s="797"/>
      <c r="Q5" s="431" t="s">
        <v>214</v>
      </c>
      <c r="R5" s="432"/>
      <c r="S5" s="433"/>
      <c r="T5" s="795" t="s">
        <v>76</v>
      </c>
      <c r="U5" s="796"/>
      <c r="V5" s="797"/>
      <c r="W5" s="431"/>
      <c r="X5" s="432"/>
      <c r="Y5" s="433"/>
      <c r="Z5" s="795" t="s">
        <v>215</v>
      </c>
      <c r="AA5" s="796"/>
      <c r="AB5" s="797"/>
      <c r="AC5" s="431"/>
      <c r="AD5" s="432"/>
      <c r="AE5" s="433"/>
      <c r="AF5" s="795" t="s">
        <v>88</v>
      </c>
      <c r="AG5" s="796"/>
      <c r="AH5" s="797"/>
      <c r="AI5" s="795"/>
      <c r="AJ5" s="796"/>
      <c r="AK5" s="797"/>
      <c r="AL5" s="795" t="s">
        <v>89</v>
      </c>
      <c r="AM5" s="796"/>
      <c r="AN5" s="797"/>
      <c r="AO5" s="795" t="s">
        <v>2</v>
      </c>
      <c r="AP5" s="796"/>
      <c r="AQ5" s="797"/>
      <c r="AR5" s="795" t="s">
        <v>2</v>
      </c>
      <c r="AS5" s="796"/>
      <c r="AT5" s="797"/>
      <c r="AU5" s="434"/>
      <c r="AV5" s="435"/>
      <c r="AW5" s="791"/>
      <c r="AX5" s="791"/>
      <c r="AY5" s="791"/>
      <c r="AZ5" s="791"/>
      <c r="BA5" s="791"/>
      <c r="BB5" s="791"/>
      <c r="BC5" s="791"/>
      <c r="BD5" s="791"/>
      <c r="BE5" s="791"/>
      <c r="BF5" s="791"/>
      <c r="BG5" s="791"/>
      <c r="BH5" s="791"/>
      <c r="BI5" s="791"/>
      <c r="BJ5" s="791"/>
      <c r="BK5" s="791"/>
    </row>
    <row r="6" spans="1:63" ht="21" customHeight="1" x14ac:dyDescent="0.3">
      <c r="A6" s="436"/>
      <c r="B6" s="792" t="s">
        <v>216</v>
      </c>
      <c r="C6" s="793"/>
      <c r="D6" s="794"/>
      <c r="E6" s="792" t="s">
        <v>217</v>
      </c>
      <c r="F6" s="793"/>
      <c r="G6" s="794"/>
      <c r="H6" s="792" t="s">
        <v>217</v>
      </c>
      <c r="I6" s="793"/>
      <c r="J6" s="794"/>
      <c r="K6" s="792" t="s">
        <v>218</v>
      </c>
      <c r="L6" s="793"/>
      <c r="M6" s="794"/>
      <c r="N6" s="792" t="s">
        <v>111</v>
      </c>
      <c r="O6" s="793"/>
      <c r="P6" s="794"/>
      <c r="Q6" s="792" t="s">
        <v>76</v>
      </c>
      <c r="R6" s="793"/>
      <c r="S6" s="794"/>
      <c r="T6" s="792" t="s">
        <v>219</v>
      </c>
      <c r="U6" s="793"/>
      <c r="V6" s="794"/>
      <c r="W6" s="792" t="s">
        <v>81</v>
      </c>
      <c r="X6" s="793"/>
      <c r="Y6" s="794"/>
      <c r="Z6" s="792" t="s">
        <v>216</v>
      </c>
      <c r="AA6" s="793"/>
      <c r="AB6" s="794"/>
      <c r="AC6" s="792" t="s">
        <v>87</v>
      </c>
      <c r="AD6" s="793"/>
      <c r="AE6" s="794"/>
      <c r="AF6" s="792" t="s">
        <v>220</v>
      </c>
      <c r="AG6" s="793"/>
      <c r="AH6" s="794"/>
      <c r="AI6" s="792" t="s">
        <v>83</v>
      </c>
      <c r="AJ6" s="793"/>
      <c r="AK6" s="794"/>
      <c r="AL6" s="792" t="s">
        <v>217</v>
      </c>
      <c r="AM6" s="793"/>
      <c r="AN6" s="794"/>
      <c r="AO6" s="792" t="s">
        <v>221</v>
      </c>
      <c r="AP6" s="793"/>
      <c r="AQ6" s="794"/>
      <c r="AR6" s="792" t="s">
        <v>222</v>
      </c>
      <c r="AS6" s="793"/>
      <c r="AT6" s="794"/>
      <c r="AU6" s="434"/>
      <c r="AV6" s="435"/>
      <c r="AW6" s="791"/>
      <c r="AX6" s="791"/>
      <c r="AY6" s="791"/>
      <c r="AZ6" s="791"/>
      <c r="BA6" s="791"/>
      <c r="BB6" s="791"/>
      <c r="BC6" s="791"/>
      <c r="BD6" s="791"/>
      <c r="BE6" s="791"/>
      <c r="BF6" s="791"/>
      <c r="BG6" s="791"/>
      <c r="BH6" s="791"/>
      <c r="BI6" s="791"/>
      <c r="BJ6" s="791"/>
      <c r="BK6" s="791"/>
    </row>
    <row r="7" spans="1:63" ht="18.75" customHeight="1" x14ac:dyDescent="0.3">
      <c r="A7" s="436"/>
      <c r="B7" s="437"/>
      <c r="C7" s="437"/>
      <c r="D7" s="438" t="s">
        <v>100</v>
      </c>
      <c r="E7" s="437"/>
      <c r="F7" s="437"/>
      <c r="G7" s="438" t="s">
        <v>100</v>
      </c>
      <c r="H7" s="437"/>
      <c r="I7" s="437"/>
      <c r="J7" s="438" t="s">
        <v>100</v>
      </c>
      <c r="K7" s="437"/>
      <c r="L7" s="437"/>
      <c r="M7" s="438" t="s">
        <v>100</v>
      </c>
      <c r="N7" s="437"/>
      <c r="O7" s="437"/>
      <c r="P7" s="438" t="s">
        <v>100</v>
      </c>
      <c r="Q7" s="437"/>
      <c r="R7" s="437"/>
      <c r="S7" s="438" t="s">
        <v>100</v>
      </c>
      <c r="T7" s="437"/>
      <c r="U7" s="437"/>
      <c r="V7" s="438" t="s">
        <v>100</v>
      </c>
      <c r="W7" s="437"/>
      <c r="X7" s="437"/>
      <c r="Y7" s="438" t="s">
        <v>100</v>
      </c>
      <c r="Z7" s="437"/>
      <c r="AA7" s="437"/>
      <c r="AB7" s="438" t="s">
        <v>100</v>
      </c>
      <c r="AC7" s="437"/>
      <c r="AD7" s="437"/>
      <c r="AE7" s="438" t="s">
        <v>100</v>
      </c>
      <c r="AF7" s="437"/>
      <c r="AG7" s="437"/>
      <c r="AH7" s="438" t="s">
        <v>100</v>
      </c>
      <c r="AI7" s="437"/>
      <c r="AJ7" s="437"/>
      <c r="AK7" s="438" t="s">
        <v>100</v>
      </c>
      <c r="AL7" s="437"/>
      <c r="AM7" s="437"/>
      <c r="AN7" s="438" t="s">
        <v>100</v>
      </c>
      <c r="AO7" s="437"/>
      <c r="AP7" s="437"/>
      <c r="AQ7" s="438" t="s">
        <v>100</v>
      </c>
      <c r="AR7" s="437"/>
      <c r="AS7" s="437"/>
      <c r="AT7" s="438" t="s">
        <v>100</v>
      </c>
      <c r="AU7" s="434"/>
      <c r="AV7" s="435"/>
      <c r="AW7" s="435"/>
      <c r="AX7" s="435"/>
      <c r="AY7" s="435"/>
      <c r="AZ7" s="435"/>
      <c r="BA7" s="435"/>
      <c r="BB7" s="435"/>
      <c r="BC7" s="435"/>
      <c r="BD7" s="435"/>
      <c r="BE7" s="435"/>
      <c r="BF7" s="435"/>
      <c r="BG7" s="435"/>
      <c r="BH7" s="435"/>
      <c r="BI7" s="435"/>
      <c r="BJ7" s="435"/>
      <c r="BK7" s="435"/>
    </row>
    <row r="8" spans="1:63" ht="18.75" customHeight="1" x14ac:dyDescent="0.25">
      <c r="A8" s="439" t="s">
        <v>223</v>
      </c>
      <c r="B8" s="440">
        <v>2015</v>
      </c>
      <c r="C8" s="440">
        <v>2016</v>
      </c>
      <c r="D8" s="441" t="s">
        <v>102</v>
      </c>
      <c r="E8" s="440">
        <v>2015</v>
      </c>
      <c r="F8" s="440">
        <v>2016</v>
      </c>
      <c r="G8" s="441" t="s">
        <v>102</v>
      </c>
      <c r="H8" s="440">
        <v>2015</v>
      </c>
      <c r="I8" s="440">
        <v>2016</v>
      </c>
      <c r="J8" s="441" t="s">
        <v>102</v>
      </c>
      <c r="K8" s="440">
        <v>2015</v>
      </c>
      <c r="L8" s="440">
        <v>2016</v>
      </c>
      <c r="M8" s="441" t="s">
        <v>102</v>
      </c>
      <c r="N8" s="440">
        <v>2015</v>
      </c>
      <c r="O8" s="440">
        <v>2016</v>
      </c>
      <c r="P8" s="441" t="s">
        <v>102</v>
      </c>
      <c r="Q8" s="440">
        <v>2015</v>
      </c>
      <c r="R8" s="440">
        <v>2016</v>
      </c>
      <c r="S8" s="441" t="s">
        <v>102</v>
      </c>
      <c r="T8" s="440">
        <v>2015</v>
      </c>
      <c r="U8" s="440">
        <v>2016</v>
      </c>
      <c r="V8" s="441" t="s">
        <v>102</v>
      </c>
      <c r="W8" s="440">
        <v>2015</v>
      </c>
      <c r="X8" s="440">
        <v>2016</v>
      </c>
      <c r="Y8" s="441" t="s">
        <v>102</v>
      </c>
      <c r="Z8" s="440">
        <v>2015</v>
      </c>
      <c r="AA8" s="440">
        <v>2016</v>
      </c>
      <c r="AB8" s="441" t="s">
        <v>102</v>
      </c>
      <c r="AC8" s="440">
        <v>2015</v>
      </c>
      <c r="AD8" s="440">
        <v>2016</v>
      </c>
      <c r="AE8" s="441" t="s">
        <v>102</v>
      </c>
      <c r="AF8" s="440">
        <v>2015</v>
      </c>
      <c r="AG8" s="440">
        <v>2016</v>
      </c>
      <c r="AH8" s="441" t="s">
        <v>102</v>
      </c>
      <c r="AI8" s="440">
        <v>2015</v>
      </c>
      <c r="AJ8" s="440">
        <v>2016</v>
      </c>
      <c r="AK8" s="441" t="s">
        <v>102</v>
      </c>
      <c r="AL8" s="440">
        <v>2015</v>
      </c>
      <c r="AM8" s="440">
        <v>2016</v>
      </c>
      <c r="AN8" s="441" t="s">
        <v>102</v>
      </c>
      <c r="AO8" s="440">
        <v>2015</v>
      </c>
      <c r="AP8" s="440">
        <v>2016</v>
      </c>
      <c r="AQ8" s="441" t="s">
        <v>102</v>
      </c>
      <c r="AR8" s="440">
        <v>2015</v>
      </c>
      <c r="AS8" s="440">
        <v>2016</v>
      </c>
      <c r="AT8" s="441" t="s">
        <v>102</v>
      </c>
      <c r="AU8" s="434"/>
      <c r="AV8" s="442"/>
      <c r="AW8" s="443"/>
      <c r="AX8" s="443"/>
      <c r="AY8" s="442"/>
      <c r="AZ8" s="443"/>
      <c r="BA8" s="443"/>
      <c r="BB8" s="442"/>
      <c r="BC8" s="443"/>
      <c r="BD8" s="443"/>
      <c r="BE8" s="442"/>
      <c r="BF8" s="443"/>
      <c r="BG8" s="443"/>
      <c r="BH8" s="442"/>
      <c r="BI8" s="443"/>
      <c r="BJ8" s="443"/>
      <c r="BK8" s="442"/>
    </row>
    <row r="9" spans="1:63" ht="18.75" customHeight="1" x14ac:dyDescent="0.3">
      <c r="A9" s="444"/>
      <c r="B9" s="445"/>
      <c r="C9" s="446"/>
      <c r="D9" s="446"/>
      <c r="E9" s="445"/>
      <c r="F9" s="446"/>
      <c r="G9" s="446"/>
      <c r="H9" s="445"/>
      <c r="I9" s="446"/>
      <c r="J9" s="446"/>
      <c r="K9" s="447"/>
      <c r="L9" s="448"/>
      <c r="M9" s="448"/>
      <c r="N9" s="449"/>
      <c r="O9" s="450"/>
      <c r="P9" s="451"/>
      <c r="Q9" s="447"/>
      <c r="R9" s="448"/>
      <c r="S9" s="451"/>
      <c r="T9" s="447"/>
      <c r="U9" s="448"/>
      <c r="V9" s="451"/>
      <c r="W9" s="447"/>
      <c r="X9" s="448"/>
      <c r="Y9" s="451"/>
      <c r="Z9" s="447"/>
      <c r="AA9" s="448"/>
      <c r="AB9" s="451"/>
      <c r="AC9" s="447"/>
      <c r="AD9" s="448"/>
      <c r="AE9" s="451"/>
      <c r="AF9" s="447"/>
      <c r="AG9" s="448"/>
      <c r="AH9" s="451"/>
      <c r="AI9" s="447"/>
      <c r="AJ9" s="448"/>
      <c r="AK9" s="451"/>
      <c r="AL9" s="447"/>
      <c r="AM9" s="448"/>
      <c r="AN9" s="451"/>
      <c r="AO9" s="448"/>
      <c r="AP9" s="448"/>
      <c r="AQ9" s="451"/>
      <c r="AR9" s="448"/>
      <c r="AS9" s="448"/>
      <c r="AT9" s="451"/>
      <c r="AU9" s="434"/>
      <c r="AV9" s="434"/>
    </row>
    <row r="10" spans="1:63" s="456" customFormat="1" ht="18.75" customHeight="1" x14ac:dyDescent="0.3">
      <c r="A10" s="452" t="s">
        <v>224</v>
      </c>
      <c r="B10" s="453"/>
      <c r="C10" s="454"/>
      <c r="D10" s="454"/>
      <c r="E10" s="453"/>
      <c r="F10" s="454"/>
      <c r="G10" s="454"/>
      <c r="H10" s="453"/>
      <c r="I10" s="454"/>
      <c r="J10" s="454"/>
      <c r="K10" s="447"/>
      <c r="L10" s="448"/>
      <c r="M10" s="448"/>
      <c r="N10" s="449"/>
      <c r="O10" s="450"/>
      <c r="P10" s="451"/>
      <c r="Q10" s="447"/>
      <c r="R10" s="448"/>
      <c r="S10" s="451"/>
      <c r="T10" s="447"/>
      <c r="U10" s="448"/>
      <c r="V10" s="451"/>
      <c r="W10" s="447"/>
      <c r="X10" s="448"/>
      <c r="Y10" s="451"/>
      <c r="Z10" s="447"/>
      <c r="AA10" s="448"/>
      <c r="AB10" s="451"/>
      <c r="AC10" s="447"/>
      <c r="AD10" s="448"/>
      <c r="AE10" s="451"/>
      <c r="AF10" s="447"/>
      <c r="AG10" s="448"/>
      <c r="AH10" s="451"/>
      <c r="AI10" s="447"/>
      <c r="AJ10" s="448"/>
      <c r="AK10" s="451"/>
      <c r="AL10" s="447"/>
      <c r="AM10" s="448"/>
      <c r="AN10" s="451"/>
      <c r="AO10" s="448"/>
      <c r="AP10" s="448"/>
      <c r="AQ10" s="451"/>
      <c r="AR10" s="448"/>
      <c r="AS10" s="448"/>
      <c r="AT10" s="451"/>
      <c r="AU10" s="455"/>
      <c r="AV10" s="455"/>
    </row>
    <row r="11" spans="1:63" s="456" customFormat="1" ht="18.75" customHeight="1" x14ac:dyDescent="0.3">
      <c r="A11" s="457"/>
      <c r="B11" s="453"/>
      <c r="C11" s="454"/>
      <c r="D11" s="454"/>
      <c r="E11" s="453"/>
      <c r="F11" s="454"/>
      <c r="G11" s="454"/>
      <c r="H11" s="453"/>
      <c r="I11" s="454"/>
      <c r="J11" s="454"/>
      <c r="K11" s="447"/>
      <c r="L11" s="448"/>
      <c r="M11" s="448"/>
      <c r="N11" s="449"/>
      <c r="O11" s="450"/>
      <c r="P11" s="451"/>
      <c r="Q11" s="447"/>
      <c r="R11" s="448"/>
      <c r="S11" s="451"/>
      <c r="T11" s="447"/>
      <c r="U11" s="448"/>
      <c r="V11" s="451"/>
      <c r="W11" s="447"/>
      <c r="X11" s="448"/>
      <c r="Y11" s="451"/>
      <c r="Z11" s="447"/>
      <c r="AA11" s="448"/>
      <c r="AB11" s="451"/>
      <c r="AC11" s="447"/>
      <c r="AD11" s="448"/>
      <c r="AE11" s="451"/>
      <c r="AF11" s="447"/>
      <c r="AG11" s="448"/>
      <c r="AH11" s="451"/>
      <c r="AI11" s="447"/>
      <c r="AJ11" s="448"/>
      <c r="AK11" s="451"/>
      <c r="AL11" s="447"/>
      <c r="AM11" s="448"/>
      <c r="AN11" s="451"/>
      <c r="AO11" s="448"/>
      <c r="AP11" s="448"/>
      <c r="AQ11" s="451"/>
      <c r="AR11" s="448"/>
      <c r="AS11" s="448"/>
      <c r="AT11" s="451"/>
      <c r="AU11" s="455"/>
      <c r="AV11" s="455"/>
    </row>
    <row r="12" spans="1:63" s="456" customFormat="1" ht="20.100000000000001" customHeight="1" x14ac:dyDescent="0.3">
      <c r="A12" s="452" t="s">
        <v>225</v>
      </c>
      <c r="B12" s="458"/>
      <c r="C12" s="459"/>
      <c r="D12" s="459"/>
      <c r="E12" s="458"/>
      <c r="F12" s="459"/>
      <c r="G12" s="459"/>
      <c r="H12" s="458"/>
      <c r="I12" s="459"/>
      <c r="J12" s="459"/>
      <c r="K12" s="447"/>
      <c r="L12" s="448"/>
      <c r="M12" s="448"/>
      <c r="N12" s="449"/>
      <c r="O12" s="450"/>
      <c r="P12" s="451"/>
      <c r="Q12" s="447"/>
      <c r="R12" s="448"/>
      <c r="S12" s="451"/>
      <c r="T12" s="447"/>
      <c r="U12" s="448"/>
      <c r="V12" s="451"/>
      <c r="W12" s="447"/>
      <c r="X12" s="448"/>
      <c r="Y12" s="451"/>
      <c r="Z12" s="447"/>
      <c r="AA12" s="448"/>
      <c r="AB12" s="451"/>
      <c r="AC12" s="447"/>
      <c r="AD12" s="448"/>
      <c r="AE12" s="451"/>
      <c r="AF12" s="447"/>
      <c r="AG12" s="448"/>
      <c r="AH12" s="451"/>
      <c r="AI12" s="447"/>
      <c r="AJ12" s="448"/>
      <c r="AK12" s="451"/>
      <c r="AL12" s="447"/>
      <c r="AM12" s="448"/>
      <c r="AN12" s="451"/>
      <c r="AO12" s="448"/>
      <c r="AP12" s="448"/>
      <c r="AQ12" s="451"/>
      <c r="AR12" s="448"/>
      <c r="AS12" s="448"/>
      <c r="AT12" s="451"/>
      <c r="AU12" s="455"/>
      <c r="AV12" s="455"/>
    </row>
    <row r="13" spans="1:63" s="468" customFormat="1" ht="20.100000000000001" customHeight="1" x14ac:dyDescent="0.3">
      <c r="A13" s="452" t="s">
        <v>226</v>
      </c>
      <c r="B13" s="460"/>
      <c r="C13" s="461"/>
      <c r="D13" s="461"/>
      <c r="E13" s="460"/>
      <c r="F13" s="461"/>
      <c r="G13" s="461"/>
      <c r="H13" s="460"/>
      <c r="I13" s="461"/>
      <c r="J13" s="461"/>
      <c r="K13" s="462"/>
      <c r="L13" s="463"/>
      <c r="M13" s="463"/>
      <c r="N13" s="464"/>
      <c r="O13" s="465"/>
      <c r="P13" s="466"/>
      <c r="Q13" s="462"/>
      <c r="R13" s="463"/>
      <c r="S13" s="466"/>
      <c r="T13" s="462"/>
      <c r="U13" s="463"/>
      <c r="V13" s="466"/>
      <c r="W13" s="462"/>
      <c r="X13" s="463"/>
      <c r="Y13" s="466"/>
      <c r="Z13" s="462"/>
      <c r="AA13" s="463"/>
      <c r="AB13" s="466"/>
      <c r="AC13" s="462"/>
      <c r="AD13" s="463"/>
      <c r="AE13" s="466"/>
      <c r="AF13" s="462"/>
      <c r="AG13" s="463"/>
      <c r="AH13" s="466"/>
      <c r="AI13" s="462"/>
      <c r="AJ13" s="463"/>
      <c r="AK13" s="466"/>
      <c r="AL13" s="462"/>
      <c r="AM13" s="463"/>
      <c r="AN13" s="466"/>
      <c r="AO13" s="463"/>
      <c r="AP13" s="463"/>
      <c r="AQ13" s="466"/>
      <c r="AR13" s="463"/>
      <c r="AS13" s="463"/>
      <c r="AT13" s="466"/>
      <c r="AU13" s="467"/>
      <c r="AV13" s="467"/>
    </row>
    <row r="14" spans="1:63" s="468" customFormat="1" ht="20.100000000000001" customHeight="1" x14ac:dyDescent="0.3">
      <c r="A14" s="469" t="s">
        <v>227</v>
      </c>
      <c r="B14" s="470"/>
      <c r="C14" s="466"/>
      <c r="D14" s="466"/>
      <c r="E14" s="470"/>
      <c r="F14" s="466"/>
      <c r="G14" s="466"/>
      <c r="H14" s="470"/>
      <c r="I14" s="466"/>
      <c r="J14" s="466"/>
      <c r="K14" s="462"/>
      <c r="L14" s="463"/>
      <c r="M14" s="463"/>
      <c r="N14" s="464"/>
      <c r="O14" s="465"/>
      <c r="P14" s="466"/>
      <c r="Q14" s="462">
        <v>891.26883375</v>
      </c>
      <c r="R14" s="463">
        <v>1001.49134675</v>
      </c>
      <c r="S14" s="466">
        <f t="shared" ref="S14:S28" si="0">IF(Q14=0, "    ---- ", IF(ABS(ROUND(100/Q14*R14-100,1))&lt;999,ROUND(100/Q14*R14-100,1),IF(ROUND(100/Q14*R14-100,1)&gt;999,999,-999)))</f>
        <v>12.4</v>
      </c>
      <c r="T14" s="462"/>
      <c r="U14" s="463"/>
      <c r="V14" s="466"/>
      <c r="W14" s="462"/>
      <c r="X14" s="463"/>
      <c r="Y14" s="466"/>
      <c r="Z14" s="462"/>
      <c r="AA14" s="463"/>
      <c r="AB14" s="466"/>
      <c r="AC14" s="462"/>
      <c r="AD14" s="463"/>
      <c r="AE14" s="466"/>
      <c r="AF14" s="462"/>
      <c r="AG14" s="463"/>
      <c r="AH14" s="466"/>
      <c r="AI14" s="462">
        <v>0.217</v>
      </c>
      <c r="AJ14" s="463">
        <v>1.57</v>
      </c>
      <c r="AK14" s="466">
        <f t="shared" ref="AK14:AK28" si="1">IF(AI14=0, "    ---- ", IF(ABS(ROUND(100/AI14*AJ14-100,1))&lt;999,ROUND(100/AI14*AJ14-100,1),IF(ROUND(100/AI14*AJ14-100,1)&gt;999,999,-999)))</f>
        <v>623.5</v>
      </c>
      <c r="AL14" s="462"/>
      <c r="AM14" s="463"/>
      <c r="AN14" s="466"/>
      <c r="AO14" s="463">
        <f>B14+E14+H14+K14+Q14+T14+W14+Z14+AF14+AI14+AL14</f>
        <v>891.48583374999998</v>
      </c>
      <c r="AP14" s="463">
        <f t="shared" ref="AO14:AP29" si="2">C14+F14+I14+L14+R14+U14+X14+AA14+AG14+AJ14+AM14</f>
        <v>1003.0613467500001</v>
      </c>
      <c r="AQ14" s="466">
        <f t="shared" ref="AQ14:AQ28" si="3">IF(AO14=0, "    ---- ", IF(ABS(ROUND(100/AO14*AP14-100,1))&lt;999,ROUND(100/AO14*AP14-100,1),IF(ROUND(100/AO14*AP14-100,1)&gt;999,999,-999)))</f>
        <v>12.5</v>
      </c>
      <c r="AR14" s="463">
        <f t="shared" ref="AR14:AS29" si="4">B14+E14+H14+K14+N14+Q14+T14+W14+Z14+AC14+AF14+AI14+AL14</f>
        <v>891.48583374999998</v>
      </c>
      <c r="AS14" s="463">
        <f t="shared" si="4"/>
        <v>1003.0613467500001</v>
      </c>
      <c r="AT14" s="466">
        <f t="shared" ref="AT14:AT29" si="5">IF(AR14=0, "    ---- ", IF(ABS(ROUND(100/AR14*AS14-100,1))&lt;999,ROUND(100/AR14*AS14-100,1),IF(ROUND(100/AR14*AS14-100,1)&gt;999,999,-999)))</f>
        <v>12.5</v>
      </c>
      <c r="AU14" s="467"/>
      <c r="AV14" s="467"/>
    </row>
    <row r="15" spans="1:63" s="468" customFormat="1" ht="20.100000000000001" customHeight="1" x14ac:dyDescent="0.3">
      <c r="A15" s="469" t="s">
        <v>228</v>
      </c>
      <c r="B15" s="470"/>
      <c r="C15" s="466"/>
      <c r="D15" s="466"/>
      <c r="E15" s="470">
        <v>1248.4860000000001</v>
      </c>
      <c r="F15" s="466">
        <v>57.826000000000001</v>
      </c>
      <c r="G15" s="466">
        <f t="shared" ref="G15:G28" si="6">IF(E15=0, "    ---- ", IF(ABS(ROUND(100/E15*F15-100,1))&lt;999,ROUND(100/E15*F15-100,1),IF(ROUND(100/E15*F15-100,1)&gt;999,999,-999)))</f>
        <v>-95.4</v>
      </c>
      <c r="H15" s="470"/>
      <c r="I15" s="466"/>
      <c r="J15" s="466"/>
      <c r="K15" s="462"/>
      <c r="L15" s="463"/>
      <c r="M15" s="463"/>
      <c r="N15" s="464"/>
      <c r="O15" s="465"/>
      <c r="P15" s="466"/>
      <c r="Q15" s="462">
        <v>4708</v>
      </c>
      <c r="R15" s="463">
        <v>5617.4945321200003</v>
      </c>
      <c r="S15" s="466">
        <f t="shared" si="0"/>
        <v>19.3</v>
      </c>
      <c r="T15" s="462"/>
      <c r="U15" s="463"/>
      <c r="V15" s="466"/>
      <c r="W15" s="462"/>
      <c r="X15" s="463"/>
      <c r="Y15" s="466"/>
      <c r="Z15" s="462">
        <v>805</v>
      </c>
      <c r="AA15" s="463">
        <v>884</v>
      </c>
      <c r="AB15" s="466">
        <f t="shared" ref="AB15:AB28" si="7">IF(Z15=0, "    ---- ", IF(ABS(ROUND(100/Z15*AA15-100,1))&lt;999,ROUND(100/Z15*AA15-100,1),IF(ROUND(100/Z15*AA15-100,1)&gt;999,999,-999)))</f>
        <v>9.8000000000000007</v>
      </c>
      <c r="AC15" s="462"/>
      <c r="AD15" s="463"/>
      <c r="AE15" s="466"/>
      <c r="AF15" s="462"/>
      <c r="AG15" s="463"/>
      <c r="AH15" s="466"/>
      <c r="AI15" s="462">
        <v>730.572</v>
      </c>
      <c r="AJ15" s="463">
        <v>764.41700000000003</v>
      </c>
      <c r="AK15" s="466">
        <f t="shared" si="1"/>
        <v>4.5999999999999996</v>
      </c>
      <c r="AL15" s="462">
        <v>16644</v>
      </c>
      <c r="AM15" s="463">
        <v>13694</v>
      </c>
      <c r="AN15" s="466">
        <f t="shared" ref="AN15:AN28" si="8">IF(AL15=0, "    ---- ", IF(ABS(ROUND(100/AL15*AM15-100,1))&lt;999,ROUND(100/AL15*AM15-100,1),IF(ROUND(100/AL15*AM15-100,1)&gt;999,999,-999)))</f>
        <v>-17.7</v>
      </c>
      <c r="AO15" s="463">
        <f t="shared" si="2"/>
        <v>24136.058000000001</v>
      </c>
      <c r="AP15" s="463">
        <f t="shared" si="2"/>
        <v>21017.737532120002</v>
      </c>
      <c r="AQ15" s="466">
        <f t="shared" si="3"/>
        <v>-12.9</v>
      </c>
      <c r="AR15" s="463">
        <f t="shared" si="4"/>
        <v>24136.058000000001</v>
      </c>
      <c r="AS15" s="463">
        <f t="shared" si="4"/>
        <v>21017.737532120002</v>
      </c>
      <c r="AT15" s="466">
        <f t="shared" si="5"/>
        <v>-12.9</v>
      </c>
      <c r="AU15" s="467"/>
      <c r="AV15" s="467"/>
    </row>
    <row r="16" spans="1:63" s="468" customFormat="1" ht="20.100000000000001" customHeight="1" x14ac:dyDescent="0.3">
      <c r="A16" s="469" t="s">
        <v>229</v>
      </c>
      <c r="B16" s="470"/>
      <c r="C16" s="466"/>
      <c r="D16" s="466"/>
      <c r="E16" s="470">
        <v>2091.7750000000001</v>
      </c>
      <c r="F16" s="466">
        <v>5430.0039999999999</v>
      </c>
      <c r="G16" s="466">
        <f t="shared" si="6"/>
        <v>159.6</v>
      </c>
      <c r="H16" s="470">
        <v>15.83</v>
      </c>
      <c r="I16" s="466">
        <v>28.254999999999999</v>
      </c>
      <c r="J16" s="466">
        <f t="shared" ref="J16" si="9">IF(H16=0, "    ---- ", IF(ABS(ROUND(100/H16*I16-100,1))&lt;999,ROUND(100/H16*I16-100,1),IF(ROUND(100/H16*I16-100,1)&gt;999,999,-999)))</f>
        <v>78.5</v>
      </c>
      <c r="K16" s="462"/>
      <c r="L16" s="463"/>
      <c r="M16" s="463"/>
      <c r="N16" s="464"/>
      <c r="O16" s="465"/>
      <c r="P16" s="466"/>
      <c r="Q16" s="462">
        <v>14663.93326292</v>
      </c>
      <c r="R16" s="463">
        <v>13224.770467809998</v>
      </c>
      <c r="S16" s="466">
        <f t="shared" si="0"/>
        <v>-9.8000000000000007</v>
      </c>
      <c r="T16" s="462"/>
      <c r="U16" s="463">
        <v>148.78200000000001</v>
      </c>
      <c r="V16" s="466" t="str">
        <f t="shared" ref="V16:V17" si="10">IF(T16=0, "    ---- ", IF(ABS(ROUND(100/T16*U16-100,1))&lt;999,ROUND(100/T16*U16-100,1),IF(ROUND(100/T16*U16-100,1)&gt;999,999,-999)))</f>
        <v xml:space="preserve">    ---- </v>
      </c>
      <c r="W16" s="462"/>
      <c r="X16" s="463"/>
      <c r="Y16" s="466"/>
      <c r="Z16" s="462">
        <v>3781</v>
      </c>
      <c r="AA16" s="463">
        <v>3849</v>
      </c>
      <c r="AB16" s="466">
        <f t="shared" si="7"/>
        <v>1.8</v>
      </c>
      <c r="AC16" s="462"/>
      <c r="AD16" s="463"/>
      <c r="AE16" s="466"/>
      <c r="AF16" s="462"/>
      <c r="AG16" s="463"/>
      <c r="AH16" s="466"/>
      <c r="AI16" s="462">
        <v>845.25500000000011</v>
      </c>
      <c r="AJ16" s="463">
        <v>894.47299999999996</v>
      </c>
      <c r="AK16" s="466">
        <f t="shared" si="1"/>
        <v>5.8</v>
      </c>
      <c r="AL16" s="462">
        <v>1793</v>
      </c>
      <c r="AM16" s="463">
        <v>2767</v>
      </c>
      <c r="AN16" s="466">
        <f t="shared" si="8"/>
        <v>54.3</v>
      </c>
      <c r="AO16" s="463">
        <f t="shared" si="2"/>
        <v>23190.79326292</v>
      </c>
      <c r="AP16" s="463">
        <f t="shared" si="2"/>
        <v>26342.284467809994</v>
      </c>
      <c r="AQ16" s="466">
        <f t="shared" si="3"/>
        <v>13.6</v>
      </c>
      <c r="AR16" s="463">
        <f t="shared" si="4"/>
        <v>23190.79326292</v>
      </c>
      <c r="AS16" s="463">
        <f t="shared" si="4"/>
        <v>26342.284467809994</v>
      </c>
      <c r="AT16" s="466">
        <f t="shared" si="5"/>
        <v>13.6</v>
      </c>
      <c r="AU16" s="467"/>
      <c r="AV16" s="467"/>
    </row>
    <row r="17" spans="1:49" s="468" customFormat="1" ht="20.100000000000001" customHeight="1" x14ac:dyDescent="0.3">
      <c r="A17" s="469" t="s">
        <v>230</v>
      </c>
      <c r="B17" s="470"/>
      <c r="C17" s="466"/>
      <c r="D17" s="466"/>
      <c r="E17" s="470">
        <v>2091.7750000000001</v>
      </c>
      <c r="F17" s="466">
        <v>3566.4380000000001</v>
      </c>
      <c r="G17" s="466">
        <f t="shared" si="6"/>
        <v>70.5</v>
      </c>
      <c r="H17" s="470"/>
      <c r="I17" s="466"/>
      <c r="J17" s="466"/>
      <c r="K17" s="462"/>
      <c r="L17" s="463"/>
      <c r="M17" s="463"/>
      <c r="N17" s="464"/>
      <c r="O17" s="465"/>
      <c r="P17" s="466"/>
      <c r="Q17" s="462">
        <v>9347.7216535099997</v>
      </c>
      <c r="R17" s="463">
        <v>6693.3859269099994</v>
      </c>
      <c r="S17" s="466">
        <f t="shared" si="0"/>
        <v>-28.4</v>
      </c>
      <c r="T17" s="462"/>
      <c r="U17" s="463">
        <v>148.78200000000001</v>
      </c>
      <c r="V17" s="466" t="str">
        <f t="shared" si="10"/>
        <v xml:space="preserve">    ---- </v>
      </c>
      <c r="W17" s="462"/>
      <c r="X17" s="463"/>
      <c r="Y17" s="466"/>
      <c r="Z17" s="462">
        <v>425</v>
      </c>
      <c r="AA17" s="463">
        <v>306</v>
      </c>
      <c r="AB17" s="466">
        <f t="shared" si="7"/>
        <v>-28</v>
      </c>
      <c r="AC17" s="462"/>
      <c r="AD17" s="463"/>
      <c r="AE17" s="466"/>
      <c r="AF17" s="462"/>
      <c r="AG17" s="463"/>
      <c r="AH17" s="466"/>
      <c r="AI17" s="462">
        <v>253.166</v>
      </c>
      <c r="AJ17" s="463">
        <v>215.126</v>
      </c>
      <c r="AK17" s="466">
        <f t="shared" si="1"/>
        <v>-15</v>
      </c>
      <c r="AL17" s="462"/>
      <c r="AM17" s="463"/>
      <c r="AN17" s="466"/>
      <c r="AO17" s="463">
        <f t="shared" si="2"/>
        <v>12117.662653509999</v>
      </c>
      <c r="AP17" s="463">
        <f t="shared" si="2"/>
        <v>10929.731926909999</v>
      </c>
      <c r="AQ17" s="466">
        <f t="shared" si="3"/>
        <v>-9.8000000000000007</v>
      </c>
      <c r="AR17" s="463">
        <f t="shared" si="4"/>
        <v>12117.662653509999</v>
      </c>
      <c r="AS17" s="463">
        <f t="shared" si="4"/>
        <v>10929.731926909999</v>
      </c>
      <c r="AT17" s="466">
        <f t="shared" si="5"/>
        <v>-9.8000000000000007</v>
      </c>
      <c r="AU17" s="467"/>
      <c r="AV17" s="467"/>
    </row>
    <row r="18" spans="1:49" s="468" customFormat="1" ht="20.100000000000001" customHeight="1" x14ac:dyDescent="0.3">
      <c r="A18" s="469" t="s">
        <v>231</v>
      </c>
      <c r="B18" s="470"/>
      <c r="C18" s="466"/>
      <c r="D18" s="466"/>
      <c r="E18" s="470">
        <v>2091.7750000000001</v>
      </c>
      <c r="F18" s="466">
        <v>3566.4380000000001</v>
      </c>
      <c r="G18" s="466">
        <f t="shared" si="6"/>
        <v>70.5</v>
      </c>
      <c r="H18" s="470"/>
      <c r="I18" s="466"/>
      <c r="J18" s="466"/>
      <c r="K18" s="462"/>
      <c r="L18" s="463"/>
      <c r="M18" s="463"/>
      <c r="N18" s="464"/>
      <c r="O18" s="465"/>
      <c r="P18" s="466"/>
      <c r="Q18" s="462">
        <v>9347.7216535099997</v>
      </c>
      <c r="R18" s="463">
        <v>6693.3859269099994</v>
      </c>
      <c r="S18" s="466">
        <f t="shared" si="0"/>
        <v>-28.4</v>
      </c>
      <c r="T18" s="462"/>
      <c r="U18" s="463"/>
      <c r="V18" s="466"/>
      <c r="W18" s="462"/>
      <c r="X18" s="463"/>
      <c r="Y18" s="466"/>
      <c r="Z18" s="462"/>
      <c r="AA18" s="463"/>
      <c r="AB18" s="466"/>
      <c r="AC18" s="462"/>
      <c r="AD18" s="463"/>
      <c r="AE18" s="466"/>
      <c r="AF18" s="462"/>
      <c r="AG18" s="463"/>
      <c r="AH18" s="466"/>
      <c r="AI18" s="462">
        <v>248.6261889799996</v>
      </c>
      <c r="AJ18" s="463">
        <v>46.460817660000018</v>
      </c>
      <c r="AK18" s="466">
        <f t="shared" si="1"/>
        <v>-81.3</v>
      </c>
      <c r="AL18" s="462"/>
      <c r="AM18" s="463"/>
      <c r="AN18" s="466"/>
      <c r="AO18" s="463">
        <f t="shared" si="2"/>
        <v>11688.122842489998</v>
      </c>
      <c r="AP18" s="463">
        <f t="shared" si="2"/>
        <v>10306.284744569999</v>
      </c>
      <c r="AQ18" s="466">
        <f t="shared" si="3"/>
        <v>-11.8</v>
      </c>
      <c r="AR18" s="463">
        <f t="shared" si="4"/>
        <v>11688.122842489998</v>
      </c>
      <c r="AS18" s="463">
        <f t="shared" si="4"/>
        <v>10306.284744569999</v>
      </c>
      <c r="AT18" s="466">
        <f t="shared" si="5"/>
        <v>-11.8</v>
      </c>
      <c r="AU18" s="467"/>
      <c r="AV18" s="467"/>
    </row>
    <row r="19" spans="1:49" s="468" customFormat="1" ht="20.100000000000001" customHeight="1" x14ac:dyDescent="0.3">
      <c r="A19" s="469" t="s">
        <v>232</v>
      </c>
      <c r="B19" s="470"/>
      <c r="C19" s="466"/>
      <c r="D19" s="466"/>
      <c r="E19" s="470"/>
      <c r="F19" s="466">
        <v>1863.566</v>
      </c>
      <c r="G19" s="466" t="str">
        <f t="shared" si="6"/>
        <v xml:space="preserve">    ---- </v>
      </c>
      <c r="H19" s="470"/>
      <c r="I19" s="466"/>
      <c r="J19" s="466"/>
      <c r="K19" s="462"/>
      <c r="L19" s="463"/>
      <c r="M19" s="463"/>
      <c r="N19" s="464"/>
      <c r="O19" s="465"/>
      <c r="P19" s="466"/>
      <c r="Q19" s="462">
        <v>5316.2116094100002</v>
      </c>
      <c r="R19" s="463">
        <v>6531.3845408999996</v>
      </c>
      <c r="S19" s="466">
        <f t="shared" si="0"/>
        <v>22.9</v>
      </c>
      <c r="T19" s="462"/>
      <c r="U19" s="463"/>
      <c r="V19" s="466"/>
      <c r="W19" s="462"/>
      <c r="X19" s="463"/>
      <c r="Y19" s="466"/>
      <c r="Z19" s="462">
        <v>3356</v>
      </c>
      <c r="AA19" s="463">
        <v>3543</v>
      </c>
      <c r="AB19" s="466">
        <f t="shared" si="7"/>
        <v>5.6</v>
      </c>
      <c r="AC19" s="462"/>
      <c r="AD19" s="463"/>
      <c r="AE19" s="466"/>
      <c r="AF19" s="462"/>
      <c r="AG19" s="463"/>
      <c r="AH19" s="466"/>
      <c r="AI19" s="462">
        <v>592.08900000000006</v>
      </c>
      <c r="AJ19" s="463">
        <v>679.34699999999998</v>
      </c>
      <c r="AK19" s="466">
        <f t="shared" si="1"/>
        <v>14.7</v>
      </c>
      <c r="AL19" s="462">
        <v>1793</v>
      </c>
      <c r="AM19" s="463">
        <v>2767</v>
      </c>
      <c r="AN19" s="466">
        <f t="shared" si="8"/>
        <v>54.3</v>
      </c>
      <c r="AO19" s="463">
        <f t="shared" si="2"/>
        <v>11057.30060941</v>
      </c>
      <c r="AP19" s="463">
        <f t="shared" si="2"/>
        <v>15384.297540899999</v>
      </c>
      <c r="AQ19" s="466">
        <f t="shared" si="3"/>
        <v>39.1</v>
      </c>
      <c r="AR19" s="463">
        <f t="shared" si="4"/>
        <v>11057.30060941</v>
      </c>
      <c r="AS19" s="463">
        <f t="shared" si="4"/>
        <v>15384.297540899999</v>
      </c>
      <c r="AT19" s="466">
        <f t="shared" si="5"/>
        <v>39.1</v>
      </c>
      <c r="AU19" s="467"/>
      <c r="AV19" s="467"/>
    </row>
    <row r="20" spans="1:49" s="468" customFormat="1" ht="20.100000000000001" customHeight="1" x14ac:dyDescent="0.3">
      <c r="A20" s="469" t="s">
        <v>233</v>
      </c>
      <c r="B20" s="470">
        <v>154.738</v>
      </c>
      <c r="C20" s="466">
        <v>154.60400000000001</v>
      </c>
      <c r="D20" s="466">
        <f>IF(B20=0, "    ---- ", IF(ABS(ROUND(100/B20*C20-100,1))&lt;999,ROUND(100/B20*C20-100,1),IF(ROUND(100/B20*C20-100,1)&gt;999,999,-999)))</f>
        <v>-0.1</v>
      </c>
      <c r="E20" s="470">
        <v>18978.843999999997</v>
      </c>
      <c r="F20" s="466">
        <v>23227.174999999996</v>
      </c>
      <c r="G20" s="466">
        <f t="shared" si="6"/>
        <v>22.4</v>
      </c>
      <c r="H20" s="470">
        <v>96.025000000000006</v>
      </c>
      <c r="I20" s="466">
        <v>172.011</v>
      </c>
      <c r="J20" s="466">
        <f t="shared" ref="J20:J28" si="11">IF(H20=0, "    ---- ", IF(ABS(ROUND(100/H20*I20-100,1))&lt;999,ROUND(100/H20*I20-100,1),IF(ROUND(100/H20*I20-100,1)&gt;999,999,-999)))</f>
        <v>79.099999999999994</v>
      </c>
      <c r="K20" s="462">
        <v>291.28699999999998</v>
      </c>
      <c r="L20" s="463">
        <v>681.56899999999996</v>
      </c>
      <c r="M20" s="463">
        <f t="shared" ref="M20:M28" si="12">IF(K20=0, "    ---- ", IF(ABS(ROUND(100/K20*L20-100,1))&lt;999,ROUND(100/K20*L20-100,1),IF(ROUND(100/K20*L20-100,1)&gt;999,999,-999)))</f>
        <v>134</v>
      </c>
      <c r="N20" s="464">
        <v>137.6</v>
      </c>
      <c r="O20" s="465">
        <v>138</v>
      </c>
      <c r="P20" s="466">
        <f t="shared" ref="P20:P28" si="13">IF(N20=0, "    ---- ", IF(ABS(ROUND(100/N20*O20-100,1))&lt;999,ROUND(100/N20*O20-100,1),IF(ROUND(100/N20*O20-100,1)&gt;999,999,-999)))</f>
        <v>0.3</v>
      </c>
      <c r="Q20" s="462">
        <v>8039.1177578600009</v>
      </c>
      <c r="R20" s="463">
        <v>10273.787497180001</v>
      </c>
      <c r="S20" s="466">
        <f t="shared" si="0"/>
        <v>27.8</v>
      </c>
      <c r="T20" s="462">
        <v>108.40400000000001</v>
      </c>
      <c r="U20" s="463">
        <v>174.97799999999998</v>
      </c>
      <c r="V20" s="466">
        <f t="shared" ref="V20:V28" si="14">IF(T20=0, "    ---- ", IF(ABS(ROUND(100/T20*U20-100,1))&lt;999,ROUND(100/T20*U20-100,1),IF(ROUND(100/T20*U20-100,1)&gt;999,999,-999)))</f>
        <v>61.4</v>
      </c>
      <c r="W20" s="462">
        <v>5405</v>
      </c>
      <c r="X20" s="463">
        <v>8157.99</v>
      </c>
      <c r="Y20" s="466">
        <f t="shared" ref="Y20:Y28" si="15">IF(W20=0, "    ---- ", IF(ABS(ROUND(100/W20*X20-100,1))&lt;999,ROUND(100/W20*X20-100,1),IF(ROUND(100/W20*X20-100,1)&gt;999,999,-999)))</f>
        <v>50.9</v>
      </c>
      <c r="Z20" s="462">
        <v>1657</v>
      </c>
      <c r="AA20" s="463">
        <v>2071</v>
      </c>
      <c r="AB20" s="466">
        <f t="shared" si="7"/>
        <v>25</v>
      </c>
      <c r="AC20" s="462">
        <v>13.4</v>
      </c>
      <c r="AD20" s="463">
        <v>20</v>
      </c>
      <c r="AE20" s="466">
        <f>IF(AC20=0, "    ---- ", IF(ABS(ROUND(100/AC20*AD20-100,1))&lt;999,ROUND(100/AC20*AD20-100,1),IF(ROUND(100/AC20*AD20-100,1)&gt;999,999,-999)))</f>
        <v>49.3</v>
      </c>
      <c r="AF20" s="462">
        <v>422.85994375999996</v>
      </c>
      <c r="AG20" s="463">
        <v>224.11489953000006</v>
      </c>
      <c r="AH20" s="466">
        <f t="shared" ref="AH20:AH28" si="16">IF(AF20=0, "    ---- ", IF(ABS(ROUND(100/AF20*AG20-100,1))&lt;999,ROUND(100/AF20*AG20-100,1),IF(ROUND(100/AF20*AG20-100,1)&gt;999,999,-999)))</f>
        <v>-47</v>
      </c>
      <c r="AI20" s="462">
        <v>2687.7870000000003</v>
      </c>
      <c r="AJ20" s="463">
        <v>2934.0640000000003</v>
      </c>
      <c r="AK20" s="466">
        <f t="shared" si="1"/>
        <v>9.1999999999999993</v>
      </c>
      <c r="AL20" s="462">
        <v>11129</v>
      </c>
      <c r="AM20" s="463">
        <v>13639</v>
      </c>
      <c r="AN20" s="466">
        <f t="shared" si="8"/>
        <v>22.6</v>
      </c>
      <c r="AO20" s="463">
        <f t="shared" si="2"/>
        <v>48970.062701620001</v>
      </c>
      <c r="AP20" s="463">
        <f t="shared" si="2"/>
        <v>61710.293396709996</v>
      </c>
      <c r="AQ20" s="466">
        <f t="shared" si="3"/>
        <v>26</v>
      </c>
      <c r="AR20" s="463">
        <f t="shared" si="4"/>
        <v>49121.062701620001</v>
      </c>
      <c r="AS20" s="463">
        <f t="shared" si="4"/>
        <v>61868.293396709996</v>
      </c>
      <c r="AT20" s="466">
        <f t="shared" si="5"/>
        <v>26</v>
      </c>
      <c r="AU20" s="467"/>
      <c r="AV20" s="467"/>
    </row>
    <row r="21" spans="1:49" s="468" customFormat="1" ht="20.100000000000001" customHeight="1" x14ac:dyDescent="0.3">
      <c r="A21" s="469" t="s">
        <v>234</v>
      </c>
      <c r="B21" s="470">
        <v>2.4980000000000002</v>
      </c>
      <c r="C21" s="466">
        <v>2.4060000000000001</v>
      </c>
      <c r="D21" s="466">
        <f>IF(B21=0, "    ---- ", IF(ABS(ROUND(100/B21*C21-100,1))&lt;999,ROUND(100/B21*C21-100,1),IF(ROUND(100/B21*C21-100,1)&gt;999,999,-999)))</f>
        <v>-3.7</v>
      </c>
      <c r="E21" s="470">
        <v>961.16300000000001</v>
      </c>
      <c r="F21" s="466">
        <v>947.51</v>
      </c>
      <c r="G21" s="466">
        <f t="shared" si="6"/>
        <v>-1.4</v>
      </c>
      <c r="H21" s="470">
        <v>11.180999999999999</v>
      </c>
      <c r="I21" s="466">
        <v>19.98</v>
      </c>
      <c r="J21" s="466">
        <f t="shared" si="11"/>
        <v>78.7</v>
      </c>
      <c r="K21" s="462">
        <v>12.912000000000001</v>
      </c>
      <c r="L21" s="463">
        <v>3.468</v>
      </c>
      <c r="M21" s="463">
        <f t="shared" si="12"/>
        <v>-73.099999999999994</v>
      </c>
      <c r="N21" s="464"/>
      <c r="O21" s="465"/>
      <c r="P21" s="466"/>
      <c r="Q21" s="462">
        <v>393.13092691000003</v>
      </c>
      <c r="R21" s="463">
        <v>406.99185</v>
      </c>
      <c r="S21" s="466">
        <f t="shared" si="0"/>
        <v>3.5</v>
      </c>
      <c r="T21" s="462">
        <v>108.00700000000001</v>
      </c>
      <c r="U21" s="463">
        <v>160.24199999999999</v>
      </c>
      <c r="V21" s="466">
        <f t="shared" si="14"/>
        <v>48.4</v>
      </c>
      <c r="W21" s="462">
        <v>5</v>
      </c>
      <c r="X21" s="463">
        <v>8.5</v>
      </c>
      <c r="Y21" s="466">
        <f t="shared" si="15"/>
        <v>70</v>
      </c>
      <c r="Z21" s="462">
        <v>203</v>
      </c>
      <c r="AA21" s="463">
        <v>826</v>
      </c>
      <c r="AB21" s="466">
        <f t="shared" si="7"/>
        <v>306.89999999999998</v>
      </c>
      <c r="AC21" s="462"/>
      <c r="AD21" s="463"/>
      <c r="AE21" s="466"/>
      <c r="AF21" s="462">
        <v>127.98778983</v>
      </c>
      <c r="AG21" s="463">
        <v>-1.00000003352761E-7</v>
      </c>
      <c r="AH21" s="466">
        <f t="shared" si="16"/>
        <v>-100</v>
      </c>
      <c r="AI21" s="462">
        <v>1.3180000000000001</v>
      </c>
      <c r="AJ21" s="463">
        <v>1.3149999999999999</v>
      </c>
      <c r="AK21" s="466">
        <f t="shared" si="1"/>
        <v>-0.2</v>
      </c>
      <c r="AL21" s="462">
        <v>61</v>
      </c>
      <c r="AM21" s="463">
        <v>71</v>
      </c>
      <c r="AN21" s="466">
        <f t="shared" si="8"/>
        <v>16.399999999999999</v>
      </c>
      <c r="AO21" s="463">
        <f t="shared" si="2"/>
        <v>1887.1977167400003</v>
      </c>
      <c r="AP21" s="463">
        <f t="shared" si="2"/>
        <v>2447.4128499000003</v>
      </c>
      <c r="AQ21" s="466">
        <f t="shared" si="3"/>
        <v>29.7</v>
      </c>
      <c r="AR21" s="463">
        <f t="shared" si="4"/>
        <v>1887.1977167400003</v>
      </c>
      <c r="AS21" s="463">
        <f t="shared" si="4"/>
        <v>2447.4128499000003</v>
      </c>
      <c r="AT21" s="466">
        <f t="shared" si="5"/>
        <v>29.7</v>
      </c>
      <c r="AU21" s="467"/>
      <c r="AV21" s="467"/>
    </row>
    <row r="22" spans="1:49" s="468" customFormat="1" ht="20.100000000000001" customHeight="1" x14ac:dyDescent="0.3">
      <c r="A22" s="469" t="s">
        <v>235</v>
      </c>
      <c r="B22" s="470">
        <v>152.24</v>
      </c>
      <c r="C22" s="466">
        <v>152.19800000000001</v>
      </c>
      <c r="D22" s="466">
        <f>IF(B22=0, "    ---- ", IF(ABS(ROUND(100/B22*C22-100,1))&lt;999,ROUND(100/B22*C22-100,1),IF(ROUND(100/B22*C22-100,1)&gt;999,999,-999)))</f>
        <v>0</v>
      </c>
      <c r="E22" s="470">
        <v>18067.906999999999</v>
      </c>
      <c r="F22" s="466">
        <v>22252.794999999998</v>
      </c>
      <c r="G22" s="466">
        <f t="shared" si="6"/>
        <v>23.2</v>
      </c>
      <c r="H22" s="470">
        <v>75.453999999999994</v>
      </c>
      <c r="I22" s="466">
        <v>133.535</v>
      </c>
      <c r="J22" s="466">
        <f t="shared" si="11"/>
        <v>77</v>
      </c>
      <c r="K22" s="462">
        <v>278.375</v>
      </c>
      <c r="L22" s="463">
        <v>582.84299999999996</v>
      </c>
      <c r="M22" s="463">
        <f t="shared" si="12"/>
        <v>109.4</v>
      </c>
      <c r="N22" s="464"/>
      <c r="O22" s="465"/>
      <c r="P22" s="466"/>
      <c r="Q22" s="462">
        <v>5848.6229444600003</v>
      </c>
      <c r="R22" s="463">
        <v>7588.8222950600002</v>
      </c>
      <c r="S22" s="466">
        <f t="shared" si="0"/>
        <v>29.8</v>
      </c>
      <c r="T22" s="462"/>
      <c r="U22" s="463"/>
      <c r="V22" s="466"/>
      <c r="W22" s="462">
        <v>5399</v>
      </c>
      <c r="X22" s="463">
        <v>8148.46</v>
      </c>
      <c r="Y22" s="466">
        <f t="shared" si="15"/>
        <v>50.9</v>
      </c>
      <c r="Z22" s="462">
        <v>1468</v>
      </c>
      <c r="AA22" s="463">
        <v>1261</v>
      </c>
      <c r="AB22" s="466">
        <f t="shared" si="7"/>
        <v>-14.1</v>
      </c>
      <c r="AC22" s="462"/>
      <c r="AD22" s="463"/>
      <c r="AE22" s="466"/>
      <c r="AF22" s="462">
        <v>294.67831133999999</v>
      </c>
      <c r="AG22" s="463">
        <v>223.45485061000005</v>
      </c>
      <c r="AH22" s="466">
        <f t="shared" si="16"/>
        <v>-24.2</v>
      </c>
      <c r="AI22" s="462">
        <v>2524.0239999999999</v>
      </c>
      <c r="AJ22" s="463">
        <v>2578.6680000000001</v>
      </c>
      <c r="AK22" s="466">
        <f t="shared" si="1"/>
        <v>2.2000000000000002</v>
      </c>
      <c r="AL22" s="462">
        <v>10207</v>
      </c>
      <c r="AM22" s="463">
        <v>11956</v>
      </c>
      <c r="AN22" s="466">
        <f t="shared" si="8"/>
        <v>17.100000000000001</v>
      </c>
      <c r="AO22" s="463">
        <f t="shared" si="2"/>
        <v>44315.301255800005</v>
      </c>
      <c r="AP22" s="463">
        <f t="shared" si="2"/>
        <v>54877.776145670003</v>
      </c>
      <c r="AQ22" s="466">
        <f t="shared" si="3"/>
        <v>23.8</v>
      </c>
      <c r="AR22" s="463">
        <f t="shared" si="4"/>
        <v>44315.301255800005</v>
      </c>
      <c r="AS22" s="463">
        <f t="shared" si="4"/>
        <v>54877.776145670003</v>
      </c>
      <c r="AT22" s="466">
        <f t="shared" si="5"/>
        <v>23.8</v>
      </c>
      <c r="AU22" s="467"/>
      <c r="AV22" s="467"/>
    </row>
    <row r="23" spans="1:49" s="468" customFormat="1" ht="20.100000000000001" customHeight="1" x14ac:dyDescent="0.3">
      <c r="A23" s="469" t="s">
        <v>236</v>
      </c>
      <c r="B23" s="470"/>
      <c r="C23" s="466"/>
      <c r="D23" s="466"/>
      <c r="E23" s="470">
        <v>33.762</v>
      </c>
      <c r="F23" s="466">
        <v>4.6769999999999996</v>
      </c>
      <c r="G23" s="466">
        <f t="shared" si="6"/>
        <v>-86.1</v>
      </c>
      <c r="H23" s="470"/>
      <c r="I23" s="466"/>
      <c r="J23" s="466"/>
      <c r="K23" s="462"/>
      <c r="L23" s="463"/>
      <c r="M23" s="463"/>
      <c r="N23" s="464"/>
      <c r="O23" s="465"/>
      <c r="P23" s="466"/>
      <c r="Q23" s="462">
        <v>1467.68766338</v>
      </c>
      <c r="R23" s="463">
        <v>1222.93356369</v>
      </c>
      <c r="S23" s="466">
        <f t="shared" si="0"/>
        <v>-16.7</v>
      </c>
      <c r="T23" s="462">
        <v>0.39700000000000002</v>
      </c>
      <c r="U23" s="463">
        <v>14.736000000000001</v>
      </c>
      <c r="V23" s="466">
        <f t="shared" si="14"/>
        <v>999</v>
      </c>
      <c r="W23" s="462">
        <v>2</v>
      </c>
      <c r="X23" s="463">
        <v>1.03</v>
      </c>
      <c r="Y23" s="466">
        <f t="shared" si="15"/>
        <v>-48.5</v>
      </c>
      <c r="Z23" s="462"/>
      <c r="AA23" s="463"/>
      <c r="AB23" s="466"/>
      <c r="AC23" s="462"/>
      <c r="AD23" s="463"/>
      <c r="AE23" s="466"/>
      <c r="AF23" s="462">
        <v>0.19384259000000001</v>
      </c>
      <c r="AG23" s="463">
        <v>0.66004901999999999</v>
      </c>
      <c r="AH23" s="466">
        <f t="shared" si="16"/>
        <v>240.5</v>
      </c>
      <c r="AI23" s="462"/>
      <c r="AJ23" s="463"/>
      <c r="AK23" s="466"/>
      <c r="AL23" s="462"/>
      <c r="AM23" s="463"/>
      <c r="AN23" s="466"/>
      <c r="AO23" s="463">
        <f t="shared" si="2"/>
        <v>1504.0405059699999</v>
      </c>
      <c r="AP23" s="463">
        <f t="shared" si="2"/>
        <v>1244.0366127100001</v>
      </c>
      <c r="AQ23" s="466">
        <f t="shared" si="3"/>
        <v>-17.3</v>
      </c>
      <c r="AR23" s="463">
        <f t="shared" si="4"/>
        <v>1504.0405059699999</v>
      </c>
      <c r="AS23" s="463">
        <f t="shared" si="4"/>
        <v>1244.0366127100001</v>
      </c>
      <c r="AT23" s="466">
        <f t="shared" si="5"/>
        <v>-17.3</v>
      </c>
      <c r="AU23" s="467"/>
      <c r="AV23" s="467"/>
    </row>
    <row r="24" spans="1:49" s="468" customFormat="1" ht="20.100000000000001" customHeight="1" x14ac:dyDescent="0.3">
      <c r="A24" s="469" t="s">
        <v>237</v>
      </c>
      <c r="B24" s="470"/>
      <c r="C24" s="466"/>
      <c r="D24" s="466"/>
      <c r="E24" s="470">
        <v>15.590999999999999</v>
      </c>
      <c r="F24" s="466">
        <v>0</v>
      </c>
      <c r="G24" s="466">
        <f t="shared" si="6"/>
        <v>-100</v>
      </c>
      <c r="H24" s="470"/>
      <c r="I24" s="466"/>
      <c r="J24" s="466"/>
      <c r="K24" s="462"/>
      <c r="L24" s="463"/>
      <c r="M24" s="463"/>
      <c r="N24" s="464"/>
      <c r="O24" s="465"/>
      <c r="P24" s="466"/>
      <c r="Q24" s="462">
        <v>328.72272220999997</v>
      </c>
      <c r="R24" s="463">
        <v>905.40057279999996</v>
      </c>
      <c r="S24" s="466">
        <f t="shared" si="0"/>
        <v>175.4</v>
      </c>
      <c r="T24" s="462"/>
      <c r="U24" s="463"/>
      <c r="V24" s="466"/>
      <c r="W24" s="462"/>
      <c r="X24" s="463"/>
      <c r="Y24" s="466"/>
      <c r="Z24" s="462">
        <v>-14</v>
      </c>
      <c r="AA24" s="463">
        <v>-16</v>
      </c>
      <c r="AB24" s="466">
        <f t="shared" si="7"/>
        <v>14.3</v>
      </c>
      <c r="AC24" s="462"/>
      <c r="AD24" s="463"/>
      <c r="AE24" s="466"/>
      <c r="AF24" s="462"/>
      <c r="AG24" s="463"/>
      <c r="AH24" s="466"/>
      <c r="AI24" s="462"/>
      <c r="AJ24" s="463"/>
      <c r="AK24" s="466"/>
      <c r="AL24" s="462">
        <v>616</v>
      </c>
      <c r="AM24" s="463">
        <v>1095</v>
      </c>
      <c r="AN24" s="466">
        <f t="shared" si="8"/>
        <v>77.8</v>
      </c>
      <c r="AO24" s="463">
        <f t="shared" si="2"/>
        <v>946.31372220999992</v>
      </c>
      <c r="AP24" s="463">
        <f t="shared" si="2"/>
        <v>1984.4005728</v>
      </c>
      <c r="AQ24" s="466">
        <f t="shared" si="3"/>
        <v>109.7</v>
      </c>
      <c r="AR24" s="463">
        <f t="shared" si="4"/>
        <v>946.31372220999992</v>
      </c>
      <c r="AS24" s="463">
        <f t="shared" si="4"/>
        <v>1984.4005728</v>
      </c>
      <c r="AT24" s="466">
        <f t="shared" si="5"/>
        <v>109.7</v>
      </c>
      <c r="AU24" s="467"/>
      <c r="AV24" s="467"/>
    </row>
    <row r="25" spans="1:49" s="468" customFormat="1" ht="20.100000000000001" customHeight="1" x14ac:dyDescent="0.3">
      <c r="A25" s="469" t="s">
        <v>238</v>
      </c>
      <c r="B25" s="470"/>
      <c r="C25" s="466"/>
      <c r="D25" s="466"/>
      <c r="E25" s="470">
        <v>-99.578999999999994</v>
      </c>
      <c r="F25" s="466">
        <v>22.193000000000001</v>
      </c>
      <c r="G25" s="466">
        <f t="shared" si="6"/>
        <v>-122.3</v>
      </c>
      <c r="H25" s="470">
        <v>9.3890000000000011</v>
      </c>
      <c r="I25" s="466">
        <v>18.495999999999999</v>
      </c>
      <c r="J25" s="466">
        <f t="shared" si="11"/>
        <v>97</v>
      </c>
      <c r="K25" s="462"/>
      <c r="L25" s="463">
        <v>95.257999999999996</v>
      </c>
      <c r="M25" s="463" t="str">
        <f t="shared" si="12"/>
        <v xml:space="preserve">    ---- </v>
      </c>
      <c r="N25" s="464">
        <v>137.6</v>
      </c>
      <c r="O25" s="465">
        <v>138</v>
      </c>
      <c r="P25" s="466">
        <f t="shared" si="13"/>
        <v>0.3</v>
      </c>
      <c r="Q25" s="462">
        <v>0.95350089999999998</v>
      </c>
      <c r="R25" s="463">
        <v>149.63921563</v>
      </c>
      <c r="S25" s="466">
        <f t="shared" si="0"/>
        <v>999</v>
      </c>
      <c r="T25" s="462"/>
      <c r="U25" s="463"/>
      <c r="V25" s="466"/>
      <c r="W25" s="462"/>
      <c r="X25" s="463"/>
      <c r="Y25" s="466"/>
      <c r="Z25" s="462"/>
      <c r="AA25" s="463"/>
      <c r="AB25" s="466"/>
      <c r="AC25" s="462">
        <v>13.4</v>
      </c>
      <c r="AD25" s="463">
        <v>20</v>
      </c>
      <c r="AE25" s="466">
        <f>IF(AC25=0, "    ---- ", IF(ABS(ROUND(100/AC25*AD25-100,1))&lt;999,ROUND(100/AC25*AD25-100,1),IF(ROUND(100/AC25*AD25-100,1)&gt;999,999,-999)))</f>
        <v>49.3</v>
      </c>
      <c r="AF25" s="462"/>
      <c r="AG25" s="463"/>
      <c r="AH25" s="466"/>
      <c r="AI25" s="462">
        <v>162.44499999999999</v>
      </c>
      <c r="AJ25" s="463">
        <v>354.08100000000002</v>
      </c>
      <c r="AK25" s="466">
        <f t="shared" si="1"/>
        <v>118</v>
      </c>
      <c r="AL25" s="462">
        <v>244</v>
      </c>
      <c r="AM25" s="463">
        <v>517</v>
      </c>
      <c r="AN25" s="466">
        <f t="shared" si="8"/>
        <v>111.9</v>
      </c>
      <c r="AO25" s="463">
        <f t="shared" si="2"/>
        <v>317.20850089999999</v>
      </c>
      <c r="AP25" s="463">
        <f t="shared" si="2"/>
        <v>1156.6672156300001</v>
      </c>
      <c r="AQ25" s="466">
        <f t="shared" si="3"/>
        <v>264.60000000000002</v>
      </c>
      <c r="AR25" s="463">
        <f t="shared" si="4"/>
        <v>468.20850089999999</v>
      </c>
      <c r="AS25" s="463">
        <f t="shared" si="4"/>
        <v>1314.6672156300001</v>
      </c>
      <c r="AT25" s="466">
        <f t="shared" si="5"/>
        <v>180.8</v>
      </c>
      <c r="AU25" s="467"/>
      <c r="AV25" s="467"/>
    </row>
    <row r="26" spans="1:49" s="468" customFormat="1" ht="20.100000000000001" customHeight="1" x14ac:dyDescent="0.3">
      <c r="A26" s="469" t="s">
        <v>239</v>
      </c>
      <c r="B26" s="470"/>
      <c r="C26" s="466"/>
      <c r="D26" s="466"/>
      <c r="E26" s="470"/>
      <c r="F26" s="466"/>
      <c r="G26" s="466"/>
      <c r="H26" s="470"/>
      <c r="I26" s="466"/>
      <c r="J26" s="466"/>
      <c r="K26" s="462"/>
      <c r="L26" s="463"/>
      <c r="M26" s="463"/>
      <c r="N26" s="464"/>
      <c r="O26" s="465"/>
      <c r="P26" s="466"/>
      <c r="Q26" s="462"/>
      <c r="R26" s="463"/>
      <c r="S26" s="466"/>
      <c r="T26" s="462"/>
      <c r="U26" s="463"/>
      <c r="V26" s="466"/>
      <c r="W26" s="462"/>
      <c r="X26" s="463"/>
      <c r="Y26" s="466"/>
      <c r="Z26" s="462"/>
      <c r="AA26" s="463"/>
      <c r="AB26" s="466"/>
      <c r="AC26" s="462"/>
      <c r="AD26" s="463"/>
      <c r="AE26" s="466"/>
      <c r="AF26" s="462">
        <v>3.10360747</v>
      </c>
      <c r="AG26" s="463">
        <v>2.5431509600000006</v>
      </c>
      <c r="AH26" s="466">
        <f t="shared" si="16"/>
        <v>-18.100000000000001</v>
      </c>
      <c r="AI26" s="462"/>
      <c r="AJ26" s="463"/>
      <c r="AK26" s="466"/>
      <c r="AL26" s="462"/>
      <c r="AM26" s="463"/>
      <c r="AN26" s="466"/>
      <c r="AO26" s="463">
        <f t="shared" si="2"/>
        <v>3.10360747</v>
      </c>
      <c r="AP26" s="463">
        <f t="shared" si="2"/>
        <v>2.5431509600000006</v>
      </c>
      <c r="AQ26" s="466">
        <f t="shared" si="3"/>
        <v>-18.100000000000001</v>
      </c>
      <c r="AR26" s="463">
        <f t="shared" si="4"/>
        <v>3.10360747</v>
      </c>
      <c r="AS26" s="463">
        <f t="shared" si="4"/>
        <v>2.5431509600000006</v>
      </c>
      <c r="AT26" s="466">
        <f t="shared" si="5"/>
        <v>-18.100000000000001</v>
      </c>
      <c r="AU26" s="467"/>
      <c r="AV26" s="467"/>
    </row>
    <row r="27" spans="1:49" s="468" customFormat="1" ht="20.100000000000001" customHeight="1" x14ac:dyDescent="0.3">
      <c r="A27" s="471" t="s">
        <v>240</v>
      </c>
      <c r="B27" s="470">
        <v>154.738</v>
      </c>
      <c r="C27" s="466">
        <v>154.60400000000001</v>
      </c>
      <c r="D27" s="466">
        <f>IF(B27=0, "    ---- ", IF(ABS(ROUND(100/B27*C27-100,1))&lt;999,ROUND(100/B27*C27-100,1),IF(ROUND(100/B27*C27-100,1)&gt;999,999,-999)))</f>
        <v>-0.1</v>
      </c>
      <c r="E27" s="470">
        <v>22319.104999999996</v>
      </c>
      <c r="F27" s="466">
        <v>28715.004999999997</v>
      </c>
      <c r="G27" s="466">
        <f t="shared" si="6"/>
        <v>28.7</v>
      </c>
      <c r="H27" s="470">
        <v>111.855</v>
      </c>
      <c r="I27" s="466">
        <v>200.26599999999999</v>
      </c>
      <c r="J27" s="466">
        <f t="shared" si="11"/>
        <v>79</v>
      </c>
      <c r="K27" s="462">
        <v>291.28699999999998</v>
      </c>
      <c r="L27" s="463">
        <v>681.56899999999996</v>
      </c>
      <c r="M27" s="463">
        <f t="shared" si="12"/>
        <v>134</v>
      </c>
      <c r="N27" s="464">
        <v>137.6</v>
      </c>
      <c r="O27" s="465">
        <v>138</v>
      </c>
      <c r="P27" s="466">
        <f t="shared" si="13"/>
        <v>0.3</v>
      </c>
      <c r="Q27" s="462">
        <v>28302.31985453</v>
      </c>
      <c r="R27" s="463">
        <v>30117.543843859999</v>
      </c>
      <c r="S27" s="466">
        <f t="shared" si="0"/>
        <v>6.4</v>
      </c>
      <c r="T27" s="462">
        <v>108.40400000000001</v>
      </c>
      <c r="U27" s="463">
        <v>323.76</v>
      </c>
      <c r="V27" s="466">
        <f t="shared" si="14"/>
        <v>198.7</v>
      </c>
      <c r="W27" s="462">
        <v>5405</v>
      </c>
      <c r="X27" s="463">
        <v>8157.99</v>
      </c>
      <c r="Y27" s="466">
        <f t="shared" si="15"/>
        <v>50.9</v>
      </c>
      <c r="Z27" s="462">
        <v>6243</v>
      </c>
      <c r="AA27" s="463">
        <v>6804</v>
      </c>
      <c r="AB27" s="466">
        <f t="shared" si="7"/>
        <v>9</v>
      </c>
      <c r="AC27" s="462">
        <v>13.4</v>
      </c>
      <c r="AD27" s="463">
        <v>20</v>
      </c>
      <c r="AE27" s="466">
        <f>IF(AC27=0, "    ---- ", IF(ABS(ROUND(100/AC27*AD27-100,1))&lt;999,ROUND(100/AC27*AD27-100,1),IF(ROUND(100/AC27*AD27-100,1)&gt;999,999,-999)))</f>
        <v>49.3</v>
      </c>
      <c r="AF27" s="462">
        <v>425.96355122999995</v>
      </c>
      <c r="AG27" s="463">
        <v>226.65805049000005</v>
      </c>
      <c r="AH27" s="466">
        <f t="shared" si="16"/>
        <v>-46.8</v>
      </c>
      <c r="AI27" s="462">
        <v>4263.8310000000001</v>
      </c>
      <c r="AJ27" s="463">
        <v>4594.5240000000003</v>
      </c>
      <c r="AK27" s="466">
        <f t="shared" si="1"/>
        <v>7.8</v>
      </c>
      <c r="AL27" s="462">
        <v>29566</v>
      </c>
      <c r="AM27" s="463">
        <v>30100</v>
      </c>
      <c r="AN27" s="466">
        <f t="shared" si="8"/>
        <v>1.8</v>
      </c>
      <c r="AO27" s="463">
        <f t="shared" si="2"/>
        <v>97191.503405759999</v>
      </c>
      <c r="AP27" s="463">
        <f t="shared" si="2"/>
        <v>110075.91989435001</v>
      </c>
      <c r="AQ27" s="466">
        <f t="shared" si="3"/>
        <v>13.3</v>
      </c>
      <c r="AR27" s="463">
        <f t="shared" si="4"/>
        <v>97342.503405759999</v>
      </c>
      <c r="AS27" s="463">
        <f t="shared" si="4"/>
        <v>110233.91989435001</v>
      </c>
      <c r="AT27" s="466">
        <f t="shared" si="5"/>
        <v>13.2</v>
      </c>
      <c r="AU27" s="467"/>
      <c r="AV27" s="467"/>
    </row>
    <row r="28" spans="1:49" s="468" customFormat="1" ht="20.100000000000001" customHeight="1" x14ac:dyDescent="0.3">
      <c r="A28" s="469" t="s">
        <v>241</v>
      </c>
      <c r="B28" s="470">
        <v>130.35300000000001</v>
      </c>
      <c r="C28" s="466">
        <v>158.84299999999999</v>
      </c>
      <c r="D28" s="466">
        <f>IF(B28=0, "    ---- ", IF(ABS(ROUND(100/B28*C28-100,1))&lt;999,ROUND(100/B28*C28-100,1),IF(ROUND(100/B28*C28-100,1)&gt;999,999,-999)))</f>
        <v>21.9</v>
      </c>
      <c r="E28" s="470">
        <v>1965.845</v>
      </c>
      <c r="F28" s="466">
        <v>762.40699999999993</v>
      </c>
      <c r="G28" s="466">
        <f t="shared" si="6"/>
        <v>-61.2</v>
      </c>
      <c r="H28" s="470">
        <v>319.46699999999998</v>
      </c>
      <c r="I28" s="466">
        <v>296.41899999999998</v>
      </c>
      <c r="J28" s="466">
        <f t="shared" si="11"/>
        <v>-7.2</v>
      </c>
      <c r="K28" s="462">
        <v>335.58</v>
      </c>
      <c r="L28" s="463">
        <v>323.30900000000003</v>
      </c>
      <c r="M28" s="463">
        <f t="shared" si="12"/>
        <v>-3.7</v>
      </c>
      <c r="N28" s="464">
        <v>15.5</v>
      </c>
      <c r="O28" s="465">
        <v>2</v>
      </c>
      <c r="P28" s="466">
        <f t="shared" si="13"/>
        <v>-87.1</v>
      </c>
      <c r="Q28" s="462">
        <v>6756.7907897300001</v>
      </c>
      <c r="R28" s="463">
        <v>8644.1815521499993</v>
      </c>
      <c r="S28" s="466">
        <f t="shared" si="0"/>
        <v>27.9</v>
      </c>
      <c r="T28" s="462">
        <v>25.661000000000001</v>
      </c>
      <c r="U28" s="463">
        <v>26.995999999999999</v>
      </c>
      <c r="V28" s="466">
        <f t="shared" si="14"/>
        <v>5.2</v>
      </c>
      <c r="W28" s="462">
        <v>272</v>
      </c>
      <c r="X28" s="463">
        <v>594</v>
      </c>
      <c r="Y28" s="466">
        <f t="shared" si="15"/>
        <v>118.4</v>
      </c>
      <c r="Z28" s="462">
        <v>668</v>
      </c>
      <c r="AA28" s="463">
        <v>1209</v>
      </c>
      <c r="AB28" s="466">
        <f t="shared" si="7"/>
        <v>81</v>
      </c>
      <c r="AC28" s="462">
        <v>5.8</v>
      </c>
      <c r="AD28" s="463">
        <v>5</v>
      </c>
      <c r="AE28" s="466">
        <f>IF(AC28=0, "    ---- ", IF(ABS(ROUND(100/AC28*AD28-100,1))&lt;999,ROUND(100/AC28*AD28-100,1),IF(ROUND(100/AC28*AD28-100,1)&gt;999,999,-999)))</f>
        <v>-13.8</v>
      </c>
      <c r="AF28" s="462">
        <v>20.615203989999998</v>
      </c>
      <c r="AG28" s="463">
        <v>204.38969107000003</v>
      </c>
      <c r="AH28" s="466">
        <f t="shared" si="16"/>
        <v>891.5</v>
      </c>
      <c r="AI28" s="462">
        <v>448.84399999999999</v>
      </c>
      <c r="AJ28" s="463">
        <v>664.79</v>
      </c>
      <c r="AK28" s="466">
        <f t="shared" si="1"/>
        <v>48.1</v>
      </c>
      <c r="AL28" s="462">
        <v>2218</v>
      </c>
      <c r="AM28" s="463">
        <v>3015.7000000000003</v>
      </c>
      <c r="AN28" s="466">
        <f t="shared" si="8"/>
        <v>36</v>
      </c>
      <c r="AO28" s="463">
        <f t="shared" si="2"/>
        <v>13161.15599372</v>
      </c>
      <c r="AP28" s="463">
        <f t="shared" si="2"/>
        <v>15900.035243219998</v>
      </c>
      <c r="AQ28" s="466">
        <f t="shared" si="3"/>
        <v>20.8</v>
      </c>
      <c r="AR28" s="463">
        <f t="shared" si="4"/>
        <v>13182.455993719999</v>
      </c>
      <c r="AS28" s="463">
        <f t="shared" si="4"/>
        <v>15907.035243219998</v>
      </c>
      <c r="AT28" s="466">
        <f t="shared" si="5"/>
        <v>20.7</v>
      </c>
      <c r="AU28" s="467"/>
      <c r="AV28" s="467"/>
    </row>
    <row r="29" spans="1:49" s="468" customFormat="1" ht="20.100000000000001" customHeight="1" x14ac:dyDescent="0.3">
      <c r="A29" s="469" t="s">
        <v>242</v>
      </c>
      <c r="B29" s="470">
        <v>285.09100000000001</v>
      </c>
      <c r="C29" s="466">
        <v>313.447</v>
      </c>
      <c r="D29" s="466">
        <f>IF(B29=0, "    ---- ", IF(ABS(ROUND(100/B29*C29-100,1))&lt;999,ROUND(100/B29*C29-100,1),IF(ROUND(100/B29*C29-100,1)&gt;999,999,-999)))</f>
        <v>9.9</v>
      </c>
      <c r="E29" s="470">
        <v>24284.949999999997</v>
      </c>
      <c r="F29" s="466">
        <v>29477.411999999997</v>
      </c>
      <c r="G29" s="466">
        <f>IF(E29=0, "    ---- ", IF(ABS(ROUND(100/E29*F29-100,1))&lt;999,ROUND(100/E29*F29-100,1),IF(ROUND(100/E29*F29-100,1)&gt;999,999,-999)))</f>
        <v>21.4</v>
      </c>
      <c r="H29" s="470">
        <v>431.322</v>
      </c>
      <c r="I29" s="466">
        <v>496.68499999999995</v>
      </c>
      <c r="J29" s="466">
        <f>IF(H29=0, "    ---- ", IF(ABS(ROUND(100/H29*I29-100,1))&lt;999,ROUND(100/H29*I29-100,1),IF(ROUND(100/H29*I29-100,1)&gt;999,999,-999)))</f>
        <v>15.2</v>
      </c>
      <c r="K29" s="470">
        <v>626.86699999999996</v>
      </c>
      <c r="L29" s="466">
        <v>1004.8779999999999</v>
      </c>
      <c r="M29" s="466">
        <f>IF(K29=0, "    ---- ", IF(ABS(ROUND(100/K29*L29-100,1))&lt;999,ROUND(100/K29*L29-100,1),IF(ROUND(100/K29*L29-100,1)&gt;999,999,-999)))</f>
        <v>60.3</v>
      </c>
      <c r="N29" s="470">
        <v>153.1</v>
      </c>
      <c r="O29" s="466">
        <v>140</v>
      </c>
      <c r="P29" s="466">
        <f>IF(N29=0, "    ---- ", IF(ABS(ROUND(100/N29*O29-100,1))&lt;999,ROUND(100/N29*O29-100,1),IF(ROUND(100/N29*O29-100,1)&gt;999,999,-999)))</f>
        <v>-8.6</v>
      </c>
      <c r="Q29" s="470">
        <v>35059.110644259999</v>
      </c>
      <c r="R29" s="466">
        <v>38761.725396009999</v>
      </c>
      <c r="S29" s="466">
        <f>IF(Q29=0, "    ---- ", IF(ABS(ROUND(100/Q29*R29-100,1))&lt;999,ROUND(100/Q29*R29-100,1),IF(ROUND(100/Q29*R29-100,1)&gt;999,999,-999)))</f>
        <v>10.6</v>
      </c>
      <c r="T29" s="470">
        <v>134.065</v>
      </c>
      <c r="U29" s="466">
        <v>350.75599999999997</v>
      </c>
      <c r="V29" s="466">
        <f>IF(T29=0, "    ---- ", IF(ABS(ROUND(100/T29*U29-100,1))&lt;999,ROUND(100/T29*U29-100,1),IF(ROUND(100/T29*U29-100,1)&gt;999,999,-999)))</f>
        <v>161.6</v>
      </c>
      <c r="W29" s="470">
        <v>5677</v>
      </c>
      <c r="X29" s="466">
        <v>8751.99</v>
      </c>
      <c r="Y29" s="466">
        <f>IF(W29=0, "    ---- ", IF(ABS(ROUND(100/W29*X29-100,1))&lt;999,ROUND(100/W29*X29-100,1),IF(ROUND(100/W29*X29-100,1)&gt;999,999,-999)))</f>
        <v>54.2</v>
      </c>
      <c r="Z29" s="470">
        <v>6911</v>
      </c>
      <c r="AA29" s="466">
        <v>8013</v>
      </c>
      <c r="AB29" s="466">
        <f>IF(Z29=0, "    ---- ", IF(ABS(ROUND(100/Z29*AA29-100,1))&lt;999,ROUND(100/Z29*AA29-100,1),IF(ROUND(100/Z29*AA29-100,1)&gt;999,999,-999)))</f>
        <v>15.9</v>
      </c>
      <c r="AC29" s="470">
        <v>19.2</v>
      </c>
      <c r="AD29" s="466">
        <v>25</v>
      </c>
      <c r="AE29" s="466">
        <f>IF(AC29=0, "    ---- ", IF(ABS(ROUND(100/AC29*AD29-100,1))&lt;999,ROUND(100/AC29*AD29-100,1),IF(ROUND(100/AC29*AD29-100,1)&gt;999,999,-999)))</f>
        <v>30.2</v>
      </c>
      <c r="AF29" s="470">
        <v>446.57875521999995</v>
      </c>
      <c r="AG29" s="466">
        <v>431.04774156000008</v>
      </c>
      <c r="AH29" s="466">
        <f>IF(AF29=0, "    ---- ", IF(ABS(ROUND(100/AF29*AG29-100,1))&lt;999,ROUND(100/AF29*AG29-100,1),IF(ROUND(100/AF29*AG29-100,1)&gt;999,999,-999)))</f>
        <v>-3.5</v>
      </c>
      <c r="AI29" s="470">
        <v>4712.6750000000002</v>
      </c>
      <c r="AJ29" s="466">
        <v>5259.3140000000003</v>
      </c>
      <c r="AK29" s="466">
        <f>IF(AI29=0, "    ---- ", IF(ABS(ROUND(100/AI29*AJ29-100,1))&lt;999,ROUND(100/AI29*AJ29-100,1),IF(ROUND(100/AI29*AJ29-100,1)&gt;999,999,-999)))</f>
        <v>11.6</v>
      </c>
      <c r="AL29" s="470">
        <v>31784</v>
      </c>
      <c r="AM29" s="466">
        <v>33115.699999999997</v>
      </c>
      <c r="AN29" s="466">
        <f>IF(AL29=0, "    ---- ", IF(ABS(ROUND(100/AL29*AM29-100,1))&lt;999,ROUND(100/AL29*AM29-100,1),IF(ROUND(100/AL29*AM29-100,1)&gt;999,999,-999)))</f>
        <v>4.2</v>
      </c>
      <c r="AO29" s="463">
        <f t="shared" si="2"/>
        <v>110352.65939948001</v>
      </c>
      <c r="AP29" s="463">
        <f t="shared" si="2"/>
        <v>125975.95513757</v>
      </c>
      <c r="AQ29" s="466">
        <f>IF(AO29=0, "    ---- ", IF(ABS(ROUND(100/AO29*AP29-100,1))&lt;999,ROUND(100/AO29*AP29-100,1),IF(ROUND(100/AO29*AP29-100,1)&gt;999,999,-999)))</f>
        <v>14.2</v>
      </c>
      <c r="AR29" s="463">
        <f>B29+E29+H29+K29+N29+Q29+T29+W29+Z29+AC29+AF29+AI29+AL29</f>
        <v>110524.95939948001</v>
      </c>
      <c r="AS29" s="463">
        <f t="shared" si="4"/>
        <v>126140.95513757</v>
      </c>
      <c r="AT29" s="413">
        <f t="shared" si="5"/>
        <v>14.1</v>
      </c>
      <c r="AU29" s="467"/>
      <c r="AV29" s="467"/>
      <c r="AW29" s="472"/>
    </row>
    <row r="30" spans="1:49" s="456" customFormat="1" ht="20.100000000000001" customHeight="1" x14ac:dyDescent="0.3">
      <c r="A30" s="469"/>
      <c r="B30" s="447"/>
      <c r="C30" s="448"/>
      <c r="D30" s="473"/>
      <c r="E30" s="447"/>
      <c r="F30" s="448"/>
      <c r="G30" s="473"/>
      <c r="H30" s="447"/>
      <c r="I30" s="448"/>
      <c r="J30" s="473"/>
      <c r="K30" s="474"/>
      <c r="L30" s="473"/>
      <c r="M30" s="448"/>
      <c r="N30" s="447"/>
      <c r="O30" s="448"/>
      <c r="P30" s="451"/>
      <c r="Q30" s="447"/>
      <c r="R30" s="448"/>
      <c r="S30" s="451"/>
      <c r="T30" s="447"/>
      <c r="U30" s="448"/>
      <c r="V30" s="451"/>
      <c r="W30" s="447"/>
      <c r="X30" s="448"/>
      <c r="Y30" s="451"/>
      <c r="Z30" s="447"/>
      <c r="AA30" s="448"/>
      <c r="AB30" s="451"/>
      <c r="AC30" s="447"/>
      <c r="AD30" s="448"/>
      <c r="AE30" s="451"/>
      <c r="AF30" s="447"/>
      <c r="AG30" s="448"/>
      <c r="AH30" s="451"/>
      <c r="AI30" s="447"/>
      <c r="AJ30" s="448"/>
      <c r="AK30" s="451"/>
      <c r="AL30" s="447"/>
      <c r="AM30" s="448"/>
      <c r="AN30" s="451"/>
      <c r="AO30" s="448"/>
      <c r="AP30" s="448"/>
      <c r="AQ30" s="451"/>
      <c r="AR30" s="448"/>
      <c r="AS30" s="448"/>
      <c r="AT30" s="414"/>
      <c r="AU30" s="455"/>
      <c r="AV30" s="455"/>
    </row>
    <row r="31" spans="1:49" s="456" customFormat="1" ht="20.100000000000001" customHeight="1" x14ac:dyDescent="0.3">
      <c r="A31" s="452" t="s">
        <v>243</v>
      </c>
      <c r="B31" s="474"/>
      <c r="C31" s="473"/>
      <c r="D31" s="473"/>
      <c r="E31" s="474"/>
      <c r="F31" s="473"/>
      <c r="G31" s="473"/>
      <c r="H31" s="474"/>
      <c r="I31" s="473"/>
      <c r="J31" s="473"/>
      <c r="K31" s="474"/>
      <c r="L31" s="473"/>
      <c r="M31" s="448"/>
      <c r="N31" s="474"/>
      <c r="O31" s="473"/>
      <c r="P31" s="451"/>
      <c r="Q31" s="474"/>
      <c r="R31" s="473"/>
      <c r="S31" s="451"/>
      <c r="T31" s="474"/>
      <c r="U31" s="473"/>
      <c r="V31" s="451"/>
      <c r="W31" s="474"/>
      <c r="X31" s="473"/>
      <c r="Y31" s="451"/>
      <c r="Z31" s="474"/>
      <c r="AA31" s="473"/>
      <c r="AB31" s="451"/>
      <c r="AC31" s="474"/>
      <c r="AD31" s="473"/>
      <c r="AE31" s="451"/>
      <c r="AF31" s="474"/>
      <c r="AG31" s="473"/>
      <c r="AH31" s="451"/>
      <c r="AI31" s="474"/>
      <c r="AJ31" s="473"/>
      <c r="AK31" s="451"/>
      <c r="AL31" s="474"/>
      <c r="AM31" s="473"/>
      <c r="AN31" s="451"/>
      <c r="AO31" s="448"/>
      <c r="AP31" s="448"/>
      <c r="AQ31" s="451"/>
      <c r="AR31" s="448"/>
      <c r="AS31" s="448"/>
      <c r="AT31" s="414"/>
      <c r="AU31" s="455"/>
      <c r="AV31" s="455"/>
    </row>
    <row r="32" spans="1:49" s="456" customFormat="1" ht="20.100000000000001" customHeight="1" x14ac:dyDescent="0.3">
      <c r="A32" s="452" t="s">
        <v>244</v>
      </c>
      <c r="B32" s="474"/>
      <c r="C32" s="473"/>
      <c r="D32" s="451"/>
      <c r="E32" s="474"/>
      <c r="F32" s="473"/>
      <c r="G32" s="451"/>
      <c r="H32" s="474"/>
      <c r="I32" s="473"/>
      <c r="J32" s="451"/>
      <c r="K32" s="474"/>
      <c r="L32" s="473"/>
      <c r="M32" s="448"/>
      <c r="N32" s="474"/>
      <c r="O32" s="473"/>
      <c r="P32" s="451"/>
      <c r="Q32" s="474"/>
      <c r="R32" s="473"/>
      <c r="S32" s="451"/>
      <c r="T32" s="474"/>
      <c r="U32" s="473"/>
      <c r="V32" s="451"/>
      <c r="W32" s="474"/>
      <c r="X32" s="473"/>
      <c r="Y32" s="451"/>
      <c r="Z32" s="474"/>
      <c r="AA32" s="473"/>
      <c r="AB32" s="451"/>
      <c r="AC32" s="474"/>
      <c r="AD32" s="473"/>
      <c r="AE32" s="451"/>
      <c r="AF32" s="474"/>
      <c r="AG32" s="473"/>
      <c r="AH32" s="451"/>
      <c r="AI32" s="474"/>
      <c r="AJ32" s="473"/>
      <c r="AK32" s="451"/>
      <c r="AL32" s="474"/>
      <c r="AM32" s="473"/>
      <c r="AN32" s="451"/>
      <c r="AO32" s="448"/>
      <c r="AP32" s="448"/>
      <c r="AQ32" s="451"/>
      <c r="AR32" s="448"/>
      <c r="AS32" s="448"/>
      <c r="AT32" s="414"/>
      <c r="AU32" s="455"/>
      <c r="AV32" s="455"/>
    </row>
    <row r="33" spans="1:49" s="456" customFormat="1" ht="20.100000000000001" customHeight="1" x14ac:dyDescent="0.3">
      <c r="A33" s="469" t="s">
        <v>245</v>
      </c>
      <c r="B33" s="474"/>
      <c r="C33" s="473"/>
      <c r="D33" s="473"/>
      <c r="E33" s="474">
        <v>15.326000000000001</v>
      </c>
      <c r="F33" s="473">
        <v>15.327</v>
      </c>
      <c r="G33" s="473">
        <f t="shared" ref="G33:G94" si="17">IF(E33=0, "    ---- ", IF(ABS(ROUND(100/E33*F33-100,1))&lt;999,ROUND(100/E33*F33-100,1),IF(ROUND(100/E33*F33-100,1)&gt;999,999,-999)))</f>
        <v>0</v>
      </c>
      <c r="H33" s="474"/>
      <c r="I33" s="473"/>
      <c r="J33" s="473"/>
      <c r="K33" s="474"/>
      <c r="L33" s="473"/>
      <c r="M33" s="448"/>
      <c r="N33" s="474"/>
      <c r="O33" s="473"/>
      <c r="P33" s="451"/>
      <c r="Q33" s="474"/>
      <c r="R33" s="473"/>
      <c r="S33" s="451"/>
      <c r="T33" s="474"/>
      <c r="U33" s="473"/>
      <c r="V33" s="451"/>
      <c r="W33" s="474"/>
      <c r="X33" s="473">
        <v>1.9699999999999998E-6</v>
      </c>
      <c r="Y33" s="451" t="str">
        <f t="shared" ref="Y33:Y94" si="18">IF(W33=0, "    ---- ", IF(ABS(ROUND(100/W33*X33-100,1))&lt;999,ROUND(100/W33*X33-100,1),IF(ROUND(100/W33*X33-100,1)&gt;999,999,-999)))</f>
        <v xml:space="preserve">    ---- </v>
      </c>
      <c r="Z33" s="474">
        <v>112</v>
      </c>
      <c r="AA33" s="473">
        <v>0</v>
      </c>
      <c r="AB33" s="451">
        <f t="shared" ref="AB33:AB42" si="19">IF(Z33=0, "    ---- ", IF(ABS(ROUND(100/Z33*AA33-100,1))&lt;999,ROUND(100/Z33*AA33-100,1),IF(ROUND(100/Z33*AA33-100,1)&gt;999,999,-999)))</f>
        <v>-100</v>
      </c>
      <c r="AC33" s="474"/>
      <c r="AD33" s="473"/>
      <c r="AE33" s="451"/>
      <c r="AF33" s="474"/>
      <c r="AG33" s="473"/>
      <c r="AH33" s="451"/>
      <c r="AI33" s="474">
        <v>1.0169999999999999</v>
      </c>
      <c r="AJ33" s="473">
        <v>1.0149999999999999</v>
      </c>
      <c r="AK33" s="451">
        <f t="shared" ref="AK33:AK94" si="20">IF(AI33=0, "    ---- ", IF(ABS(ROUND(100/AI33*AJ33-100,1))&lt;999,ROUND(100/AI33*AJ33-100,1),IF(ROUND(100/AI33*AJ33-100,1)&gt;999,999,-999)))</f>
        <v>-0.2</v>
      </c>
      <c r="AL33" s="474"/>
      <c r="AM33" s="473"/>
      <c r="AN33" s="451"/>
      <c r="AO33" s="448">
        <f t="shared" ref="AO33:AP46" si="21">B33+E33+H33+K33+Q33+T33+W33+Z33+AF33+AI33+AL33</f>
        <v>128.34299999999999</v>
      </c>
      <c r="AP33" s="448">
        <f t="shared" si="21"/>
        <v>16.342001969999998</v>
      </c>
      <c r="AQ33" s="451">
        <f t="shared" ref="AQ33:AQ94" si="22">IF(AO33=0, "    ---- ", IF(ABS(ROUND(100/AO33*AP33-100,1))&lt;999,ROUND(100/AO33*AP33-100,1),IF(ROUND(100/AO33*AP33-100,1)&gt;999,999,-999)))</f>
        <v>-87.3</v>
      </c>
      <c r="AR33" s="448">
        <f t="shared" ref="AR33:AS94" si="23">B33+E33+H33+K33+N33+Q33+T33+W33+Z33+AC33+AF33+AI33+AL33</f>
        <v>128.34299999999999</v>
      </c>
      <c r="AS33" s="448">
        <f t="shared" si="23"/>
        <v>16.342001969999998</v>
      </c>
      <c r="AT33" s="414">
        <f t="shared" ref="AT33:AT94" si="24">IF(AR33=0, "    ---- ", IF(ABS(ROUND(100/AR33*AS33-100,1))&lt;999,ROUND(100/AR33*AS33-100,1),IF(ROUND(100/AR33*AS33-100,1)&gt;999,999,-999)))</f>
        <v>-87.3</v>
      </c>
      <c r="AU33" s="455"/>
      <c r="AV33" s="455"/>
      <c r="AW33" s="475"/>
    </row>
    <row r="34" spans="1:49" s="456" customFormat="1" ht="20.100000000000001" customHeight="1" x14ac:dyDescent="0.3">
      <c r="A34" s="469" t="s">
        <v>246</v>
      </c>
      <c r="B34" s="474"/>
      <c r="C34" s="473"/>
      <c r="D34" s="473"/>
      <c r="E34" s="474">
        <v>36294.279000000002</v>
      </c>
      <c r="F34" s="473">
        <v>20515.152999999998</v>
      </c>
      <c r="G34" s="473">
        <f t="shared" si="17"/>
        <v>-43.5</v>
      </c>
      <c r="H34" s="474"/>
      <c r="I34" s="473"/>
      <c r="J34" s="473"/>
      <c r="K34" s="474"/>
      <c r="L34" s="473"/>
      <c r="M34" s="448"/>
      <c r="N34" s="474"/>
      <c r="O34" s="473"/>
      <c r="P34" s="451"/>
      <c r="Q34" s="474">
        <v>48150.570323559994</v>
      </c>
      <c r="R34" s="473">
        <v>52987.143974480001</v>
      </c>
      <c r="S34" s="451">
        <f>IF(Q34=0, "    ---- ", IF(ABS(ROUND(100/Q34*R34-100,1))&lt;999,ROUND(100/Q34*R34-100,1),IF(ROUND(100/Q34*R34-100,1)&gt;999,999,-999)))</f>
        <v>10</v>
      </c>
      <c r="T34" s="474">
        <v>159.983</v>
      </c>
      <c r="U34" s="473">
        <v>179.13300000000001</v>
      </c>
      <c r="V34" s="451">
        <f>IF(T34=0, "    ---- ", IF(ABS(ROUND(100/T34*U34-100,1))&lt;999,ROUND(100/T34*U34-100,1),IF(ROUND(100/T34*U34-100,1)&gt;999,999,-999)))</f>
        <v>12</v>
      </c>
      <c r="W34" s="474">
        <v>7801</v>
      </c>
      <c r="X34" s="473">
        <v>7582.68565218</v>
      </c>
      <c r="Y34" s="451">
        <f t="shared" si="18"/>
        <v>-2.8</v>
      </c>
      <c r="Z34" s="474">
        <v>10814</v>
      </c>
      <c r="AA34" s="473">
        <v>11842</v>
      </c>
      <c r="AB34" s="451">
        <f t="shared" si="19"/>
        <v>9.5</v>
      </c>
      <c r="AC34" s="474"/>
      <c r="AD34" s="473"/>
      <c r="AE34" s="451"/>
      <c r="AF34" s="474"/>
      <c r="AG34" s="473"/>
      <c r="AH34" s="451"/>
      <c r="AI34" s="474">
        <v>3427.4920000000002</v>
      </c>
      <c r="AJ34" s="473">
        <v>3544.5859999999998</v>
      </c>
      <c r="AK34" s="451">
        <f t="shared" si="20"/>
        <v>3.4</v>
      </c>
      <c r="AL34" s="474">
        <v>21041</v>
      </c>
      <c r="AM34" s="473">
        <v>20528</v>
      </c>
      <c r="AN34" s="451">
        <f t="shared" ref="AN34:AN94" si="25">IF(AL34=0, "    ---- ", IF(ABS(ROUND(100/AL34*AM34-100,1))&lt;999,ROUND(100/AL34*AM34-100,1),IF(ROUND(100/AL34*AM34-100,1)&gt;999,999,-999)))</f>
        <v>-2.4</v>
      </c>
      <c r="AO34" s="448">
        <f t="shared" si="21"/>
        <v>127688.32432355998</v>
      </c>
      <c r="AP34" s="448">
        <f t="shared" si="21"/>
        <v>117178.70162666</v>
      </c>
      <c r="AQ34" s="451">
        <f t="shared" si="22"/>
        <v>-8.1999999999999993</v>
      </c>
      <c r="AR34" s="448">
        <f t="shared" si="23"/>
        <v>127688.32432355998</v>
      </c>
      <c r="AS34" s="448">
        <f t="shared" si="23"/>
        <v>117178.70162666</v>
      </c>
      <c r="AT34" s="414">
        <f t="shared" si="24"/>
        <v>-8.1999999999999993</v>
      </c>
      <c r="AU34" s="455"/>
      <c r="AV34" s="455"/>
      <c r="AW34" s="475"/>
    </row>
    <row r="35" spans="1:49" s="456" customFormat="1" ht="20.100000000000001" customHeight="1" x14ac:dyDescent="0.3">
      <c r="A35" s="469" t="s">
        <v>247</v>
      </c>
      <c r="B35" s="474"/>
      <c r="C35" s="473"/>
      <c r="D35" s="473"/>
      <c r="E35" s="474">
        <v>87086.508000000002</v>
      </c>
      <c r="F35" s="473">
        <v>105991.673</v>
      </c>
      <c r="G35" s="473">
        <f t="shared" si="17"/>
        <v>21.7</v>
      </c>
      <c r="H35" s="474">
        <v>83.477999999999994</v>
      </c>
      <c r="I35" s="473">
        <v>95.504999999999995</v>
      </c>
      <c r="J35" s="466">
        <f t="shared" ref="J35:J36" si="26">IF(H35=0, "    ---- ", IF(ABS(ROUND(100/H35*I35-100,1))&lt;999,ROUND(100/H35*I35-100,1),IF(ROUND(100/H35*I35-100,1)&gt;999,999,-999)))</f>
        <v>14.4</v>
      </c>
      <c r="K35" s="474">
        <v>3005.7939999999999</v>
      </c>
      <c r="L35" s="473">
        <v>3033.308</v>
      </c>
      <c r="M35" s="448">
        <f>IF(K35=0, "    ---- ", IF(ABS(ROUND(100/K35*L35-100,1))&lt;999,ROUND(100/K35*L35-100,1),IF(ROUND(100/K35*L35-100,1)&gt;999,999,-999)))</f>
        <v>0.9</v>
      </c>
      <c r="N35" s="474"/>
      <c r="O35" s="473"/>
      <c r="P35" s="451"/>
      <c r="Q35" s="474">
        <v>158334.53219662001</v>
      </c>
      <c r="R35" s="473">
        <v>165144.55870486997</v>
      </c>
      <c r="S35" s="451">
        <f>IF(Q35=0, "    ---- ", IF(ABS(ROUND(100/Q35*R35-100,1))&lt;999,ROUND(100/Q35*R35-100,1),IF(ROUND(100/Q35*R35-100,1)&gt;999,999,-999)))</f>
        <v>4.3</v>
      </c>
      <c r="T35" s="474">
        <v>657.99299999999994</v>
      </c>
      <c r="U35" s="473">
        <v>728.62699999999995</v>
      </c>
      <c r="V35" s="451">
        <f>IF(T35=0, "    ---- ", IF(ABS(ROUND(100/T35*U35-100,1))&lt;999,ROUND(100/T35*U35-100,1),IF(ROUND(100/T35*U35-100,1)&gt;999,999,-999)))</f>
        <v>10.7</v>
      </c>
      <c r="W35" s="474">
        <v>19128</v>
      </c>
      <c r="X35" s="473">
        <v>22698.238055289898</v>
      </c>
      <c r="Y35" s="451">
        <f t="shared" si="18"/>
        <v>18.7</v>
      </c>
      <c r="Z35" s="474">
        <v>17845</v>
      </c>
      <c r="AA35" s="473">
        <v>18528</v>
      </c>
      <c r="AB35" s="451">
        <f t="shared" si="19"/>
        <v>3.8</v>
      </c>
      <c r="AC35" s="474"/>
      <c r="AD35" s="473"/>
      <c r="AE35" s="451"/>
      <c r="AF35" s="474">
        <v>2163.9575433200002</v>
      </c>
      <c r="AG35" s="473">
        <v>1746.9717468100002</v>
      </c>
      <c r="AH35" s="451">
        <f>IF(AF35=0, "    ---- ", IF(ABS(ROUND(100/AF35*AG35-100,1))&lt;999,ROUND(100/AF35*AG35-100,1),IF(ROUND(100/AF35*AG35-100,1)&gt;999,999,-999)))</f>
        <v>-19.3</v>
      </c>
      <c r="AI35" s="474">
        <v>6287.5419999999995</v>
      </c>
      <c r="AJ35" s="473">
        <v>6891.7380000000003</v>
      </c>
      <c r="AK35" s="451">
        <f t="shared" si="20"/>
        <v>9.6</v>
      </c>
      <c r="AL35" s="474">
        <v>85542</v>
      </c>
      <c r="AM35" s="473">
        <v>100044.4</v>
      </c>
      <c r="AN35" s="451">
        <f t="shared" si="25"/>
        <v>17</v>
      </c>
      <c r="AO35" s="448">
        <f t="shared" si="21"/>
        <v>380134.80473994004</v>
      </c>
      <c r="AP35" s="448">
        <f t="shared" si="21"/>
        <v>424903.01950696984</v>
      </c>
      <c r="AQ35" s="451">
        <f t="shared" si="22"/>
        <v>11.8</v>
      </c>
      <c r="AR35" s="448">
        <f t="shared" si="23"/>
        <v>380134.80473994004</v>
      </c>
      <c r="AS35" s="448">
        <f t="shared" si="23"/>
        <v>424903.01950696984</v>
      </c>
      <c r="AT35" s="414">
        <f t="shared" si="24"/>
        <v>11.8</v>
      </c>
      <c r="AU35" s="455"/>
      <c r="AV35" s="455"/>
      <c r="AW35" s="475"/>
    </row>
    <row r="36" spans="1:49" s="456" customFormat="1" ht="20.100000000000001" customHeight="1" x14ac:dyDescent="0.3">
      <c r="A36" s="469" t="s">
        <v>248</v>
      </c>
      <c r="B36" s="474"/>
      <c r="C36" s="473"/>
      <c r="D36" s="451"/>
      <c r="E36" s="474">
        <v>85758.978000000003</v>
      </c>
      <c r="F36" s="473">
        <v>81846.717999999993</v>
      </c>
      <c r="G36" s="451">
        <f t="shared" si="17"/>
        <v>-4.5999999999999996</v>
      </c>
      <c r="H36" s="474">
        <v>83.477999999999994</v>
      </c>
      <c r="I36" s="473">
        <v>95.504999999999995</v>
      </c>
      <c r="J36" s="466">
        <f t="shared" si="26"/>
        <v>14.4</v>
      </c>
      <c r="K36" s="474">
        <v>63.835000000000001</v>
      </c>
      <c r="L36" s="473">
        <v>56.154000000000003</v>
      </c>
      <c r="M36" s="448">
        <f>IF(K36=0, "    ---- ", IF(ABS(ROUND(100/K36*L36-100,1))&lt;999,ROUND(100/K36*L36-100,1),IF(ROUND(100/K36*L36-100,1)&gt;999,999,-999)))</f>
        <v>-12</v>
      </c>
      <c r="N36" s="474"/>
      <c r="O36" s="473"/>
      <c r="P36" s="451"/>
      <c r="Q36" s="474">
        <v>28270.562216800001</v>
      </c>
      <c r="R36" s="473">
        <v>26387.366017689998</v>
      </c>
      <c r="S36" s="451">
        <f>IF(Q36=0, "    ---- ", IF(ABS(ROUND(100/Q36*R36-100,1))&lt;999,ROUND(100/Q36*R36-100,1),IF(ROUND(100/Q36*R36-100,1)&gt;999,999,-999)))</f>
        <v>-6.7</v>
      </c>
      <c r="T36" s="474">
        <v>153.411</v>
      </c>
      <c r="U36" s="473">
        <v>103.26600000000001</v>
      </c>
      <c r="V36" s="451">
        <f>IF(T36=0, "    ---- ", IF(ABS(ROUND(100/T36*U36-100,1))&lt;999,ROUND(100/T36*U36-100,1),IF(ROUND(100/T36*U36-100,1)&gt;999,999,-999)))</f>
        <v>-32.700000000000003</v>
      </c>
      <c r="W36" s="474">
        <v>2647</v>
      </c>
      <c r="X36" s="473">
        <v>1048.45778387</v>
      </c>
      <c r="Y36" s="451">
        <f t="shared" si="18"/>
        <v>-60.4</v>
      </c>
      <c r="Z36" s="474">
        <v>4048</v>
      </c>
      <c r="AA36" s="473">
        <v>2911</v>
      </c>
      <c r="AB36" s="451">
        <f t="shared" si="19"/>
        <v>-28.1</v>
      </c>
      <c r="AC36" s="474"/>
      <c r="AD36" s="473"/>
      <c r="AE36" s="451"/>
      <c r="AF36" s="474"/>
      <c r="AG36" s="473"/>
      <c r="AH36" s="451"/>
      <c r="AI36" s="474">
        <v>2338.636</v>
      </c>
      <c r="AJ36" s="473">
        <v>2040.415</v>
      </c>
      <c r="AK36" s="451">
        <f t="shared" si="20"/>
        <v>-12.8</v>
      </c>
      <c r="AL36" s="474">
        <v>15108</v>
      </c>
      <c r="AM36" s="473">
        <v>15619.5</v>
      </c>
      <c r="AN36" s="451">
        <f t="shared" si="25"/>
        <v>3.4</v>
      </c>
      <c r="AO36" s="448">
        <f t="shared" si="21"/>
        <v>138471.90021679999</v>
      </c>
      <c r="AP36" s="448">
        <f t="shared" si="21"/>
        <v>130108.38180156</v>
      </c>
      <c r="AQ36" s="451">
        <f t="shared" si="22"/>
        <v>-6</v>
      </c>
      <c r="AR36" s="448">
        <f t="shared" si="23"/>
        <v>138471.90021679999</v>
      </c>
      <c r="AS36" s="448">
        <f t="shared" si="23"/>
        <v>130108.38180156</v>
      </c>
      <c r="AT36" s="414">
        <f t="shared" si="24"/>
        <v>-6</v>
      </c>
      <c r="AU36" s="455"/>
      <c r="AV36" s="455"/>
      <c r="AW36" s="475"/>
    </row>
    <row r="37" spans="1:49" s="456" customFormat="1" ht="20.100000000000001" customHeight="1" x14ac:dyDescent="0.3">
      <c r="A37" s="469" t="s">
        <v>231</v>
      </c>
      <c r="B37" s="474"/>
      <c r="C37" s="473"/>
      <c r="D37" s="473"/>
      <c r="E37" s="474">
        <v>85758.978000000003</v>
      </c>
      <c r="F37" s="473">
        <v>81846.717999999993</v>
      </c>
      <c r="G37" s="473">
        <f t="shared" si="17"/>
        <v>-4.5999999999999996</v>
      </c>
      <c r="H37" s="474"/>
      <c r="I37" s="473"/>
      <c r="J37" s="473"/>
      <c r="K37" s="474">
        <v>63.835000000000001</v>
      </c>
      <c r="L37" s="473">
        <v>56.154000000000003</v>
      </c>
      <c r="M37" s="448">
        <f>IF(K37=0, "    ---- ", IF(ABS(ROUND(100/K37*L37-100,1))&lt;999,ROUND(100/K37*L37-100,1),IF(ROUND(100/K37*L37-100,1)&gt;999,999,-999)))</f>
        <v>-12</v>
      </c>
      <c r="N37" s="474"/>
      <c r="O37" s="473"/>
      <c r="P37" s="451"/>
      <c r="Q37" s="474">
        <v>28270.562216800001</v>
      </c>
      <c r="R37" s="473">
        <v>26387.366017689998</v>
      </c>
      <c r="S37" s="451">
        <f>IF(Q37=0, "    ---- ", IF(ABS(ROUND(100/Q37*R37-100,1))&lt;999,ROUND(100/Q37*R37-100,1),IF(ROUND(100/Q37*R37-100,1)&gt;999,999,-999)))</f>
        <v>-6.7</v>
      </c>
      <c r="T37" s="474"/>
      <c r="U37" s="473"/>
      <c r="V37" s="451"/>
      <c r="W37" s="474">
        <v>2647</v>
      </c>
      <c r="X37" s="473">
        <v>1048.45778387</v>
      </c>
      <c r="Y37" s="451">
        <f t="shared" si="18"/>
        <v>-60.4</v>
      </c>
      <c r="Z37" s="474"/>
      <c r="AA37" s="473"/>
      <c r="AB37" s="451"/>
      <c r="AC37" s="474"/>
      <c r="AD37" s="473"/>
      <c r="AE37" s="451"/>
      <c r="AF37" s="474"/>
      <c r="AG37" s="473"/>
      <c r="AH37" s="451"/>
      <c r="AI37" s="474">
        <v>1360.7768903000001</v>
      </c>
      <c r="AJ37" s="473">
        <v>280.86177849999984</v>
      </c>
      <c r="AK37" s="451">
        <f t="shared" si="20"/>
        <v>-79.400000000000006</v>
      </c>
      <c r="AL37" s="474">
        <v>15108</v>
      </c>
      <c r="AM37" s="473">
        <v>15619.5</v>
      </c>
      <c r="AN37" s="451">
        <f t="shared" si="25"/>
        <v>3.4</v>
      </c>
      <c r="AO37" s="448">
        <f t="shared" si="21"/>
        <v>133209.1521071</v>
      </c>
      <c r="AP37" s="448">
        <f t="shared" si="21"/>
        <v>125239.05758005999</v>
      </c>
      <c r="AQ37" s="451">
        <f t="shared" si="22"/>
        <v>-6</v>
      </c>
      <c r="AR37" s="448">
        <f t="shared" si="23"/>
        <v>133209.1521071</v>
      </c>
      <c r="AS37" s="448">
        <f t="shared" si="23"/>
        <v>125239.05758005999</v>
      </c>
      <c r="AT37" s="414">
        <f t="shared" si="24"/>
        <v>-6</v>
      </c>
      <c r="AU37" s="455"/>
      <c r="AV37" s="455"/>
      <c r="AW37" s="475"/>
    </row>
    <row r="38" spans="1:49" s="456" customFormat="1" ht="20.100000000000001" customHeight="1" x14ac:dyDescent="0.3">
      <c r="A38" s="469" t="s">
        <v>249</v>
      </c>
      <c r="B38" s="474"/>
      <c r="C38" s="473"/>
      <c r="D38" s="473"/>
      <c r="E38" s="474">
        <v>1327.53</v>
      </c>
      <c r="F38" s="473">
        <v>24144.955000000002</v>
      </c>
      <c r="G38" s="466">
        <f t="shared" si="17"/>
        <v>999</v>
      </c>
      <c r="H38" s="474"/>
      <c r="I38" s="473"/>
      <c r="J38" s="473"/>
      <c r="K38" s="474">
        <v>2941.9589999999998</v>
      </c>
      <c r="L38" s="473">
        <v>2977.154</v>
      </c>
      <c r="M38" s="448">
        <f t="shared" ref="M38:M57" si="27">IF(K38=0, "    ---- ", IF(ABS(ROUND(100/K38*L38-100,1))&lt;999,ROUND(100/K38*L38-100,1),IF(ROUND(100/K38*L38-100,1)&gt;999,999,-999)))</f>
        <v>1.2</v>
      </c>
      <c r="N38" s="474"/>
      <c r="O38" s="473"/>
      <c r="P38" s="451"/>
      <c r="Q38" s="474">
        <v>130063.96997982</v>
      </c>
      <c r="R38" s="473">
        <v>138757.19268717998</v>
      </c>
      <c r="S38" s="451">
        <f t="shared" ref="S38:S45" si="28">IF(Q38=0, "    ---- ", IF(ABS(ROUND(100/Q38*R38-100,1))&lt;999,ROUND(100/Q38*R38-100,1),IF(ROUND(100/Q38*R38-100,1)&gt;999,999,-999)))</f>
        <v>6.7</v>
      </c>
      <c r="T38" s="474">
        <v>504.58199999999999</v>
      </c>
      <c r="U38" s="473">
        <v>625.36099999999999</v>
      </c>
      <c r="V38" s="451">
        <f>IF(T38=0, "    ---- ", IF(ABS(ROUND(100/T38*U38-100,1))&lt;999,ROUND(100/T38*U38-100,1),IF(ROUND(100/T38*U38-100,1)&gt;999,999,-999)))</f>
        <v>23.9</v>
      </c>
      <c r="W38" s="474">
        <v>16481</v>
      </c>
      <c r="X38" s="473">
        <v>21649.780271419899</v>
      </c>
      <c r="Y38" s="451">
        <f t="shared" si="18"/>
        <v>31.4</v>
      </c>
      <c r="Z38" s="474">
        <v>13797</v>
      </c>
      <c r="AA38" s="473">
        <v>15617</v>
      </c>
      <c r="AB38" s="451">
        <f t="shared" si="19"/>
        <v>13.2</v>
      </c>
      <c r="AC38" s="474"/>
      <c r="AD38" s="473"/>
      <c r="AE38" s="451"/>
      <c r="AF38" s="474">
        <v>2163.9575433200002</v>
      </c>
      <c r="AG38" s="473">
        <v>1746.9717468100002</v>
      </c>
      <c r="AH38" s="451">
        <f t="shared" ref="AH38:AH46" si="29">IF(AF38=0, "    ---- ", IF(ABS(ROUND(100/AF38*AG38-100,1))&lt;999,ROUND(100/AF38*AG38-100,1),IF(ROUND(100/AF38*AG38-100,1)&gt;999,999,-999)))</f>
        <v>-19.3</v>
      </c>
      <c r="AI38" s="474">
        <v>3948.9059999999999</v>
      </c>
      <c r="AJ38" s="473">
        <v>4851.3230000000003</v>
      </c>
      <c r="AK38" s="451">
        <f t="shared" si="20"/>
        <v>22.9</v>
      </c>
      <c r="AL38" s="474">
        <v>70434</v>
      </c>
      <c r="AM38" s="473">
        <v>84424.9</v>
      </c>
      <c r="AN38" s="451">
        <f t="shared" si="25"/>
        <v>19.899999999999999</v>
      </c>
      <c r="AO38" s="448">
        <f t="shared" si="21"/>
        <v>241662.90452313997</v>
      </c>
      <c r="AP38" s="448">
        <f t="shared" si="21"/>
        <v>294794.6377054099</v>
      </c>
      <c r="AQ38" s="451">
        <f t="shared" si="22"/>
        <v>22</v>
      </c>
      <c r="AR38" s="448">
        <f t="shared" si="23"/>
        <v>241662.90452313997</v>
      </c>
      <c r="AS38" s="448">
        <f t="shared" si="23"/>
        <v>294794.6377054099</v>
      </c>
      <c r="AT38" s="414">
        <f t="shared" si="24"/>
        <v>22</v>
      </c>
      <c r="AU38" s="455"/>
      <c r="AV38" s="455"/>
      <c r="AW38" s="475"/>
    </row>
    <row r="39" spans="1:49" s="456" customFormat="1" ht="20.100000000000001" customHeight="1" x14ac:dyDescent="0.3">
      <c r="A39" s="469" t="s">
        <v>250</v>
      </c>
      <c r="B39" s="474">
        <v>871.76099999999997</v>
      </c>
      <c r="C39" s="473">
        <v>910.11699999999996</v>
      </c>
      <c r="D39" s="473">
        <f>IF(B39=0, "    ---- ", IF(ABS(ROUND(100/B39*C39-100,1))&lt;999,ROUND(100/B39*C39-100,1),IF(ROUND(100/B39*C39-100,1)&gt;999,999,-999)))</f>
        <v>4.4000000000000004</v>
      </c>
      <c r="E39" s="474">
        <v>91678.215999999986</v>
      </c>
      <c r="F39" s="473">
        <v>85251.453000000009</v>
      </c>
      <c r="G39" s="473">
        <f t="shared" si="17"/>
        <v>-7</v>
      </c>
      <c r="H39" s="474">
        <v>501.995</v>
      </c>
      <c r="I39" s="473">
        <v>581.40900000000011</v>
      </c>
      <c r="J39" s="473">
        <f t="shared" ref="J39:J46" si="30">IF(H39=0, "    ---- ", IF(ABS(ROUND(100/H39*I39-100,1))&lt;999,ROUND(100/H39*I39-100,1),IF(ROUND(100/H39*I39-100,1)&gt;999,999,-999)))</f>
        <v>15.8</v>
      </c>
      <c r="K39" s="474">
        <v>1631.1280000000002</v>
      </c>
      <c r="L39" s="473">
        <v>2108.471</v>
      </c>
      <c r="M39" s="448">
        <f t="shared" si="27"/>
        <v>29.3</v>
      </c>
      <c r="N39" s="474"/>
      <c r="O39" s="473"/>
      <c r="P39" s="451"/>
      <c r="Q39" s="474">
        <v>202678.93246394</v>
      </c>
      <c r="R39" s="473">
        <v>226073.05727838998</v>
      </c>
      <c r="S39" s="451">
        <f t="shared" si="28"/>
        <v>11.5</v>
      </c>
      <c r="T39" s="474">
        <v>578.22500000000002</v>
      </c>
      <c r="U39" s="473">
        <v>601.50699999999995</v>
      </c>
      <c r="V39" s="451">
        <f>IF(T39=0, "    ---- ", IF(ABS(ROUND(100/T39*U39-100,1))&lt;999,ROUND(100/T39*U39-100,1),IF(ROUND(100/T39*U39-100,1)&gt;999,999,-999)))</f>
        <v>4</v>
      </c>
      <c r="W39" s="474">
        <v>21170</v>
      </c>
      <c r="X39" s="473">
        <v>18577.811312059999</v>
      </c>
      <c r="Y39" s="451">
        <f t="shared" si="18"/>
        <v>-12.2</v>
      </c>
      <c r="Z39" s="474">
        <v>40889</v>
      </c>
      <c r="AA39" s="473">
        <v>41059</v>
      </c>
      <c r="AB39" s="451">
        <f t="shared" si="19"/>
        <v>0.4</v>
      </c>
      <c r="AC39" s="474"/>
      <c r="AD39" s="473"/>
      <c r="AE39" s="451"/>
      <c r="AF39" s="474">
        <v>6366.7658126000006</v>
      </c>
      <c r="AG39" s="473">
        <v>6832.8815072699999</v>
      </c>
      <c r="AH39" s="451">
        <f t="shared" si="29"/>
        <v>7.3</v>
      </c>
      <c r="AI39" s="474">
        <v>10178.668</v>
      </c>
      <c r="AJ39" s="473">
        <v>9731.616</v>
      </c>
      <c r="AK39" s="451">
        <f t="shared" si="20"/>
        <v>-4.4000000000000004</v>
      </c>
      <c r="AL39" s="474">
        <v>73935</v>
      </c>
      <c r="AM39" s="473">
        <v>62483.6</v>
      </c>
      <c r="AN39" s="451">
        <f t="shared" si="25"/>
        <v>-15.5</v>
      </c>
      <c r="AO39" s="448">
        <f t="shared" si="21"/>
        <v>450479.69127653993</v>
      </c>
      <c r="AP39" s="448">
        <f t="shared" si="21"/>
        <v>454210.9230977199</v>
      </c>
      <c r="AQ39" s="451">
        <f t="shared" si="22"/>
        <v>0.8</v>
      </c>
      <c r="AR39" s="448">
        <f t="shared" si="23"/>
        <v>450479.69127653993</v>
      </c>
      <c r="AS39" s="448">
        <f t="shared" si="23"/>
        <v>454210.9230977199</v>
      </c>
      <c r="AT39" s="414">
        <f t="shared" si="24"/>
        <v>0.8</v>
      </c>
      <c r="AU39" s="455"/>
      <c r="AV39" s="455"/>
      <c r="AW39" s="475"/>
    </row>
    <row r="40" spans="1:49" s="456" customFormat="1" ht="20.100000000000001" customHeight="1" x14ac:dyDescent="0.3">
      <c r="A40" s="469" t="s">
        <v>251</v>
      </c>
      <c r="B40" s="474">
        <v>20.829000000000001</v>
      </c>
      <c r="C40" s="473">
        <v>19.911999999999999</v>
      </c>
      <c r="D40" s="451">
        <f>IF(B40=0, "    ---- ", IF(ABS(ROUND(100/B40*C40-100,1))&lt;999,ROUND(100/B40*C40-100,1),IF(ROUND(100/B40*C40-100,1)&gt;999,999,-999)))</f>
        <v>-4.4000000000000004</v>
      </c>
      <c r="E40" s="474">
        <v>10927.411</v>
      </c>
      <c r="F40" s="473">
        <v>11746.627</v>
      </c>
      <c r="G40" s="451">
        <f t="shared" si="17"/>
        <v>7.5</v>
      </c>
      <c r="H40" s="474">
        <v>58.451999999999998</v>
      </c>
      <c r="I40" s="473">
        <v>67.534000000000006</v>
      </c>
      <c r="J40" s="451">
        <f t="shared" si="30"/>
        <v>15.5</v>
      </c>
      <c r="K40" s="474"/>
      <c r="L40" s="473">
        <v>161.96700000000001</v>
      </c>
      <c r="M40" s="463" t="str">
        <f t="shared" si="27"/>
        <v xml:space="preserve">    ---- </v>
      </c>
      <c r="N40" s="474"/>
      <c r="O40" s="473"/>
      <c r="P40" s="451"/>
      <c r="Q40" s="474">
        <v>82633.813664519999</v>
      </c>
      <c r="R40" s="473">
        <v>84305.946611110005</v>
      </c>
      <c r="S40" s="451">
        <f t="shared" si="28"/>
        <v>2</v>
      </c>
      <c r="T40" s="474">
        <v>564.62400000000002</v>
      </c>
      <c r="U40" s="473">
        <v>595.149</v>
      </c>
      <c r="V40" s="451">
        <f>IF(T40=0, "    ---- ", IF(ABS(ROUND(100/T40*U40-100,1))&lt;999,ROUND(100/T40*U40-100,1),IF(ROUND(100/T40*U40-100,1)&gt;999,999,-999)))</f>
        <v>5.4</v>
      </c>
      <c r="W40" s="474">
        <v>4791</v>
      </c>
      <c r="X40" s="473">
        <v>4660.1033228400001</v>
      </c>
      <c r="Y40" s="451">
        <f t="shared" si="18"/>
        <v>-2.7</v>
      </c>
      <c r="Z40" s="474">
        <v>21030</v>
      </c>
      <c r="AA40" s="473">
        <v>21379</v>
      </c>
      <c r="AB40" s="451">
        <f t="shared" si="19"/>
        <v>1.7</v>
      </c>
      <c r="AC40" s="474"/>
      <c r="AD40" s="473"/>
      <c r="AE40" s="451"/>
      <c r="AF40" s="474">
        <v>2005.62088748</v>
      </c>
      <c r="AG40" s="473">
        <v>1177.3089292299999</v>
      </c>
      <c r="AH40" s="451">
        <f t="shared" si="29"/>
        <v>-41.3</v>
      </c>
      <c r="AI40" s="474">
        <v>2609.482</v>
      </c>
      <c r="AJ40" s="473">
        <v>2594.0549999999998</v>
      </c>
      <c r="AK40" s="451">
        <f t="shared" si="20"/>
        <v>-0.6</v>
      </c>
      <c r="AL40" s="474">
        <v>15096</v>
      </c>
      <c r="AM40" s="473">
        <v>10164</v>
      </c>
      <c r="AN40" s="451">
        <f t="shared" si="25"/>
        <v>-32.700000000000003</v>
      </c>
      <c r="AO40" s="448">
        <f t="shared" si="21"/>
        <v>139737.232552</v>
      </c>
      <c r="AP40" s="448">
        <f t="shared" si="21"/>
        <v>136871.60286318001</v>
      </c>
      <c r="AQ40" s="451">
        <f t="shared" si="22"/>
        <v>-2.1</v>
      </c>
      <c r="AR40" s="448">
        <f t="shared" si="23"/>
        <v>139737.232552</v>
      </c>
      <c r="AS40" s="448">
        <f t="shared" si="23"/>
        <v>136871.60286318001</v>
      </c>
      <c r="AT40" s="414">
        <f t="shared" si="24"/>
        <v>-2.1</v>
      </c>
      <c r="AU40" s="455"/>
      <c r="AV40" s="455"/>
      <c r="AW40" s="475"/>
    </row>
    <row r="41" spans="1:49" s="456" customFormat="1" ht="20.100000000000001" customHeight="1" x14ac:dyDescent="0.3">
      <c r="A41" s="469" t="s">
        <v>252</v>
      </c>
      <c r="B41" s="474">
        <v>806.726</v>
      </c>
      <c r="C41" s="473">
        <v>892.47699999999998</v>
      </c>
      <c r="D41" s="473">
        <f>IF(B41=0, "    ---- ", IF(ABS(ROUND(100/B41*C41-100,1))&lt;999,ROUND(100/B41*C41-100,1),IF(ROUND(100/B41*C41-100,1)&gt;999,999,-999)))</f>
        <v>10.6</v>
      </c>
      <c r="E41" s="474">
        <v>73471.676999999996</v>
      </c>
      <c r="F41" s="473">
        <v>64779.78</v>
      </c>
      <c r="G41" s="473">
        <f t="shared" si="17"/>
        <v>-11.8</v>
      </c>
      <c r="H41" s="474">
        <v>394.45699999999999</v>
      </c>
      <c r="I41" s="473">
        <v>451.35700000000003</v>
      </c>
      <c r="J41" s="473">
        <f>IF(H41=0, "    ---- ", IF(ABS(ROUND(100/H41*I41-100,1))&lt;999,ROUND(100/H41*I41-100,1),IF(ROUND(100/H41*I41-100,1)&gt;999,999,-999)))</f>
        <v>14.4</v>
      </c>
      <c r="K41" s="474">
        <v>1338.3720000000001</v>
      </c>
      <c r="L41" s="473">
        <v>1426.9749999999999</v>
      </c>
      <c r="M41" s="448">
        <f t="shared" si="27"/>
        <v>6.6</v>
      </c>
      <c r="N41" s="474"/>
      <c r="O41" s="473"/>
      <c r="P41" s="451"/>
      <c r="Q41" s="474">
        <v>105550.87826457001</v>
      </c>
      <c r="R41" s="473">
        <v>116491.15711185</v>
      </c>
      <c r="S41" s="451">
        <f t="shared" si="28"/>
        <v>10.4</v>
      </c>
      <c r="T41" s="474"/>
      <c r="U41" s="473"/>
      <c r="V41" s="451"/>
      <c r="W41" s="474">
        <v>16093</v>
      </c>
      <c r="X41" s="473">
        <v>12627.08324623</v>
      </c>
      <c r="Y41" s="451">
        <f t="shared" si="18"/>
        <v>-21.5</v>
      </c>
      <c r="Z41" s="474">
        <v>17948</v>
      </c>
      <c r="AA41" s="473">
        <v>18510</v>
      </c>
      <c r="AB41" s="451">
        <f t="shared" si="19"/>
        <v>3.1</v>
      </c>
      <c r="AC41" s="474"/>
      <c r="AD41" s="473"/>
      <c r="AE41" s="451"/>
      <c r="AF41" s="474">
        <v>4207.2844388000003</v>
      </c>
      <c r="AG41" s="473">
        <v>5222.56837473</v>
      </c>
      <c r="AH41" s="451">
        <f t="shared" si="29"/>
        <v>24.1</v>
      </c>
      <c r="AI41" s="474">
        <v>7482.0370000000003</v>
      </c>
      <c r="AJ41" s="473">
        <v>7088.1490000000003</v>
      </c>
      <c r="AK41" s="451">
        <f t="shared" si="20"/>
        <v>-5.3</v>
      </c>
      <c r="AL41" s="474">
        <v>56752</v>
      </c>
      <c r="AM41" s="473">
        <v>49332.6</v>
      </c>
      <c r="AN41" s="451">
        <f t="shared" si="25"/>
        <v>-13.1</v>
      </c>
      <c r="AO41" s="448">
        <f t="shared" si="21"/>
        <v>284044.43170337001</v>
      </c>
      <c r="AP41" s="448">
        <f t="shared" si="21"/>
        <v>276822.14673281001</v>
      </c>
      <c r="AQ41" s="451">
        <f t="shared" si="22"/>
        <v>-2.5</v>
      </c>
      <c r="AR41" s="448">
        <f t="shared" si="23"/>
        <v>284044.43170337001</v>
      </c>
      <c r="AS41" s="448">
        <f t="shared" si="23"/>
        <v>276822.14673281001</v>
      </c>
      <c r="AT41" s="414">
        <f t="shared" si="24"/>
        <v>-2.5</v>
      </c>
      <c r="AU41" s="455"/>
      <c r="AV41" s="455"/>
      <c r="AW41" s="475"/>
    </row>
    <row r="42" spans="1:49" s="456" customFormat="1" ht="20.100000000000001" customHeight="1" x14ac:dyDescent="0.3">
      <c r="A42" s="469" t="s">
        <v>253</v>
      </c>
      <c r="B42" s="474"/>
      <c r="C42" s="473"/>
      <c r="D42" s="473"/>
      <c r="E42" s="474">
        <v>5797.558</v>
      </c>
      <c r="F42" s="473">
        <v>5413.652</v>
      </c>
      <c r="G42" s="473">
        <f t="shared" si="17"/>
        <v>-6.6</v>
      </c>
      <c r="H42" s="474"/>
      <c r="I42" s="473"/>
      <c r="J42" s="473"/>
      <c r="K42" s="474">
        <v>6.7759999999999998</v>
      </c>
      <c r="L42" s="473">
        <v>7.3390000000000004</v>
      </c>
      <c r="M42" s="448">
        <f t="shared" si="27"/>
        <v>8.3000000000000007</v>
      </c>
      <c r="N42" s="474"/>
      <c r="O42" s="473"/>
      <c r="P42" s="451"/>
      <c r="Q42" s="474">
        <v>10370.516127840001</v>
      </c>
      <c r="R42" s="473">
        <v>10576.419623739999</v>
      </c>
      <c r="S42" s="451">
        <f t="shared" si="28"/>
        <v>2</v>
      </c>
      <c r="T42" s="474">
        <v>13.601000000000001</v>
      </c>
      <c r="U42" s="473">
        <v>6.3579999999999997</v>
      </c>
      <c r="V42" s="451">
        <f>IF(T42=0, "    ---- ", IF(ABS(ROUND(100/T42*U42-100,1))&lt;999,ROUND(100/T42*U42-100,1),IF(ROUND(100/T42*U42-100,1)&gt;999,999,-999)))</f>
        <v>-53.3</v>
      </c>
      <c r="W42" s="474"/>
      <c r="X42" s="473"/>
      <c r="Y42" s="451"/>
      <c r="Z42" s="474">
        <v>168</v>
      </c>
      <c r="AA42" s="473">
        <v>207</v>
      </c>
      <c r="AB42" s="451">
        <f t="shared" si="19"/>
        <v>23.2</v>
      </c>
      <c r="AC42" s="474"/>
      <c r="AD42" s="473"/>
      <c r="AE42" s="451"/>
      <c r="AF42" s="474">
        <v>9.8052020399999993</v>
      </c>
      <c r="AG42" s="473">
        <v>5.4363553200000005</v>
      </c>
      <c r="AH42" s="451">
        <f t="shared" si="29"/>
        <v>-44.6</v>
      </c>
      <c r="AI42" s="474"/>
      <c r="AJ42" s="473"/>
      <c r="AK42" s="451"/>
      <c r="AL42" s="474"/>
      <c r="AM42" s="473"/>
      <c r="AN42" s="451"/>
      <c r="AO42" s="448">
        <f t="shared" si="21"/>
        <v>16366.25632988</v>
      </c>
      <c r="AP42" s="448">
        <f t="shared" si="21"/>
        <v>16216.204979059999</v>
      </c>
      <c r="AQ42" s="451">
        <f t="shared" si="22"/>
        <v>-0.9</v>
      </c>
      <c r="AR42" s="448">
        <f t="shared" si="23"/>
        <v>16366.25632988</v>
      </c>
      <c r="AS42" s="448">
        <f t="shared" si="23"/>
        <v>16216.204979059999</v>
      </c>
      <c r="AT42" s="414">
        <f t="shared" si="24"/>
        <v>-0.9</v>
      </c>
      <c r="AU42" s="455"/>
      <c r="AV42" s="455"/>
      <c r="AW42" s="475"/>
    </row>
    <row r="43" spans="1:49" s="456" customFormat="1" ht="20.100000000000001" customHeight="1" x14ac:dyDescent="0.3">
      <c r="A43" s="469" t="s">
        <v>254</v>
      </c>
      <c r="B43" s="474">
        <v>0.17199999999999999</v>
      </c>
      <c r="C43" s="473">
        <v>2.1509999999999998</v>
      </c>
      <c r="D43" s="473">
        <f>IF(B43=0, "    ---- ", IF(ABS(ROUND(100/B43*C43-100,1))&lt;999,ROUND(100/B43*C43-100,1),IF(ROUND(100/B43*C43-100,1)&gt;999,999,-999)))</f>
        <v>999</v>
      </c>
      <c r="E43" s="474">
        <v>410.22699999999998</v>
      </c>
      <c r="F43" s="473">
        <v>353.51</v>
      </c>
      <c r="G43" s="473">
        <f t="shared" si="17"/>
        <v>-13.8</v>
      </c>
      <c r="H43" s="474"/>
      <c r="I43" s="473"/>
      <c r="J43" s="473"/>
      <c r="K43" s="474"/>
      <c r="L43" s="473"/>
      <c r="M43" s="448"/>
      <c r="N43" s="474"/>
      <c r="O43" s="473"/>
      <c r="P43" s="451"/>
      <c r="Q43" s="474">
        <v>630.56915508999998</v>
      </c>
      <c r="R43" s="473">
        <v>1903.47594144</v>
      </c>
      <c r="S43" s="451">
        <f t="shared" si="28"/>
        <v>201.9</v>
      </c>
      <c r="T43" s="474"/>
      <c r="U43" s="473"/>
      <c r="V43" s="451"/>
      <c r="W43" s="474"/>
      <c r="X43" s="473">
        <v>290.48906608999999</v>
      </c>
      <c r="Y43" s="451" t="str">
        <f t="shared" si="18"/>
        <v xml:space="preserve">    ---- </v>
      </c>
      <c r="Z43" s="474">
        <v>-418</v>
      </c>
      <c r="AA43" s="473">
        <v>6</v>
      </c>
      <c r="AB43" s="451">
        <f>IF(Z43=0, "    ---- ", IF(ABS(ROUND(100/Z43*AA43-100,1))&lt;999,ROUND(100/Z43*AA43-100,1),IF(ROUND(100/Z43*AA43-100,1)&gt;999,999,-999)))</f>
        <v>-101.4</v>
      </c>
      <c r="AC43" s="474"/>
      <c r="AD43" s="473"/>
      <c r="AE43" s="451"/>
      <c r="AF43" s="474"/>
      <c r="AG43" s="473"/>
      <c r="AH43" s="451"/>
      <c r="AI43" s="474">
        <v>0.70699999999999996</v>
      </c>
      <c r="AJ43" s="473">
        <v>10.369</v>
      </c>
      <c r="AK43" s="451">
        <f t="shared" si="20"/>
        <v>999</v>
      </c>
      <c r="AL43" s="474">
        <v>286</v>
      </c>
      <c r="AM43" s="473">
        <v>553</v>
      </c>
      <c r="AN43" s="451">
        <f t="shared" si="25"/>
        <v>93.4</v>
      </c>
      <c r="AO43" s="448">
        <f t="shared" si="21"/>
        <v>909.67515508999998</v>
      </c>
      <c r="AP43" s="448">
        <f t="shared" si="21"/>
        <v>3118.9950075300003</v>
      </c>
      <c r="AQ43" s="451">
        <f t="shared" si="22"/>
        <v>242.9</v>
      </c>
      <c r="AR43" s="448">
        <f t="shared" si="23"/>
        <v>909.67515508999998</v>
      </c>
      <c r="AS43" s="448">
        <f t="shared" si="23"/>
        <v>3118.9950075300003</v>
      </c>
      <c r="AT43" s="414">
        <f t="shared" si="24"/>
        <v>242.9</v>
      </c>
      <c r="AU43" s="455"/>
      <c r="AV43" s="455"/>
      <c r="AW43" s="475"/>
    </row>
    <row r="44" spans="1:49" s="456" customFormat="1" ht="20.100000000000001" customHeight="1" x14ac:dyDescent="0.3">
      <c r="A44" s="469" t="s">
        <v>255</v>
      </c>
      <c r="B44" s="474">
        <v>44.033999999999999</v>
      </c>
      <c r="C44" s="473">
        <v>-4.423</v>
      </c>
      <c r="D44" s="473">
        <f>IF(B44=0, "    ---- ", IF(ABS(ROUND(100/B44*C44-100,1))&lt;999,ROUND(100/B44*C44-100,1),IF(ROUND(100/B44*C44-100,1)&gt;999,999,-999)))</f>
        <v>-110</v>
      </c>
      <c r="E44" s="474">
        <v>1071.3430000000001</v>
      </c>
      <c r="F44" s="473">
        <v>2957.884</v>
      </c>
      <c r="G44" s="473">
        <f t="shared" si="17"/>
        <v>176.1</v>
      </c>
      <c r="H44" s="474">
        <v>49.086000000000013</v>
      </c>
      <c r="I44" s="473">
        <v>62.518000000000001</v>
      </c>
      <c r="J44" s="473">
        <f t="shared" si="30"/>
        <v>27.4</v>
      </c>
      <c r="K44" s="474">
        <v>285.98</v>
      </c>
      <c r="L44" s="473">
        <v>512.19000000000005</v>
      </c>
      <c r="M44" s="448">
        <f t="shared" si="27"/>
        <v>79.099999999999994</v>
      </c>
      <c r="N44" s="474"/>
      <c r="O44" s="473"/>
      <c r="P44" s="451"/>
      <c r="Q44" s="474">
        <v>3493.15525192</v>
      </c>
      <c r="R44" s="473">
        <v>12796.057990249999</v>
      </c>
      <c r="S44" s="451">
        <f t="shared" si="28"/>
        <v>266.3</v>
      </c>
      <c r="T44" s="474"/>
      <c r="U44" s="473"/>
      <c r="V44" s="451"/>
      <c r="W44" s="474">
        <v>286</v>
      </c>
      <c r="X44" s="473">
        <v>1000.1356769</v>
      </c>
      <c r="Y44" s="451">
        <f t="shared" si="18"/>
        <v>249.7</v>
      </c>
      <c r="Z44" s="474">
        <v>2161</v>
      </c>
      <c r="AA44" s="473">
        <v>957</v>
      </c>
      <c r="AB44" s="451">
        <f>IF(Z44=0, "    ---- ", IF(ABS(ROUND(100/Z44*AA44-100,1))&lt;999,ROUND(100/Z44*AA44-100,1),IF(ROUND(100/Z44*AA44-100,1)&gt;999,999,-999)))</f>
        <v>-55.7</v>
      </c>
      <c r="AC44" s="474"/>
      <c r="AD44" s="473"/>
      <c r="AE44" s="451"/>
      <c r="AF44" s="474">
        <v>144.05528428</v>
      </c>
      <c r="AG44" s="473">
        <v>427.56784799000002</v>
      </c>
      <c r="AH44" s="451">
        <f t="shared" si="29"/>
        <v>196.8</v>
      </c>
      <c r="AI44" s="474">
        <v>86.441999999999993</v>
      </c>
      <c r="AJ44" s="473">
        <v>39.042999999999999</v>
      </c>
      <c r="AK44" s="451">
        <f t="shared" si="20"/>
        <v>-54.8</v>
      </c>
      <c r="AL44" s="474">
        <v>1801</v>
      </c>
      <c r="AM44" s="473">
        <v>2434</v>
      </c>
      <c r="AN44" s="451">
        <f t="shared" si="25"/>
        <v>35.1</v>
      </c>
      <c r="AO44" s="448">
        <f t="shared" si="21"/>
        <v>9422.0955362000004</v>
      </c>
      <c r="AP44" s="448">
        <f t="shared" si="21"/>
        <v>21181.973515140002</v>
      </c>
      <c r="AQ44" s="451">
        <f t="shared" si="22"/>
        <v>124.8</v>
      </c>
      <c r="AR44" s="448">
        <f t="shared" si="23"/>
        <v>9422.0955362000004</v>
      </c>
      <c r="AS44" s="448">
        <f t="shared" si="23"/>
        <v>21181.973515140002</v>
      </c>
      <c r="AT44" s="414">
        <f t="shared" si="24"/>
        <v>124.8</v>
      </c>
      <c r="AU44" s="455"/>
      <c r="AV44" s="455"/>
      <c r="AW44" s="475"/>
    </row>
    <row r="45" spans="1:49" s="456" customFormat="1" ht="20.100000000000001" customHeight="1" x14ac:dyDescent="0.3">
      <c r="A45" s="471" t="s">
        <v>256</v>
      </c>
      <c r="B45" s="474">
        <v>871.76099999999997</v>
      </c>
      <c r="C45" s="473">
        <v>910.11699999999996</v>
      </c>
      <c r="D45" s="451">
        <f>IF(B45=0, "    ---- ", IF(ABS(ROUND(100/B45*C45-100,1))&lt;999,ROUND(100/B45*C45-100,1),IF(ROUND(100/B45*C45-100,1)&gt;999,999,-999)))</f>
        <v>4.4000000000000004</v>
      </c>
      <c r="E45" s="474">
        <v>215074.329</v>
      </c>
      <c r="F45" s="473">
        <v>211773.606</v>
      </c>
      <c r="G45" s="451">
        <f t="shared" si="17"/>
        <v>-1.5</v>
      </c>
      <c r="H45" s="474">
        <v>585.47299999999996</v>
      </c>
      <c r="I45" s="473">
        <v>676.9140000000001</v>
      </c>
      <c r="J45" s="451">
        <f t="shared" si="30"/>
        <v>15.6</v>
      </c>
      <c r="K45" s="474">
        <v>4636.9220000000005</v>
      </c>
      <c r="L45" s="473">
        <v>5141.7790000000005</v>
      </c>
      <c r="M45" s="448">
        <f t="shared" si="27"/>
        <v>10.9</v>
      </c>
      <c r="N45" s="474"/>
      <c r="O45" s="473"/>
      <c r="P45" s="451"/>
      <c r="Q45" s="474">
        <v>409164.03498411999</v>
      </c>
      <c r="R45" s="473">
        <v>444204.75995773997</v>
      </c>
      <c r="S45" s="451">
        <f t="shared" si="28"/>
        <v>8.6</v>
      </c>
      <c r="T45" s="474">
        <v>1396.201</v>
      </c>
      <c r="U45" s="473">
        <v>1509.2669999999998</v>
      </c>
      <c r="V45" s="451">
        <f>IF(T45=0, "    ---- ", IF(ABS(ROUND(100/T45*U45-100,1))&lt;999,ROUND(100/T45*U45-100,1),IF(ROUND(100/T45*U45-100,1)&gt;999,999,-999)))</f>
        <v>8.1</v>
      </c>
      <c r="W45" s="474">
        <v>48099</v>
      </c>
      <c r="X45" s="473">
        <v>48858.735021499902</v>
      </c>
      <c r="Y45" s="451">
        <f t="shared" si="18"/>
        <v>1.6</v>
      </c>
      <c r="Z45" s="474">
        <v>69660</v>
      </c>
      <c r="AA45" s="473">
        <v>71429</v>
      </c>
      <c r="AB45" s="451">
        <f>IF(Z45=0, "    ---- ", IF(ABS(ROUND(100/Z45*AA45-100,1))&lt;999,ROUND(100/Z45*AA45-100,1),IF(ROUND(100/Z45*AA45-100,1)&gt;999,999,-999)))</f>
        <v>2.5</v>
      </c>
      <c r="AC45" s="474"/>
      <c r="AD45" s="473"/>
      <c r="AE45" s="451"/>
      <c r="AF45" s="474">
        <v>8530.7233559200013</v>
      </c>
      <c r="AG45" s="473">
        <v>8579.8532540800006</v>
      </c>
      <c r="AH45" s="451">
        <f t="shared" si="29"/>
        <v>0.6</v>
      </c>
      <c r="AI45" s="474">
        <v>19894.718999999997</v>
      </c>
      <c r="AJ45" s="473">
        <v>20168.955000000002</v>
      </c>
      <c r="AK45" s="451">
        <f t="shared" si="20"/>
        <v>1.4</v>
      </c>
      <c r="AL45" s="474">
        <v>180518</v>
      </c>
      <c r="AM45" s="473">
        <v>183056</v>
      </c>
      <c r="AN45" s="451">
        <f t="shared" si="25"/>
        <v>1.4</v>
      </c>
      <c r="AO45" s="448">
        <f t="shared" si="21"/>
        <v>958431.16334004013</v>
      </c>
      <c r="AP45" s="448">
        <f t="shared" si="21"/>
        <v>996308.98623331985</v>
      </c>
      <c r="AQ45" s="451">
        <f t="shared" si="22"/>
        <v>4</v>
      </c>
      <c r="AR45" s="448">
        <f t="shared" si="23"/>
        <v>958431.16334004013</v>
      </c>
      <c r="AS45" s="448">
        <f t="shared" si="23"/>
        <v>996308.98623331985</v>
      </c>
      <c r="AT45" s="414">
        <f t="shared" si="24"/>
        <v>4</v>
      </c>
      <c r="AU45" s="455"/>
      <c r="AV45" s="455"/>
      <c r="AW45" s="475"/>
    </row>
    <row r="46" spans="1:49" s="456" customFormat="1" ht="20.100000000000001" customHeight="1" x14ac:dyDescent="0.3">
      <c r="A46" s="452" t="s">
        <v>415</v>
      </c>
      <c r="B46" s="474">
        <v>109.381</v>
      </c>
      <c r="C46" s="473">
        <v>104.636</v>
      </c>
      <c r="D46" s="451">
        <f>IF(B46=0, "    ---- ", IF(ABS(ROUND(100/B46*C46-100,1))&lt;999,ROUND(100/B46*C46-100,1),IF(ROUND(100/B46*C46-100,1)&gt;999,999,-999)))</f>
        <v>-4.3</v>
      </c>
      <c r="E46" s="474"/>
      <c r="F46" s="473"/>
      <c r="G46" s="451"/>
      <c r="H46" s="474">
        <v>76.182000000000002</v>
      </c>
      <c r="I46" s="473">
        <v>82.64</v>
      </c>
      <c r="J46" s="451">
        <f t="shared" si="30"/>
        <v>8.5</v>
      </c>
      <c r="K46" s="474"/>
      <c r="L46" s="473">
        <v>17.05</v>
      </c>
      <c r="M46" s="463" t="str">
        <f t="shared" si="27"/>
        <v xml:space="preserve">    ---- </v>
      </c>
      <c r="N46" s="474"/>
      <c r="O46" s="473"/>
      <c r="P46" s="451"/>
      <c r="Q46" s="474"/>
      <c r="R46" s="473"/>
      <c r="S46" s="451"/>
      <c r="T46" s="474"/>
      <c r="U46" s="473"/>
      <c r="V46" s="451"/>
      <c r="W46" s="474">
        <v>78</v>
      </c>
      <c r="X46" s="473">
        <v>85.36</v>
      </c>
      <c r="Y46" s="451">
        <f t="shared" si="18"/>
        <v>9.4</v>
      </c>
      <c r="Z46" s="474"/>
      <c r="AA46" s="473"/>
      <c r="AB46" s="451"/>
      <c r="AC46" s="474"/>
      <c r="AD46" s="473"/>
      <c r="AE46" s="451"/>
      <c r="AF46" s="474">
        <v>26.782138719999999</v>
      </c>
      <c r="AG46" s="473">
        <v>28.064532199999999</v>
      </c>
      <c r="AH46" s="451">
        <f t="shared" si="29"/>
        <v>4.8</v>
      </c>
      <c r="AI46" s="474">
        <v>342.36700000000002</v>
      </c>
      <c r="AJ46" s="473">
        <v>386.00299999999999</v>
      </c>
      <c r="AK46" s="451">
        <f t="shared" si="20"/>
        <v>12.7</v>
      </c>
      <c r="AL46" s="474"/>
      <c r="AM46" s="473"/>
      <c r="AN46" s="451"/>
      <c r="AO46" s="448">
        <f t="shared" si="21"/>
        <v>632.71213871999998</v>
      </c>
      <c r="AP46" s="448">
        <f t="shared" si="21"/>
        <v>703.7535322</v>
      </c>
      <c r="AQ46" s="451">
        <f t="shared" si="22"/>
        <v>11.2</v>
      </c>
      <c r="AR46" s="448">
        <f t="shared" si="23"/>
        <v>632.71213871999998</v>
      </c>
      <c r="AS46" s="448">
        <f t="shared" si="23"/>
        <v>703.7535322</v>
      </c>
      <c r="AT46" s="414">
        <f t="shared" si="24"/>
        <v>11.2</v>
      </c>
      <c r="AU46" s="455"/>
      <c r="AV46" s="455"/>
      <c r="AW46" s="475"/>
    </row>
    <row r="47" spans="1:49" s="456" customFormat="1" ht="20.100000000000001" customHeight="1" x14ac:dyDescent="0.3">
      <c r="A47" s="452" t="s">
        <v>257</v>
      </c>
      <c r="B47" s="474"/>
      <c r="C47" s="473"/>
      <c r="D47" s="473"/>
      <c r="E47" s="474"/>
      <c r="F47" s="473"/>
      <c r="G47" s="473"/>
      <c r="H47" s="474"/>
      <c r="I47" s="473"/>
      <c r="J47" s="473"/>
      <c r="K47" s="474"/>
      <c r="L47" s="473"/>
      <c r="M47" s="448"/>
      <c r="N47" s="474"/>
      <c r="O47" s="473"/>
      <c r="P47" s="451"/>
      <c r="Q47" s="474"/>
      <c r="R47" s="473"/>
      <c r="S47" s="451"/>
      <c r="T47" s="474"/>
      <c r="U47" s="473"/>
      <c r="V47" s="451"/>
      <c r="W47" s="474"/>
      <c r="X47" s="473"/>
      <c r="Y47" s="451"/>
      <c r="Z47" s="474"/>
      <c r="AA47" s="473"/>
      <c r="AB47" s="451"/>
      <c r="AC47" s="474"/>
      <c r="AD47" s="473"/>
      <c r="AE47" s="451"/>
      <c r="AF47" s="474"/>
      <c r="AG47" s="473"/>
      <c r="AH47" s="451"/>
      <c r="AI47" s="474"/>
      <c r="AJ47" s="473"/>
      <c r="AK47" s="451"/>
      <c r="AL47" s="474"/>
      <c r="AM47" s="473"/>
      <c r="AN47" s="451"/>
      <c r="AO47" s="448"/>
      <c r="AP47" s="448"/>
      <c r="AQ47" s="451"/>
      <c r="AR47" s="448"/>
      <c r="AS47" s="448"/>
      <c r="AT47" s="414"/>
      <c r="AU47" s="455"/>
      <c r="AV47" s="455"/>
      <c r="AW47" s="475"/>
    </row>
    <row r="48" spans="1:49" s="456" customFormat="1" ht="20.100000000000001" customHeight="1" x14ac:dyDescent="0.3">
      <c r="A48" s="469" t="s">
        <v>258</v>
      </c>
      <c r="B48" s="474"/>
      <c r="C48" s="473"/>
      <c r="D48" s="473"/>
      <c r="E48" s="474"/>
      <c r="F48" s="473"/>
      <c r="G48" s="473"/>
      <c r="H48" s="474"/>
      <c r="I48" s="473"/>
      <c r="J48" s="473"/>
      <c r="K48" s="474"/>
      <c r="L48" s="473"/>
      <c r="M48" s="448"/>
      <c r="N48" s="474"/>
      <c r="O48" s="473"/>
      <c r="P48" s="451"/>
      <c r="Q48" s="474"/>
      <c r="R48" s="473"/>
      <c r="S48" s="451"/>
      <c r="T48" s="474"/>
      <c r="U48" s="473"/>
      <c r="V48" s="451"/>
      <c r="W48" s="474"/>
      <c r="X48" s="473"/>
      <c r="Y48" s="451"/>
      <c r="Z48" s="474"/>
      <c r="AA48" s="473"/>
      <c r="AB48" s="451"/>
      <c r="AC48" s="474"/>
      <c r="AD48" s="473"/>
      <c r="AE48" s="451"/>
      <c r="AF48" s="474"/>
      <c r="AG48" s="473"/>
      <c r="AH48" s="451"/>
      <c r="AI48" s="474"/>
      <c r="AJ48" s="473"/>
      <c r="AK48" s="451"/>
      <c r="AL48" s="474"/>
      <c r="AM48" s="473"/>
      <c r="AN48" s="451"/>
      <c r="AO48" s="448">
        <f t="shared" ref="AO48:AP62" si="31">B48+E48+H48+K48+Q48+T48+W48+Z48+AF48+AI48+AL48</f>
        <v>0</v>
      </c>
      <c r="AP48" s="448">
        <f t="shared" si="31"/>
        <v>0</v>
      </c>
      <c r="AQ48" s="451" t="str">
        <f t="shared" si="22"/>
        <v xml:space="preserve">    ---- </v>
      </c>
      <c r="AR48" s="448">
        <f t="shared" si="23"/>
        <v>0</v>
      </c>
      <c r="AS48" s="448">
        <f t="shared" si="23"/>
        <v>0</v>
      </c>
      <c r="AT48" s="414" t="str">
        <f t="shared" si="24"/>
        <v xml:space="preserve">    ---- </v>
      </c>
      <c r="AU48" s="455"/>
      <c r="AV48" s="455"/>
      <c r="AW48" s="475"/>
    </row>
    <row r="49" spans="1:49" s="456" customFormat="1" ht="20.100000000000001" customHeight="1" x14ac:dyDescent="0.3">
      <c r="A49" s="469" t="s">
        <v>259</v>
      </c>
      <c r="B49" s="474"/>
      <c r="C49" s="473"/>
      <c r="D49" s="473"/>
      <c r="E49" s="474"/>
      <c r="F49" s="473"/>
      <c r="G49" s="473"/>
      <c r="H49" s="474"/>
      <c r="I49" s="473"/>
      <c r="J49" s="473"/>
      <c r="K49" s="474"/>
      <c r="L49" s="473"/>
      <c r="M49" s="448"/>
      <c r="N49" s="474"/>
      <c r="O49" s="473"/>
      <c r="P49" s="451"/>
      <c r="Q49" s="474">
        <v>236.55337469</v>
      </c>
      <c r="R49" s="473">
        <v>260.03066388000002</v>
      </c>
      <c r="S49" s="451">
        <f t="shared" ref="S49:S60" si="32">IF(Q49=0, "    ---- ", IF(ABS(ROUND(100/Q49*R49-100,1))&lt;999,ROUND(100/Q49*R49-100,1),IF(ROUND(100/Q49*R49-100,1)&gt;999,999,-999)))</f>
        <v>9.9</v>
      </c>
      <c r="T49" s="474"/>
      <c r="U49" s="473"/>
      <c r="V49" s="451"/>
      <c r="W49" s="474"/>
      <c r="X49" s="473"/>
      <c r="Y49" s="451"/>
      <c r="Z49" s="474"/>
      <c r="AA49" s="473"/>
      <c r="AB49" s="451"/>
      <c r="AC49" s="474"/>
      <c r="AD49" s="473"/>
      <c r="AE49" s="451"/>
      <c r="AF49" s="474"/>
      <c r="AG49" s="473"/>
      <c r="AH49" s="451"/>
      <c r="AI49" s="474"/>
      <c r="AJ49" s="473"/>
      <c r="AK49" s="451"/>
      <c r="AL49" s="474">
        <v>2132</v>
      </c>
      <c r="AM49" s="473">
        <v>2643.1</v>
      </c>
      <c r="AN49" s="451">
        <f t="shared" si="25"/>
        <v>24</v>
      </c>
      <c r="AO49" s="448">
        <f t="shared" si="31"/>
        <v>2368.5533746900001</v>
      </c>
      <c r="AP49" s="448">
        <f t="shared" si="31"/>
        <v>2903.1306638799997</v>
      </c>
      <c r="AQ49" s="451">
        <f t="shared" si="22"/>
        <v>22.6</v>
      </c>
      <c r="AR49" s="448">
        <f t="shared" si="23"/>
        <v>2368.5533746900001</v>
      </c>
      <c r="AS49" s="448">
        <f t="shared" si="23"/>
        <v>2903.1306638799997</v>
      </c>
      <c r="AT49" s="414">
        <f t="shared" si="24"/>
        <v>22.6</v>
      </c>
      <c r="AU49" s="455"/>
      <c r="AV49" s="455"/>
      <c r="AW49" s="475"/>
    </row>
    <row r="50" spans="1:49" s="456" customFormat="1" ht="20.100000000000001" customHeight="1" x14ac:dyDescent="0.3">
      <c r="A50" s="469" t="s">
        <v>260</v>
      </c>
      <c r="B50" s="474"/>
      <c r="C50" s="473"/>
      <c r="D50" s="473"/>
      <c r="E50" s="474"/>
      <c r="F50" s="473"/>
      <c r="G50" s="473"/>
      <c r="H50" s="474"/>
      <c r="I50" s="473"/>
      <c r="J50" s="473"/>
      <c r="K50" s="474"/>
      <c r="L50" s="473"/>
      <c r="M50" s="448"/>
      <c r="N50" s="474"/>
      <c r="O50" s="473"/>
      <c r="P50" s="451"/>
      <c r="Q50" s="474">
        <v>669.34167116000003</v>
      </c>
      <c r="R50" s="473">
        <v>693.70529238999984</v>
      </c>
      <c r="S50" s="451">
        <f t="shared" si="32"/>
        <v>3.6</v>
      </c>
      <c r="T50" s="474"/>
      <c r="U50" s="473"/>
      <c r="V50" s="451"/>
      <c r="W50" s="474"/>
      <c r="X50" s="473"/>
      <c r="Y50" s="451"/>
      <c r="Z50" s="474"/>
      <c r="AA50" s="473"/>
      <c r="AB50" s="451"/>
      <c r="AC50" s="474"/>
      <c r="AD50" s="473"/>
      <c r="AE50" s="451"/>
      <c r="AF50" s="474"/>
      <c r="AG50" s="473">
        <v>0</v>
      </c>
      <c r="AH50" s="451"/>
      <c r="AI50" s="474"/>
      <c r="AJ50" s="473"/>
      <c r="AK50" s="451"/>
      <c r="AL50" s="474"/>
      <c r="AM50" s="473"/>
      <c r="AN50" s="451"/>
      <c r="AO50" s="448">
        <f t="shared" si="31"/>
        <v>669.34167116000003</v>
      </c>
      <c r="AP50" s="448">
        <f t="shared" si="31"/>
        <v>693.70529238999984</v>
      </c>
      <c r="AQ50" s="451">
        <f t="shared" si="22"/>
        <v>3.6</v>
      </c>
      <c r="AR50" s="448">
        <f t="shared" si="23"/>
        <v>669.34167116000003</v>
      </c>
      <c r="AS50" s="448">
        <f t="shared" si="23"/>
        <v>693.70529238999984</v>
      </c>
      <c r="AT50" s="414">
        <f t="shared" si="24"/>
        <v>3.6</v>
      </c>
      <c r="AU50" s="455"/>
      <c r="AV50" s="455"/>
      <c r="AW50" s="475"/>
    </row>
    <row r="51" spans="1:49" s="456" customFormat="1" ht="20.100000000000001" customHeight="1" x14ac:dyDescent="0.3">
      <c r="A51" s="469" t="s">
        <v>261</v>
      </c>
      <c r="B51" s="474"/>
      <c r="C51" s="473"/>
      <c r="D51" s="451"/>
      <c r="E51" s="474"/>
      <c r="F51" s="473"/>
      <c r="G51" s="451"/>
      <c r="H51" s="474"/>
      <c r="I51" s="473"/>
      <c r="J51" s="451"/>
      <c r="K51" s="474"/>
      <c r="L51" s="473"/>
      <c r="M51" s="448"/>
      <c r="N51" s="474"/>
      <c r="O51" s="473"/>
      <c r="P51" s="451"/>
      <c r="Q51" s="474">
        <v>165.13937050999999</v>
      </c>
      <c r="R51" s="473">
        <v>140.11259684999999</v>
      </c>
      <c r="S51" s="451">
        <f t="shared" si="32"/>
        <v>-15.2</v>
      </c>
      <c r="T51" s="474"/>
      <c r="U51" s="473"/>
      <c r="V51" s="451"/>
      <c r="W51" s="474"/>
      <c r="X51" s="473"/>
      <c r="Y51" s="451"/>
      <c r="Z51" s="474"/>
      <c r="AA51" s="473"/>
      <c r="AB51" s="451"/>
      <c r="AC51" s="474"/>
      <c r="AD51" s="473"/>
      <c r="AE51" s="451"/>
      <c r="AF51" s="474"/>
      <c r="AG51" s="473"/>
      <c r="AH51" s="451"/>
      <c r="AI51" s="474"/>
      <c r="AJ51" s="473"/>
      <c r="AK51" s="451"/>
      <c r="AL51" s="474"/>
      <c r="AM51" s="473"/>
      <c r="AN51" s="451"/>
      <c r="AO51" s="448">
        <f t="shared" si="31"/>
        <v>165.13937050999999</v>
      </c>
      <c r="AP51" s="448">
        <f t="shared" si="31"/>
        <v>140.11259684999999</v>
      </c>
      <c r="AQ51" s="451">
        <f t="shared" si="22"/>
        <v>-15.2</v>
      </c>
      <c r="AR51" s="448">
        <f t="shared" si="23"/>
        <v>165.13937050999999</v>
      </c>
      <c r="AS51" s="448">
        <f t="shared" si="23"/>
        <v>140.11259684999999</v>
      </c>
      <c r="AT51" s="414">
        <f t="shared" si="24"/>
        <v>-15.2</v>
      </c>
      <c r="AU51" s="455"/>
      <c r="AV51" s="455"/>
      <c r="AW51" s="475"/>
    </row>
    <row r="52" spans="1:49" s="468" customFormat="1" ht="20.100000000000001" customHeight="1" x14ac:dyDescent="0.3">
      <c r="A52" s="469" t="s">
        <v>231</v>
      </c>
      <c r="B52" s="470"/>
      <c r="C52" s="466"/>
      <c r="D52" s="466"/>
      <c r="E52" s="470"/>
      <c r="F52" s="466"/>
      <c r="G52" s="466"/>
      <c r="H52" s="470"/>
      <c r="I52" s="466"/>
      <c r="J52" s="466"/>
      <c r="K52" s="470"/>
      <c r="L52" s="466"/>
      <c r="M52" s="463"/>
      <c r="N52" s="470"/>
      <c r="O52" s="466"/>
      <c r="P52" s="466"/>
      <c r="Q52" s="470"/>
      <c r="R52" s="466"/>
      <c r="S52" s="466"/>
      <c r="T52" s="470"/>
      <c r="U52" s="466"/>
      <c r="V52" s="466"/>
      <c r="W52" s="470"/>
      <c r="X52" s="466"/>
      <c r="Y52" s="466"/>
      <c r="Z52" s="470"/>
      <c r="AA52" s="466"/>
      <c r="AB52" s="466"/>
      <c r="AC52" s="470"/>
      <c r="AD52" s="466"/>
      <c r="AE52" s="466"/>
      <c r="AF52" s="470"/>
      <c r="AG52" s="466"/>
      <c r="AH52" s="466"/>
      <c r="AI52" s="470"/>
      <c r="AJ52" s="466"/>
      <c r="AK52" s="466"/>
      <c r="AL52" s="470"/>
      <c r="AM52" s="466"/>
      <c r="AN52" s="466"/>
      <c r="AO52" s="463">
        <f t="shared" si="31"/>
        <v>0</v>
      </c>
      <c r="AP52" s="463">
        <f t="shared" si="31"/>
        <v>0</v>
      </c>
      <c r="AQ52" s="466" t="str">
        <f t="shared" si="22"/>
        <v xml:space="preserve">    ---- </v>
      </c>
      <c r="AR52" s="463">
        <f>B52+E52+H52+K52+N52+Q52+T52+W52+Z52+AC52+AF52+AI52+AL52</f>
        <v>0</v>
      </c>
      <c r="AS52" s="463">
        <f>C52+F52+I52+L52+O52+R52+U52+X52+AA52+AD52+AG52+AJ52+AM52</f>
        <v>0</v>
      </c>
      <c r="AT52" s="413" t="str">
        <f t="shared" si="24"/>
        <v xml:space="preserve">    ---- </v>
      </c>
      <c r="AU52" s="467"/>
      <c r="AV52" s="467"/>
      <c r="AW52" s="472"/>
    </row>
    <row r="53" spans="1:49" s="456" customFormat="1" ht="20.100000000000001" customHeight="1" x14ac:dyDescent="0.3">
      <c r="A53" s="469" t="s">
        <v>262</v>
      </c>
      <c r="B53" s="474"/>
      <c r="C53" s="473"/>
      <c r="D53" s="473"/>
      <c r="E53" s="474"/>
      <c r="F53" s="473"/>
      <c r="G53" s="473"/>
      <c r="H53" s="474"/>
      <c r="I53" s="473"/>
      <c r="J53" s="473"/>
      <c r="K53" s="474"/>
      <c r="L53" s="473"/>
      <c r="M53" s="448"/>
      <c r="N53" s="474"/>
      <c r="O53" s="473"/>
      <c r="P53" s="451"/>
      <c r="Q53" s="474">
        <v>504.20230064999998</v>
      </c>
      <c r="R53" s="473">
        <v>553.59269553999991</v>
      </c>
      <c r="S53" s="451">
        <f t="shared" si="32"/>
        <v>9.8000000000000007</v>
      </c>
      <c r="T53" s="474"/>
      <c r="U53" s="473"/>
      <c r="V53" s="451"/>
      <c r="W53" s="474"/>
      <c r="X53" s="473"/>
      <c r="Y53" s="451"/>
      <c r="Z53" s="474"/>
      <c r="AA53" s="473"/>
      <c r="AB53" s="451"/>
      <c r="AC53" s="474"/>
      <c r="AD53" s="473"/>
      <c r="AE53" s="451"/>
      <c r="AF53" s="474"/>
      <c r="AG53" s="473"/>
      <c r="AH53" s="451"/>
      <c r="AI53" s="474"/>
      <c r="AJ53" s="473"/>
      <c r="AK53" s="451"/>
      <c r="AL53" s="474"/>
      <c r="AM53" s="473"/>
      <c r="AN53" s="451"/>
      <c r="AO53" s="448">
        <f t="shared" si="31"/>
        <v>504.20230064999998</v>
      </c>
      <c r="AP53" s="448">
        <f t="shared" si="31"/>
        <v>553.59269553999991</v>
      </c>
      <c r="AQ53" s="451">
        <f t="shared" si="22"/>
        <v>9.8000000000000007</v>
      </c>
      <c r="AR53" s="448">
        <f>B53+E53+H53+K53+N53+Q53+T53+W53+Z53+AC53+AF53+AI53+AL53</f>
        <v>504.20230064999998</v>
      </c>
      <c r="AS53" s="448">
        <f t="shared" si="23"/>
        <v>553.59269553999991</v>
      </c>
      <c r="AT53" s="414">
        <f t="shared" si="24"/>
        <v>9.8000000000000007</v>
      </c>
      <c r="AU53" s="455"/>
      <c r="AV53" s="455"/>
      <c r="AW53" s="475"/>
    </row>
    <row r="54" spans="1:49" s="456" customFormat="1" ht="20.100000000000001" customHeight="1" x14ac:dyDescent="0.3">
      <c r="A54" s="469" t="s">
        <v>263</v>
      </c>
      <c r="B54" s="474">
        <v>11569.002</v>
      </c>
      <c r="C54" s="473">
        <v>12599.531000000001</v>
      </c>
      <c r="D54" s="473">
        <f>IF(B54=0, "    ---- ", IF(ABS(ROUND(100/B54*C54-100,1))&lt;999,ROUND(100/B54*C54-100,1),IF(ROUND(100/B54*C54-100,1)&gt;999,999,-999)))</f>
        <v>8.9</v>
      </c>
      <c r="E54" s="474">
        <v>47511.577999999994</v>
      </c>
      <c r="F54" s="473">
        <v>52892.824999999997</v>
      </c>
      <c r="G54" s="473">
        <f t="shared" si="17"/>
        <v>11.3</v>
      </c>
      <c r="H54" s="474">
        <v>2163.79</v>
      </c>
      <c r="I54" s="473">
        <v>2394.875</v>
      </c>
      <c r="J54" s="473">
        <f>IF(H54=0, "    ---- ", IF(ABS(ROUND(100/H54*I54-100,1))&lt;999,ROUND(100/H54*I54-100,1),IF(ROUND(100/H54*I54-100,1)&gt;999,999,-999)))</f>
        <v>10.7</v>
      </c>
      <c r="K54" s="474">
        <v>14148.915000000001</v>
      </c>
      <c r="L54" s="473">
        <v>16013.493</v>
      </c>
      <c r="M54" s="448">
        <f t="shared" si="27"/>
        <v>13.2</v>
      </c>
      <c r="N54" s="474"/>
      <c r="O54" s="473"/>
      <c r="P54" s="451"/>
      <c r="Q54" s="474">
        <v>1150.51754529</v>
      </c>
      <c r="R54" s="473">
        <v>1151.1614637199998</v>
      </c>
      <c r="S54" s="451">
        <f t="shared" si="32"/>
        <v>0.1</v>
      </c>
      <c r="T54" s="474">
        <v>1015.796</v>
      </c>
      <c r="U54" s="473">
        <v>1361.8420000000001</v>
      </c>
      <c r="V54" s="451">
        <f>IF(T54=0, "    ---- ", IF(ABS(ROUND(100/T54*U54-100,1))&lt;999,ROUND(100/T54*U54-100,1),IF(ROUND(100/T54*U54-100,1)&gt;999,999,-999)))</f>
        <v>34.1</v>
      </c>
      <c r="W54" s="474">
        <v>36517</v>
      </c>
      <c r="X54" s="473">
        <v>42006.53</v>
      </c>
      <c r="Y54" s="451">
        <f t="shared" si="18"/>
        <v>15</v>
      </c>
      <c r="Z54" s="474"/>
      <c r="AA54" s="473"/>
      <c r="AB54" s="451"/>
      <c r="AC54" s="474">
        <v>1538.3</v>
      </c>
      <c r="AD54" s="473">
        <v>1571</v>
      </c>
      <c r="AE54" s="451">
        <f>IF(AC54=0, "    ---- ", IF(ABS(ROUND(100/AC54*AD54-100,1))&lt;999,ROUND(100/AC54*AD54-100,1),IF(ROUND(100/AC54*AD54-100,1)&gt;999,999,-999)))</f>
        <v>2.1</v>
      </c>
      <c r="AF54" s="474">
        <v>595.16810782999994</v>
      </c>
      <c r="AG54" s="473">
        <v>539.16758709999976</v>
      </c>
      <c r="AH54" s="451">
        <f>IF(AF54=0, "    ---- ", IF(ABS(ROUND(100/AF54*AG54-100,1))&lt;999,ROUND(100/AF54*AG54-100,1),IF(ROUND(100/AF54*AG54-100,1)&gt;999,999,-999)))</f>
        <v>-9.4</v>
      </c>
      <c r="AI54" s="474">
        <v>14453.692999999999</v>
      </c>
      <c r="AJ54" s="473">
        <v>16805.651999999998</v>
      </c>
      <c r="AK54" s="451">
        <f t="shared" si="20"/>
        <v>16.3</v>
      </c>
      <c r="AL54" s="474">
        <v>47425</v>
      </c>
      <c r="AM54" s="473">
        <v>55564.4</v>
      </c>
      <c r="AN54" s="451">
        <f t="shared" si="25"/>
        <v>17.2</v>
      </c>
      <c r="AO54" s="448">
        <f t="shared" si="31"/>
        <v>176550.45965312002</v>
      </c>
      <c r="AP54" s="448">
        <f t="shared" si="31"/>
        <v>201329.47705081999</v>
      </c>
      <c r="AQ54" s="451">
        <f t="shared" si="22"/>
        <v>14</v>
      </c>
      <c r="AR54" s="448">
        <f t="shared" ref="AR54:AS64" si="33">B54+E54+H54+K54+N54+Q54+T54+W54+Z54+AC54+AF54+AI54+AL54</f>
        <v>178088.75965312001</v>
      </c>
      <c r="AS54" s="448">
        <f t="shared" si="23"/>
        <v>202900.47705081999</v>
      </c>
      <c r="AT54" s="414">
        <f t="shared" si="24"/>
        <v>13.9</v>
      </c>
      <c r="AU54" s="455"/>
      <c r="AV54" s="455"/>
      <c r="AW54" s="475"/>
    </row>
    <row r="55" spans="1:49" s="456" customFormat="1" ht="20.100000000000001" customHeight="1" x14ac:dyDescent="0.3">
      <c r="A55" s="469" t="s">
        <v>264</v>
      </c>
      <c r="B55" s="474">
        <v>6667.3879999999999</v>
      </c>
      <c r="C55" s="473">
        <v>7188.4160000000002</v>
      </c>
      <c r="D55" s="473">
        <f>IF(B55=0, "    ---- ", IF(ABS(ROUND(100/B55*C55-100,1))&lt;999,ROUND(100/B55*C55-100,1),IF(ROUND(100/B55*C55-100,1)&gt;999,999,-999)))</f>
        <v>7.8</v>
      </c>
      <c r="E55" s="474">
        <v>24666.348999999998</v>
      </c>
      <c r="F55" s="473">
        <v>27078.832999999999</v>
      </c>
      <c r="G55" s="473">
        <f t="shared" si="17"/>
        <v>9.8000000000000007</v>
      </c>
      <c r="H55" s="474">
        <v>1361.364</v>
      </c>
      <c r="I55" s="473">
        <v>1467.92</v>
      </c>
      <c r="J55" s="473">
        <f>IF(H55=0, "    ---- ", IF(ABS(ROUND(100/H55*I55-100,1))&lt;999,ROUND(100/H55*I55-100,1),IF(ROUND(100/H55*I55-100,1)&gt;999,999,-999)))</f>
        <v>7.8</v>
      </c>
      <c r="K55" s="474">
        <v>12788.512000000001</v>
      </c>
      <c r="L55" s="473">
        <v>14430.08</v>
      </c>
      <c r="M55" s="448">
        <f t="shared" si="27"/>
        <v>12.8</v>
      </c>
      <c r="N55" s="474"/>
      <c r="O55" s="473"/>
      <c r="P55" s="451"/>
      <c r="Q55" s="474">
        <v>458.20437075000001</v>
      </c>
      <c r="R55" s="473">
        <v>460.99406398000002</v>
      </c>
      <c r="S55" s="451">
        <f t="shared" si="32"/>
        <v>0.6</v>
      </c>
      <c r="T55" s="474">
        <v>1002.364</v>
      </c>
      <c r="U55" s="473">
        <v>1358.4880000000001</v>
      </c>
      <c r="V55" s="451">
        <f>IF(T55=0, "    ---- ", IF(ABS(ROUND(100/T55*U55-100,1))&lt;999,ROUND(100/T55*U55-100,1),IF(ROUND(100/T55*U55-100,1)&gt;999,999,-999)))</f>
        <v>35.5</v>
      </c>
      <c r="W55" s="474">
        <v>36343</v>
      </c>
      <c r="X55" s="473">
        <v>41936.51</v>
      </c>
      <c r="Y55" s="451">
        <f t="shared" si="18"/>
        <v>15.4</v>
      </c>
      <c r="Z55" s="474"/>
      <c r="AA55" s="473"/>
      <c r="AB55" s="451"/>
      <c r="AC55" s="474">
        <v>1538.3</v>
      </c>
      <c r="AD55" s="473">
        <v>1571</v>
      </c>
      <c r="AE55" s="451">
        <f>IF(AC55=0, "    ---- ", IF(ABS(ROUND(100/AC55*AD55-100,1))&lt;999,ROUND(100/AC55*AD55-100,1),IF(ROUND(100/AC55*AD55-100,1)&gt;999,999,-999)))</f>
        <v>2.1</v>
      </c>
      <c r="AF55" s="474">
        <v>283.66268150000002</v>
      </c>
      <c r="AG55" s="473">
        <v>255.65374857999996</v>
      </c>
      <c r="AH55" s="451">
        <f>IF(AF55=0, "    ---- ", IF(ABS(ROUND(100/AF55*AG55-100,1))&lt;999,ROUND(100/AF55*AG55-100,1),IF(ROUND(100/AF55*AG55-100,1)&gt;999,999,-999)))</f>
        <v>-9.9</v>
      </c>
      <c r="AI55" s="474">
        <v>7998.6239999999998</v>
      </c>
      <c r="AJ55" s="473">
        <v>9268.2369999999992</v>
      </c>
      <c r="AK55" s="451">
        <f t="shared" si="20"/>
        <v>15.9</v>
      </c>
      <c r="AL55" s="474">
        <v>28465</v>
      </c>
      <c r="AM55" s="473">
        <v>33942.5</v>
      </c>
      <c r="AN55" s="451">
        <f t="shared" si="25"/>
        <v>19.2</v>
      </c>
      <c r="AO55" s="448">
        <f t="shared" si="31"/>
        <v>120034.46805225</v>
      </c>
      <c r="AP55" s="448">
        <f t="shared" si="31"/>
        <v>137387.63181255999</v>
      </c>
      <c r="AQ55" s="451">
        <f t="shared" si="22"/>
        <v>14.5</v>
      </c>
      <c r="AR55" s="448">
        <f t="shared" si="33"/>
        <v>121572.76805225</v>
      </c>
      <c r="AS55" s="448">
        <f t="shared" si="23"/>
        <v>138958.63181255999</v>
      </c>
      <c r="AT55" s="414">
        <f t="shared" si="24"/>
        <v>14.3</v>
      </c>
      <c r="AU55" s="455"/>
      <c r="AV55" s="455"/>
      <c r="AW55" s="475"/>
    </row>
    <row r="56" spans="1:49" s="456" customFormat="1" ht="20.100000000000001" customHeight="1" x14ac:dyDescent="0.3">
      <c r="A56" s="469" t="s">
        <v>265</v>
      </c>
      <c r="B56" s="474">
        <v>4851.0860000000002</v>
      </c>
      <c r="C56" s="473">
        <v>5359.21</v>
      </c>
      <c r="D56" s="473">
        <f>IF(B56=0, "    ---- ", IF(ABS(ROUND(100/B56*C56-100,1))&lt;999,ROUND(100/B56*C56-100,1),IF(ROUND(100/B56*C56-100,1)&gt;999,999,-999)))</f>
        <v>10.5</v>
      </c>
      <c r="E56" s="474">
        <v>21282.581999999999</v>
      </c>
      <c r="F56" s="473">
        <v>24118.616999999998</v>
      </c>
      <c r="G56" s="473">
        <f t="shared" si="17"/>
        <v>13.3</v>
      </c>
      <c r="H56" s="474"/>
      <c r="I56" s="473"/>
      <c r="J56" s="473"/>
      <c r="K56" s="474">
        <v>1328.9159999999999</v>
      </c>
      <c r="L56" s="473">
        <v>1546.298</v>
      </c>
      <c r="M56" s="448">
        <f t="shared" si="27"/>
        <v>16.399999999999999</v>
      </c>
      <c r="N56" s="474"/>
      <c r="O56" s="473"/>
      <c r="P56" s="451"/>
      <c r="Q56" s="474">
        <v>640.11325128999999</v>
      </c>
      <c r="R56" s="473">
        <v>622.49188314000003</v>
      </c>
      <c r="S56" s="451">
        <f t="shared" si="32"/>
        <v>-2.8</v>
      </c>
      <c r="T56" s="474"/>
      <c r="U56" s="473"/>
      <c r="V56" s="451"/>
      <c r="W56" s="474"/>
      <c r="X56" s="473"/>
      <c r="Y56" s="451"/>
      <c r="Z56" s="474"/>
      <c r="AA56" s="473"/>
      <c r="AB56" s="451"/>
      <c r="AC56" s="474"/>
      <c r="AD56" s="473"/>
      <c r="AE56" s="451"/>
      <c r="AF56" s="474">
        <v>295.71693252</v>
      </c>
      <c r="AG56" s="473">
        <v>258.34925563999997</v>
      </c>
      <c r="AH56" s="451">
        <f>IF(AF56=0, "    ---- ", IF(ABS(ROUND(100/AF56*AG56-100,1))&lt;999,ROUND(100/AF56*AG56-100,1),IF(ROUND(100/AF56*AG56-100,1)&gt;999,999,-999)))</f>
        <v>-12.6</v>
      </c>
      <c r="AI56" s="474">
        <v>6429.759</v>
      </c>
      <c r="AJ56" s="473">
        <v>7505.4</v>
      </c>
      <c r="AK56" s="451">
        <f t="shared" si="20"/>
        <v>16.7</v>
      </c>
      <c r="AL56" s="474">
        <v>18642</v>
      </c>
      <c r="AM56" s="473">
        <v>21275.5</v>
      </c>
      <c r="AN56" s="451">
        <f t="shared" si="25"/>
        <v>14.1</v>
      </c>
      <c r="AO56" s="448">
        <f t="shared" si="31"/>
        <v>53470.173183810002</v>
      </c>
      <c r="AP56" s="448">
        <f t="shared" si="31"/>
        <v>60685.866138779995</v>
      </c>
      <c r="AQ56" s="451">
        <f t="shared" si="22"/>
        <v>13.5</v>
      </c>
      <c r="AR56" s="448">
        <f t="shared" si="33"/>
        <v>53470.173183810002</v>
      </c>
      <c r="AS56" s="448">
        <f t="shared" si="23"/>
        <v>60685.866138779995</v>
      </c>
      <c r="AT56" s="414">
        <f t="shared" si="24"/>
        <v>13.5</v>
      </c>
      <c r="AU56" s="455"/>
      <c r="AV56" s="455"/>
      <c r="AW56" s="475"/>
    </row>
    <row r="57" spans="1:49" s="456" customFormat="1" ht="20.100000000000001" customHeight="1" x14ac:dyDescent="0.3">
      <c r="A57" s="469" t="s">
        <v>266</v>
      </c>
      <c r="B57" s="474"/>
      <c r="C57" s="473"/>
      <c r="D57" s="451"/>
      <c r="E57" s="474">
        <v>1562.6469999999999</v>
      </c>
      <c r="F57" s="473">
        <v>1695.375</v>
      </c>
      <c r="G57" s="451">
        <f t="shared" si="17"/>
        <v>8.5</v>
      </c>
      <c r="H57" s="474"/>
      <c r="I57" s="473"/>
      <c r="J57" s="451"/>
      <c r="K57" s="474">
        <v>33.985999999999997</v>
      </c>
      <c r="L57" s="473">
        <v>29.073</v>
      </c>
      <c r="M57" s="451">
        <f t="shared" si="27"/>
        <v>-14.5</v>
      </c>
      <c r="N57" s="474"/>
      <c r="O57" s="473"/>
      <c r="P57" s="451"/>
      <c r="Q57" s="474">
        <v>50.633206919999999</v>
      </c>
      <c r="R57" s="473">
        <v>64.314904009999992</v>
      </c>
      <c r="S57" s="451">
        <f t="shared" si="32"/>
        <v>27</v>
      </c>
      <c r="T57" s="474">
        <v>13.432</v>
      </c>
      <c r="U57" s="473">
        <v>3.3540000000000001</v>
      </c>
      <c r="V57" s="451">
        <f>IF(T57=0, "    ---- ", IF(ABS(ROUND(100/T57*U57-100,1))&lt;999,ROUND(100/T57*U57-100,1),IF(ROUND(100/T57*U57-100,1)&gt;999,999,-999)))</f>
        <v>-75</v>
      </c>
      <c r="W57" s="474"/>
      <c r="X57" s="473"/>
      <c r="Y57" s="451"/>
      <c r="Z57" s="474"/>
      <c r="AA57" s="473"/>
      <c r="AB57" s="451"/>
      <c r="AC57" s="474"/>
      <c r="AD57" s="473"/>
      <c r="AE57" s="451"/>
      <c r="AF57" s="474">
        <v>0.15127320000000002</v>
      </c>
      <c r="AG57" s="473">
        <v>0.33145192000000001</v>
      </c>
      <c r="AH57" s="451">
        <f>IF(AF57=0, "    ---- ", IF(ABS(ROUND(100/AF57*AG57-100,1))&lt;999,ROUND(100/AF57*AG57-100,1),IF(ROUND(100/AF57*AG57-100,1)&gt;999,999,-999)))</f>
        <v>119.1</v>
      </c>
      <c r="AI57" s="474"/>
      <c r="AJ57" s="473"/>
      <c r="AK57" s="451"/>
      <c r="AL57" s="474"/>
      <c r="AM57" s="473"/>
      <c r="AN57" s="451"/>
      <c r="AO57" s="448">
        <f t="shared" si="31"/>
        <v>1660.8494801200002</v>
      </c>
      <c r="AP57" s="448">
        <f t="shared" si="31"/>
        <v>1792.4483559300002</v>
      </c>
      <c r="AQ57" s="451">
        <f t="shared" si="22"/>
        <v>7.9</v>
      </c>
      <c r="AR57" s="448">
        <f t="shared" si="33"/>
        <v>1660.8494801200002</v>
      </c>
      <c r="AS57" s="448">
        <f t="shared" si="23"/>
        <v>1792.4483559300002</v>
      </c>
      <c r="AT57" s="414">
        <f t="shared" si="24"/>
        <v>7.9</v>
      </c>
      <c r="AU57" s="455"/>
      <c r="AV57" s="455"/>
      <c r="AW57" s="475"/>
    </row>
    <row r="58" spans="1:49" s="456" customFormat="1" ht="20.100000000000001" customHeight="1" x14ac:dyDescent="0.3">
      <c r="A58" s="469" t="s">
        <v>267</v>
      </c>
      <c r="B58" s="474"/>
      <c r="C58" s="473"/>
      <c r="D58" s="451"/>
      <c r="E58" s="474"/>
      <c r="F58" s="473"/>
      <c r="G58" s="451"/>
      <c r="H58" s="474"/>
      <c r="I58" s="473"/>
      <c r="J58" s="451"/>
      <c r="K58" s="474"/>
      <c r="L58" s="473"/>
      <c r="M58" s="451"/>
      <c r="N58" s="474"/>
      <c r="O58" s="473"/>
      <c r="P58" s="451"/>
      <c r="Q58" s="474">
        <v>1.5116835500000001</v>
      </c>
      <c r="R58" s="473">
        <v>3.2046546</v>
      </c>
      <c r="S58" s="451">
        <f t="shared" si="32"/>
        <v>112</v>
      </c>
      <c r="T58" s="474"/>
      <c r="U58" s="473"/>
      <c r="V58" s="451"/>
      <c r="W58" s="474"/>
      <c r="X58" s="473"/>
      <c r="Y58" s="451"/>
      <c r="Z58" s="474"/>
      <c r="AA58" s="473"/>
      <c r="AB58" s="451"/>
      <c r="AC58" s="474"/>
      <c r="AD58" s="473"/>
      <c r="AE58" s="451"/>
      <c r="AF58" s="474"/>
      <c r="AG58" s="473"/>
      <c r="AH58" s="451"/>
      <c r="AI58" s="474"/>
      <c r="AJ58" s="473"/>
      <c r="AK58" s="451"/>
      <c r="AL58" s="474">
        <v>119</v>
      </c>
      <c r="AM58" s="473">
        <v>176.6</v>
      </c>
      <c r="AN58" s="451">
        <f t="shared" si="25"/>
        <v>48.4</v>
      </c>
      <c r="AO58" s="448">
        <f t="shared" si="31"/>
        <v>120.51168355</v>
      </c>
      <c r="AP58" s="448">
        <f t="shared" si="31"/>
        <v>179.80465459999999</v>
      </c>
      <c r="AQ58" s="451">
        <f t="shared" si="22"/>
        <v>49.2</v>
      </c>
      <c r="AR58" s="448">
        <f t="shared" si="33"/>
        <v>120.51168355</v>
      </c>
      <c r="AS58" s="448">
        <f t="shared" si="23"/>
        <v>179.80465459999999</v>
      </c>
      <c r="AT58" s="414">
        <f t="shared" si="24"/>
        <v>49.2</v>
      </c>
      <c r="AU58" s="455"/>
      <c r="AV58" s="455"/>
      <c r="AW58" s="475"/>
    </row>
    <row r="59" spans="1:49" s="456" customFormat="1" ht="20.100000000000001" customHeight="1" x14ac:dyDescent="0.3">
      <c r="A59" s="469" t="s">
        <v>268</v>
      </c>
      <c r="B59" s="474">
        <v>50.527999999999999</v>
      </c>
      <c r="C59" s="473">
        <v>51.905000000000001</v>
      </c>
      <c r="D59" s="451">
        <f>IF(B59=0, "    ---- ", IF(ABS(ROUND(100/B59*C59-100,1))&lt;999,ROUND(100/B59*C59-100,1),IF(ROUND(100/B59*C59-100,1)&gt;999,999,-999)))</f>
        <v>2.7</v>
      </c>
      <c r="E59" s="474"/>
      <c r="F59" s="473"/>
      <c r="G59" s="451"/>
      <c r="H59" s="474">
        <v>802.42600000000004</v>
      </c>
      <c r="I59" s="473">
        <v>926.95500000000004</v>
      </c>
      <c r="J59" s="451">
        <f>IF(H59=0, "    ---- ", IF(ABS(ROUND(100/H59*I59-100,1))&lt;999,ROUND(100/H59*I59-100,1),IF(ROUND(100/H59*I59-100,1)&gt;999,999,-999)))</f>
        <v>15.5</v>
      </c>
      <c r="K59" s="474">
        <v>-2.4990000000000001</v>
      </c>
      <c r="L59" s="473">
        <v>8.0419999999999998</v>
      </c>
      <c r="M59" s="451">
        <f>IF(K59=0, "    ---- ", IF(ABS(ROUND(100/K59*L59-100,1))&lt;999,ROUND(100/K59*L59-100,1),IF(ROUND(100/K59*L59-100,1)&gt;999,999,-999)))</f>
        <v>-421.8</v>
      </c>
      <c r="N59" s="474"/>
      <c r="O59" s="473"/>
      <c r="P59" s="451"/>
      <c r="Q59" s="474">
        <v>5.5032779999999996E-2</v>
      </c>
      <c r="R59" s="473">
        <v>0.15595798999999999</v>
      </c>
      <c r="S59" s="451">
        <f t="shared" si="32"/>
        <v>183.4</v>
      </c>
      <c r="T59" s="474"/>
      <c r="U59" s="473"/>
      <c r="V59" s="451"/>
      <c r="W59" s="474">
        <v>174</v>
      </c>
      <c r="X59" s="473">
        <v>70.02</v>
      </c>
      <c r="Y59" s="451">
        <f t="shared" si="18"/>
        <v>-59.8</v>
      </c>
      <c r="Z59" s="474"/>
      <c r="AA59" s="473"/>
      <c r="AB59" s="451"/>
      <c r="AC59" s="474"/>
      <c r="AD59" s="473"/>
      <c r="AE59" s="451"/>
      <c r="AF59" s="474">
        <v>15.63722061</v>
      </c>
      <c r="AG59" s="473">
        <v>24.833130960000002</v>
      </c>
      <c r="AH59" s="451">
        <f>IF(AF59=0, "    ---- ", IF(ABS(ROUND(100/AF59*AG59-100,1))&lt;999,ROUND(100/AF59*AG59-100,1),IF(ROUND(100/AF59*AG59-100,1)&gt;999,999,-999)))</f>
        <v>58.8</v>
      </c>
      <c r="AI59" s="474">
        <v>25.31</v>
      </c>
      <c r="AJ59" s="473">
        <v>32.015000000000001</v>
      </c>
      <c r="AK59" s="451">
        <f t="shared" si="20"/>
        <v>26.5</v>
      </c>
      <c r="AL59" s="474">
        <v>199</v>
      </c>
      <c r="AM59" s="473">
        <v>169.8</v>
      </c>
      <c r="AN59" s="451">
        <f t="shared" si="25"/>
        <v>-14.7</v>
      </c>
      <c r="AO59" s="448">
        <f t="shared" si="31"/>
        <v>1264.45725339</v>
      </c>
      <c r="AP59" s="448">
        <f t="shared" si="31"/>
        <v>1283.7260889500003</v>
      </c>
      <c r="AQ59" s="451">
        <f t="shared" si="22"/>
        <v>1.5</v>
      </c>
      <c r="AR59" s="448">
        <f t="shared" si="33"/>
        <v>1264.45725339</v>
      </c>
      <c r="AS59" s="448">
        <f t="shared" si="23"/>
        <v>1283.7260889500003</v>
      </c>
      <c r="AT59" s="414">
        <f t="shared" si="24"/>
        <v>1.5</v>
      </c>
      <c r="AU59" s="455"/>
      <c r="AV59" s="455"/>
      <c r="AW59" s="475"/>
    </row>
    <row r="60" spans="1:49" s="456" customFormat="1" ht="20.100000000000001" customHeight="1" x14ac:dyDescent="0.3">
      <c r="A60" s="471" t="s">
        <v>269</v>
      </c>
      <c r="B60" s="474">
        <v>11569.002</v>
      </c>
      <c r="C60" s="473">
        <v>12599.531000000001</v>
      </c>
      <c r="D60" s="451">
        <f>IF(B60=0, "    ---- ", IF(ABS(ROUND(100/B60*C60-100,1))&lt;999,ROUND(100/B60*C60-100,1),IF(ROUND(100/B60*C60-100,1)&gt;999,999,-999)))</f>
        <v>8.9</v>
      </c>
      <c r="E60" s="474">
        <v>47511.577999999994</v>
      </c>
      <c r="F60" s="473">
        <v>52892.824999999997</v>
      </c>
      <c r="G60" s="451">
        <f t="shared" si="17"/>
        <v>11.3</v>
      </c>
      <c r="H60" s="474">
        <v>2163.79</v>
      </c>
      <c r="I60" s="473">
        <v>2394.875</v>
      </c>
      <c r="J60" s="451">
        <f>IF(H60=0, "    ---- ", IF(ABS(ROUND(100/H60*I60-100,1))&lt;999,ROUND(100/H60*I60-100,1),IF(ROUND(100/H60*I60-100,1)&gt;999,999,-999)))</f>
        <v>10.7</v>
      </c>
      <c r="K60" s="474">
        <v>14148.915000000001</v>
      </c>
      <c r="L60" s="473">
        <v>16013.493</v>
      </c>
      <c r="M60" s="451">
        <f>IF(K60=0, "    ---- ", IF(ABS(ROUND(100/K60*L60-100,1))&lt;999,ROUND(100/K60*L60-100,1),IF(ROUND(100/K60*L60-100,1)&gt;999,999,-999)))</f>
        <v>13.2</v>
      </c>
      <c r="N60" s="474"/>
      <c r="O60" s="473"/>
      <c r="P60" s="451"/>
      <c r="Q60" s="474">
        <v>2056.4125911400001</v>
      </c>
      <c r="R60" s="473">
        <v>2104.8974199899994</v>
      </c>
      <c r="S60" s="451">
        <f t="shared" si="32"/>
        <v>2.4</v>
      </c>
      <c r="T60" s="474">
        <v>1015.796</v>
      </c>
      <c r="U60" s="473">
        <v>1361.8420000000001</v>
      </c>
      <c r="V60" s="451">
        <f>IF(T60=0, "    ---- ", IF(ABS(ROUND(100/T60*U60-100,1))&lt;999,ROUND(100/T60*U60-100,1),IF(ROUND(100/T60*U60-100,1)&gt;999,999,-999)))</f>
        <v>34.1</v>
      </c>
      <c r="W60" s="474">
        <v>36517</v>
      </c>
      <c r="X60" s="473">
        <v>42006.53</v>
      </c>
      <c r="Y60" s="451">
        <f t="shared" si="18"/>
        <v>15</v>
      </c>
      <c r="Z60" s="474"/>
      <c r="AA60" s="473"/>
      <c r="AB60" s="451"/>
      <c r="AC60" s="474">
        <v>1538.3</v>
      </c>
      <c r="AD60" s="473">
        <v>1571</v>
      </c>
      <c r="AE60" s="451">
        <f>IF(AC60=0, "    ---- ", IF(ABS(ROUND(100/AC60*AD60-100,1))&lt;999,ROUND(100/AC60*AD60-100,1),IF(ROUND(100/AC60*AD60-100,1)&gt;999,999,-999)))</f>
        <v>2.1</v>
      </c>
      <c r="AF60" s="474">
        <v>595.16810782999994</v>
      </c>
      <c r="AG60" s="473">
        <v>539.16758709999976</v>
      </c>
      <c r="AH60" s="451">
        <f>IF(AF60=0, "    ---- ", IF(ABS(ROUND(100/AF60*AG60-100,1))&lt;999,ROUND(100/AF60*AG60-100,1),IF(ROUND(100/AF60*AG60-100,1)&gt;999,999,-999)))</f>
        <v>-9.4</v>
      </c>
      <c r="AI60" s="474">
        <v>14453.692999999999</v>
      </c>
      <c r="AJ60" s="473">
        <v>16805.651999999998</v>
      </c>
      <c r="AK60" s="451">
        <f t="shared" si="20"/>
        <v>16.3</v>
      </c>
      <c r="AL60" s="474">
        <v>49557</v>
      </c>
      <c r="AM60" s="473">
        <v>58207.5</v>
      </c>
      <c r="AN60" s="451">
        <f t="shared" si="25"/>
        <v>17.5</v>
      </c>
      <c r="AO60" s="448">
        <f t="shared" si="31"/>
        <v>179588.35469897001</v>
      </c>
      <c r="AP60" s="448">
        <f t="shared" si="31"/>
        <v>204926.31300709001</v>
      </c>
      <c r="AQ60" s="451">
        <f t="shared" si="22"/>
        <v>14.1</v>
      </c>
      <c r="AR60" s="448">
        <f t="shared" si="33"/>
        <v>181126.65469897003</v>
      </c>
      <c r="AS60" s="448">
        <f t="shared" si="23"/>
        <v>206497.31300709001</v>
      </c>
      <c r="AT60" s="414">
        <f t="shared" si="24"/>
        <v>14</v>
      </c>
      <c r="AU60" s="455"/>
      <c r="AV60" s="455"/>
      <c r="AW60" s="475"/>
    </row>
    <row r="61" spans="1:49" s="456" customFormat="1" ht="20.100000000000001" customHeight="1" x14ac:dyDescent="0.3">
      <c r="A61" s="452" t="s">
        <v>416</v>
      </c>
      <c r="B61" s="474"/>
      <c r="C61" s="473"/>
      <c r="D61" s="451"/>
      <c r="E61" s="474"/>
      <c r="F61" s="473"/>
      <c r="G61" s="451"/>
      <c r="H61" s="474"/>
      <c r="I61" s="473"/>
      <c r="J61" s="451"/>
      <c r="K61" s="474"/>
      <c r="L61" s="473"/>
      <c r="M61" s="451"/>
      <c r="N61" s="474"/>
      <c r="O61" s="473"/>
      <c r="P61" s="451"/>
      <c r="Q61" s="474"/>
      <c r="R61" s="473"/>
      <c r="S61" s="451"/>
      <c r="T61" s="474"/>
      <c r="U61" s="473"/>
      <c r="V61" s="451"/>
      <c r="W61" s="474"/>
      <c r="X61" s="473"/>
      <c r="Y61" s="451"/>
      <c r="Z61" s="474"/>
      <c r="AA61" s="473"/>
      <c r="AB61" s="451"/>
      <c r="AC61" s="474"/>
      <c r="AD61" s="473"/>
      <c r="AE61" s="451"/>
      <c r="AF61" s="474">
        <v>0.78685201000000005</v>
      </c>
      <c r="AG61" s="473">
        <v>0.77905791000000002</v>
      </c>
      <c r="AH61" s="451">
        <f>IF(AF61=0, "    ---- ", IF(ABS(ROUND(100/AF61*AG61-100,1))&lt;999,ROUND(100/AF61*AG61-100,1),IF(ROUND(100/AF61*AG61-100,1)&gt;999,999,-999)))</f>
        <v>-1</v>
      </c>
      <c r="AI61" s="474"/>
      <c r="AJ61" s="473"/>
      <c r="AK61" s="451"/>
      <c r="AL61" s="474"/>
      <c r="AM61" s="473"/>
      <c r="AN61" s="451"/>
      <c r="AO61" s="448">
        <f t="shared" si="31"/>
        <v>0.78685201000000005</v>
      </c>
      <c r="AP61" s="448">
        <f t="shared" si="31"/>
        <v>0.77905791000000002</v>
      </c>
      <c r="AQ61" s="451">
        <f t="shared" si="22"/>
        <v>-1</v>
      </c>
      <c r="AR61" s="448">
        <f t="shared" si="33"/>
        <v>0.78685201000000005</v>
      </c>
      <c r="AS61" s="448">
        <f t="shared" si="23"/>
        <v>0.77905791000000002</v>
      </c>
      <c r="AT61" s="414">
        <f t="shared" si="24"/>
        <v>-1</v>
      </c>
      <c r="AU61" s="455"/>
      <c r="AV61" s="455"/>
      <c r="AW61" s="475"/>
    </row>
    <row r="62" spans="1:49" s="456" customFormat="1" ht="20.100000000000001" customHeight="1" x14ac:dyDescent="0.3">
      <c r="A62" s="469" t="s">
        <v>270</v>
      </c>
      <c r="B62" s="474">
        <v>12550.144</v>
      </c>
      <c r="C62" s="473">
        <v>13614.284000000001</v>
      </c>
      <c r="D62" s="451">
        <f>IF(B62=0, "    ---- ", IF(ABS(ROUND(100/B62*C62-100,1))&lt;999,ROUND(100/B62*C62-100,1),IF(ROUND(100/B62*C62-100,1)&gt;999,999,-999)))</f>
        <v>8.5</v>
      </c>
      <c r="E62" s="474">
        <v>262585.90700000001</v>
      </c>
      <c r="F62" s="473">
        <v>264666.43099999998</v>
      </c>
      <c r="G62" s="451">
        <f t="shared" si="17"/>
        <v>0.8</v>
      </c>
      <c r="H62" s="474">
        <v>2825.4449999999997</v>
      </c>
      <c r="I62" s="473">
        <v>3154.4290000000001</v>
      </c>
      <c r="J62" s="451">
        <f>IF(H62=0, "    ---- ", IF(ABS(ROUND(100/H62*I62-100,1))&lt;999,ROUND(100/H62*I62-100,1),IF(ROUND(100/H62*I62-100,1)&gt;999,999,-999)))</f>
        <v>11.6</v>
      </c>
      <c r="K62" s="474">
        <v>18785.837</v>
      </c>
      <c r="L62" s="473">
        <v>21172.322</v>
      </c>
      <c r="M62" s="451">
        <f>IF(K62=0, "    ---- ", IF(ABS(ROUND(100/K62*L62-100,1))&lt;999,ROUND(100/K62*L62-100,1),IF(ROUND(100/K62*L62-100,1)&gt;999,999,-999)))</f>
        <v>12.7</v>
      </c>
      <c r="N62" s="474"/>
      <c r="O62" s="473"/>
      <c r="P62" s="451"/>
      <c r="Q62" s="474">
        <v>411220.44757526001</v>
      </c>
      <c r="R62" s="473">
        <v>446309.65737772995</v>
      </c>
      <c r="S62" s="451">
        <f>IF(Q62=0, "    ---- ", IF(ABS(ROUND(100/Q62*R62-100,1))&lt;999,ROUND(100/Q62*R62-100,1),IF(ROUND(100/Q62*R62-100,1)&gt;999,999,-999)))</f>
        <v>8.5</v>
      </c>
      <c r="T62" s="474">
        <v>2411.9970000000003</v>
      </c>
      <c r="U62" s="473">
        <v>2871.1089999999999</v>
      </c>
      <c r="V62" s="451">
        <f>IF(T62=0, "    ---- ", IF(ABS(ROUND(100/T62*U62-100,1))&lt;999,ROUND(100/T62*U62-100,1),IF(ROUND(100/T62*U62-100,1)&gt;999,999,-999)))</f>
        <v>19</v>
      </c>
      <c r="W62" s="474">
        <v>84694</v>
      </c>
      <c r="X62" s="473">
        <v>90950.625021499902</v>
      </c>
      <c r="Y62" s="451">
        <f t="shared" si="18"/>
        <v>7.4</v>
      </c>
      <c r="Z62" s="474">
        <v>69660</v>
      </c>
      <c r="AA62" s="473">
        <v>71429</v>
      </c>
      <c r="AB62" s="451">
        <f>IF(Z62=0, "    ---- ", IF(ABS(ROUND(100/Z62*AA62-100,1))&lt;999,ROUND(100/Z62*AA62-100,1),IF(ROUND(100/Z62*AA62-100,1)&gt;999,999,-999)))</f>
        <v>2.5</v>
      </c>
      <c r="AC62" s="474">
        <v>1538.3</v>
      </c>
      <c r="AD62" s="473">
        <v>1571</v>
      </c>
      <c r="AE62" s="451">
        <f>IF(AC62=0, "    ---- ", IF(ABS(ROUND(100/AC62*AD62-100,1))&lt;999,ROUND(100/AC62*AD62-100,1),IF(ROUND(100/AC62*AD62-100,1)&gt;999,999,-999)))</f>
        <v>2.1</v>
      </c>
      <c r="AF62" s="474">
        <v>9153.4604544800022</v>
      </c>
      <c r="AG62" s="473">
        <v>9147.8644312899996</v>
      </c>
      <c r="AH62" s="451">
        <f>IF(AF62=0, "    ---- ", IF(ABS(ROUND(100/AF62*AG62-100,1))&lt;999,ROUND(100/AF62*AG62-100,1),IF(ROUND(100/AF62*AG62-100,1)&gt;999,999,-999)))</f>
        <v>-0.1</v>
      </c>
      <c r="AI62" s="474">
        <v>34690.778999999995</v>
      </c>
      <c r="AJ62" s="473">
        <v>37360.61</v>
      </c>
      <c r="AK62" s="451">
        <f t="shared" si="20"/>
        <v>7.7</v>
      </c>
      <c r="AL62" s="474">
        <v>230075</v>
      </c>
      <c r="AM62" s="473">
        <v>241263.5</v>
      </c>
      <c r="AN62" s="451">
        <f t="shared" si="25"/>
        <v>4.9000000000000004</v>
      </c>
      <c r="AO62" s="448">
        <f t="shared" si="31"/>
        <v>1138653.0170297399</v>
      </c>
      <c r="AP62" s="448">
        <f t="shared" si="31"/>
        <v>1201939.8318305197</v>
      </c>
      <c r="AQ62" s="451">
        <f t="shared" si="22"/>
        <v>5.6</v>
      </c>
      <c r="AR62" s="448">
        <f t="shared" si="33"/>
        <v>1140191.3170297402</v>
      </c>
      <c r="AS62" s="448">
        <f t="shared" si="23"/>
        <v>1203510.8318305197</v>
      </c>
      <c r="AT62" s="414">
        <f t="shared" si="24"/>
        <v>5.6</v>
      </c>
      <c r="AU62" s="455"/>
      <c r="AV62" s="476"/>
      <c r="AW62" s="475"/>
    </row>
    <row r="63" spans="1:49" s="480" customFormat="1" ht="20.100000000000001" customHeight="1" x14ac:dyDescent="0.3">
      <c r="A63" s="452"/>
      <c r="B63" s="458"/>
      <c r="C63" s="459"/>
      <c r="D63" s="454"/>
      <c r="E63" s="458"/>
      <c r="F63" s="459"/>
      <c r="G63" s="454"/>
      <c r="H63" s="458"/>
      <c r="I63" s="459"/>
      <c r="J63" s="454"/>
      <c r="K63" s="458"/>
      <c r="L63" s="459"/>
      <c r="M63" s="477"/>
      <c r="N63" s="458"/>
      <c r="O63" s="459"/>
      <c r="P63" s="454"/>
      <c r="Q63" s="458"/>
      <c r="R63" s="459"/>
      <c r="S63" s="454"/>
      <c r="T63" s="458"/>
      <c r="U63" s="459"/>
      <c r="V63" s="454"/>
      <c r="W63" s="458"/>
      <c r="X63" s="459"/>
      <c r="Y63" s="454"/>
      <c r="Z63" s="458"/>
      <c r="AA63" s="459"/>
      <c r="AB63" s="454"/>
      <c r="AC63" s="458"/>
      <c r="AD63" s="459"/>
      <c r="AE63" s="454"/>
      <c r="AF63" s="458"/>
      <c r="AG63" s="459"/>
      <c r="AH63" s="454"/>
      <c r="AI63" s="458"/>
      <c r="AJ63" s="459"/>
      <c r="AK63" s="454"/>
      <c r="AL63" s="458"/>
      <c r="AM63" s="459"/>
      <c r="AN63" s="454"/>
      <c r="AO63" s="477"/>
      <c r="AP63" s="477"/>
      <c r="AQ63" s="454"/>
      <c r="AR63" s="477"/>
      <c r="AS63" s="477"/>
      <c r="AT63" s="415"/>
      <c r="AU63" s="478"/>
      <c r="AV63" s="478"/>
      <c r="AW63" s="479"/>
    </row>
    <row r="64" spans="1:49" s="480" customFormat="1" ht="20.100000000000001" customHeight="1" x14ac:dyDescent="0.3">
      <c r="A64" s="452" t="s">
        <v>271</v>
      </c>
      <c r="B64" s="458">
        <v>12835.235000000001</v>
      </c>
      <c r="C64" s="459">
        <v>13927.731000000002</v>
      </c>
      <c r="D64" s="454">
        <f>IF(B64=0, "    ---- ", IF(ABS(ROUND(100/B64*C64-100,1))&lt;999,ROUND(100/B64*C64-100,1),IF(ROUND(100/B64*C64-100,1)&gt;999,999,-999)))</f>
        <v>8.5</v>
      </c>
      <c r="E64" s="458">
        <v>286870.85700000002</v>
      </c>
      <c r="F64" s="459">
        <v>294143.84299999999</v>
      </c>
      <c r="G64" s="454">
        <f t="shared" si="17"/>
        <v>2.5</v>
      </c>
      <c r="H64" s="458">
        <v>3256.7669999999998</v>
      </c>
      <c r="I64" s="459">
        <v>3651.114</v>
      </c>
      <c r="J64" s="454">
        <f>IF(H64=0, "    ---- ", IF(ABS(ROUND(100/H64*I64-100,1))&lt;999,ROUND(100/H64*I64-100,1),IF(ROUND(100/H64*I64-100,1)&gt;999,999,-999)))</f>
        <v>12.1</v>
      </c>
      <c r="K64" s="458">
        <v>19412.703999999998</v>
      </c>
      <c r="L64" s="459">
        <v>22177.200000000001</v>
      </c>
      <c r="M64" s="477">
        <f>IF(K64=0, "    ---- ", IF(ABS(ROUND(100/K64*L64-100,1))&lt;999,ROUND(100/K64*L64-100,1),IF(ROUND(100/K64*L64-100,1)&gt;999,999,-999)))</f>
        <v>14.2</v>
      </c>
      <c r="N64" s="458">
        <v>153.1</v>
      </c>
      <c r="O64" s="459">
        <v>140</v>
      </c>
      <c r="P64" s="454">
        <f>IF(N64=0, "    ---- ", IF(ABS(ROUND(100/N64*O64-100,1))&lt;999,ROUND(100/N64*O64-100,1),IF(ROUND(100/N64*O64-100,1)&gt;999,999,-999)))</f>
        <v>-8.6</v>
      </c>
      <c r="Q64" s="458">
        <v>446279.55</v>
      </c>
      <c r="R64" s="459">
        <v>485071.38277373993</v>
      </c>
      <c r="S64" s="454">
        <f>IF(Q64=0, "    ---- ", IF(ABS(ROUND(100/Q64*R64-100,1))&lt;999,ROUND(100/Q64*R64-100,1),IF(ROUND(100/Q64*R64-100,1)&gt;999,999,-999)))</f>
        <v>8.6999999999999993</v>
      </c>
      <c r="T64" s="458">
        <v>2546.0620000000004</v>
      </c>
      <c r="U64" s="459">
        <v>3221.8649999999998</v>
      </c>
      <c r="V64" s="454">
        <f>IF(T64=0, "    ---- ", IF(ABS(ROUND(100/T64*U64-100,1))&lt;999,ROUND(100/T64*U64-100,1),IF(ROUND(100/T64*U64-100,1)&gt;999,999,-999)))</f>
        <v>26.5</v>
      </c>
      <c r="W64" s="458">
        <v>90371</v>
      </c>
      <c r="X64" s="459">
        <v>99702.615021499907</v>
      </c>
      <c r="Y64" s="454">
        <f t="shared" si="18"/>
        <v>10.3</v>
      </c>
      <c r="Z64" s="458">
        <v>76571</v>
      </c>
      <c r="AA64" s="459">
        <v>79442</v>
      </c>
      <c r="AB64" s="454">
        <f>IF(Z64=0, "    ---- ", IF(ABS(ROUND(100/Z64*AA64-100,1))&lt;999,ROUND(100/Z64*AA64-100,1),IF(ROUND(100/Z64*AA64-100,1)&gt;999,999,-999)))</f>
        <v>3.7</v>
      </c>
      <c r="AC64" s="458">
        <v>1557.5</v>
      </c>
      <c r="AD64" s="459">
        <v>1596</v>
      </c>
      <c r="AE64" s="454">
        <f>IF(AC64=0, "    ---- ", IF(ABS(ROUND(100/AC64*AD64-100,1))&lt;999,ROUND(100/AC64*AD64-100,1),IF(ROUND(100/AC64*AD64-100,1)&gt;999,999,-999)))</f>
        <v>2.5</v>
      </c>
      <c r="AF64" s="458">
        <v>9600.0392097000022</v>
      </c>
      <c r="AG64" s="459">
        <v>9578.9121728499995</v>
      </c>
      <c r="AH64" s="454">
        <f>IF(AF64=0, "    ---- ", IF(ABS(ROUND(100/AF64*AG64-100,1))&lt;999,ROUND(100/AF64*AG64-100,1),IF(ROUND(100/AF64*AG64-100,1)&gt;999,999,-999)))</f>
        <v>-0.2</v>
      </c>
      <c r="AI64" s="458">
        <v>39403.453999999998</v>
      </c>
      <c r="AJ64" s="459">
        <v>42619.923999999999</v>
      </c>
      <c r="AK64" s="454">
        <f t="shared" si="20"/>
        <v>8.1999999999999993</v>
      </c>
      <c r="AL64" s="458">
        <v>261859</v>
      </c>
      <c r="AM64" s="459">
        <v>274379.2</v>
      </c>
      <c r="AN64" s="454">
        <f t="shared" si="25"/>
        <v>4.8</v>
      </c>
      <c r="AO64" s="481">
        <f>B64+E64+H64+K64+Q64+T64+W64+Z64+AF64+AI64+AL64</f>
        <v>1249005.6682096999</v>
      </c>
      <c r="AP64" s="477">
        <f>C64+F64+I64+L64+R64+U64+X64+AA64+AG64+AJ64+AM64</f>
        <v>1327915.7869680899</v>
      </c>
      <c r="AQ64" s="454">
        <f t="shared" si="22"/>
        <v>6.3</v>
      </c>
      <c r="AR64" s="481">
        <f t="shared" si="33"/>
        <v>1250716.2682097</v>
      </c>
      <c r="AS64" s="477">
        <f t="shared" si="33"/>
        <v>1329651.7869680899</v>
      </c>
      <c r="AT64" s="415">
        <f t="shared" si="24"/>
        <v>6.3</v>
      </c>
      <c r="AU64" s="478"/>
      <c r="AV64" s="478"/>
      <c r="AW64" s="475"/>
    </row>
    <row r="65" spans="1:49" s="456" customFormat="1" ht="20.100000000000001" customHeight="1" x14ac:dyDescent="0.3">
      <c r="A65" s="482"/>
      <c r="B65" s="474"/>
      <c r="C65" s="473"/>
      <c r="D65" s="451"/>
      <c r="E65" s="474"/>
      <c r="F65" s="473"/>
      <c r="G65" s="451"/>
      <c r="H65" s="474"/>
      <c r="I65" s="473"/>
      <c r="J65" s="451"/>
      <c r="K65" s="474"/>
      <c r="L65" s="473"/>
      <c r="M65" s="448"/>
      <c r="N65" s="474"/>
      <c r="O65" s="473"/>
      <c r="P65" s="451"/>
      <c r="Q65" s="474"/>
      <c r="R65" s="473"/>
      <c r="S65" s="451"/>
      <c r="T65" s="474"/>
      <c r="U65" s="473"/>
      <c r="V65" s="451"/>
      <c r="W65" s="474"/>
      <c r="X65" s="473"/>
      <c r="Y65" s="451"/>
      <c r="Z65" s="474"/>
      <c r="AA65" s="473"/>
      <c r="AB65" s="451"/>
      <c r="AC65" s="474"/>
      <c r="AD65" s="473"/>
      <c r="AE65" s="451"/>
      <c r="AF65" s="474"/>
      <c r="AG65" s="473"/>
      <c r="AH65" s="451"/>
      <c r="AI65" s="474"/>
      <c r="AJ65" s="473"/>
      <c r="AK65" s="451"/>
      <c r="AL65" s="474"/>
      <c r="AM65" s="473"/>
      <c r="AN65" s="451"/>
      <c r="AO65" s="448"/>
      <c r="AP65" s="448"/>
      <c r="AQ65" s="451"/>
      <c r="AR65" s="448"/>
      <c r="AS65" s="448"/>
      <c r="AT65" s="414"/>
      <c r="AU65" s="455"/>
      <c r="AV65" s="455"/>
      <c r="AW65" s="475"/>
    </row>
    <row r="66" spans="1:49" s="456" customFormat="1" ht="20.100000000000001" customHeight="1" x14ac:dyDescent="0.3">
      <c r="A66" s="452" t="s">
        <v>272</v>
      </c>
      <c r="B66" s="474"/>
      <c r="C66" s="473"/>
      <c r="D66" s="451"/>
      <c r="E66" s="474"/>
      <c r="F66" s="473"/>
      <c r="G66" s="451"/>
      <c r="H66" s="474"/>
      <c r="I66" s="473"/>
      <c r="J66" s="451"/>
      <c r="K66" s="474"/>
      <c r="L66" s="473"/>
      <c r="M66" s="448"/>
      <c r="N66" s="474"/>
      <c r="O66" s="473"/>
      <c r="P66" s="451"/>
      <c r="Q66" s="474"/>
      <c r="R66" s="473"/>
      <c r="S66" s="451"/>
      <c r="T66" s="474"/>
      <c r="U66" s="473"/>
      <c r="V66" s="451"/>
      <c r="W66" s="474"/>
      <c r="X66" s="473"/>
      <c r="Y66" s="451"/>
      <c r="Z66" s="474"/>
      <c r="AA66" s="473"/>
      <c r="AB66" s="451"/>
      <c r="AC66" s="474"/>
      <c r="AD66" s="473"/>
      <c r="AE66" s="451"/>
      <c r="AF66" s="474"/>
      <c r="AG66" s="473"/>
      <c r="AH66" s="451"/>
      <c r="AI66" s="474"/>
      <c r="AJ66" s="473"/>
      <c r="AK66" s="451"/>
      <c r="AL66" s="474"/>
      <c r="AM66" s="473"/>
      <c r="AN66" s="451"/>
      <c r="AO66" s="448"/>
      <c r="AP66" s="448"/>
      <c r="AQ66" s="451"/>
      <c r="AR66" s="448"/>
      <c r="AS66" s="448"/>
      <c r="AT66" s="414"/>
      <c r="AU66" s="455"/>
      <c r="AV66" s="455"/>
      <c r="AW66" s="475"/>
    </row>
    <row r="67" spans="1:49" s="456" customFormat="1" ht="20.100000000000001" customHeight="1" x14ac:dyDescent="0.3">
      <c r="A67" s="452"/>
      <c r="B67" s="474"/>
      <c r="C67" s="473"/>
      <c r="D67" s="451"/>
      <c r="E67" s="474"/>
      <c r="F67" s="473"/>
      <c r="G67" s="451"/>
      <c r="H67" s="474"/>
      <c r="I67" s="473"/>
      <c r="J67" s="451"/>
      <c r="K67" s="474"/>
      <c r="L67" s="473"/>
      <c r="M67" s="448"/>
      <c r="N67" s="474"/>
      <c r="O67" s="473"/>
      <c r="P67" s="451"/>
      <c r="Q67" s="474"/>
      <c r="R67" s="473"/>
      <c r="S67" s="451"/>
      <c r="T67" s="474"/>
      <c r="U67" s="473"/>
      <c r="V67" s="451"/>
      <c r="W67" s="474"/>
      <c r="X67" s="473"/>
      <c r="Y67" s="451"/>
      <c r="Z67" s="474"/>
      <c r="AA67" s="473"/>
      <c r="AB67" s="451"/>
      <c r="AC67" s="474"/>
      <c r="AD67" s="473"/>
      <c r="AE67" s="451"/>
      <c r="AF67" s="474"/>
      <c r="AG67" s="473"/>
      <c r="AH67" s="451"/>
      <c r="AI67" s="474"/>
      <c r="AJ67" s="473"/>
      <c r="AK67" s="451"/>
      <c r="AL67" s="474"/>
      <c r="AM67" s="473"/>
      <c r="AN67" s="451"/>
      <c r="AO67" s="448"/>
      <c r="AP67" s="448"/>
      <c r="AQ67" s="451"/>
      <c r="AR67" s="448"/>
      <c r="AS67" s="448"/>
      <c r="AT67" s="414"/>
      <c r="AU67" s="455"/>
      <c r="AV67" s="455"/>
      <c r="AW67" s="475"/>
    </row>
    <row r="68" spans="1:49" s="456" customFormat="1" ht="20.100000000000001" customHeight="1" x14ac:dyDescent="0.3">
      <c r="A68" s="469" t="s">
        <v>273</v>
      </c>
      <c r="B68" s="474">
        <v>141.16</v>
      </c>
      <c r="C68" s="473">
        <v>141.16</v>
      </c>
      <c r="D68" s="451">
        <f>IF(B68=0, "    ---- ", IF(ABS(ROUND(100/B68*C68-100,1))&lt;999,ROUND(100/B68*C68-100,1),IF(ROUND(100/B68*C68-100,1)&gt;999,999,-999)))</f>
        <v>0</v>
      </c>
      <c r="E68" s="474">
        <v>7765.924</v>
      </c>
      <c r="F68" s="473">
        <v>7765.924</v>
      </c>
      <c r="G68" s="451">
        <f t="shared" si="17"/>
        <v>0</v>
      </c>
      <c r="H68" s="474">
        <v>175</v>
      </c>
      <c r="I68" s="473">
        <v>175</v>
      </c>
      <c r="J68" s="451">
        <f>IF(H68=0, "    ---- ", IF(ABS(ROUND(100/H68*I68-100,1))&lt;999,ROUND(100/H68*I68-100,1),IF(ROUND(100/H68*I68-100,1)&gt;999,999,-999)))</f>
        <v>0</v>
      </c>
      <c r="K68" s="474">
        <v>119.607</v>
      </c>
      <c r="L68" s="473">
        <v>119.646</v>
      </c>
      <c r="M68" s="448">
        <f>IF(K68=0, "    ---- ", IF(ABS(ROUND(100/K68*L68-100,1))&lt;999,ROUND(100/K68*L68-100,1),IF(ROUND(100/K68*L68-100,1)&gt;999,999,-999)))</f>
        <v>0</v>
      </c>
      <c r="N68" s="474">
        <v>5</v>
      </c>
      <c r="O68" s="473">
        <v>5</v>
      </c>
      <c r="P68" s="451">
        <f>IF(N68=0, "    ---- ", IF(ABS(ROUND(100/N68*O68-100,1))&lt;999,ROUND(100/N68*O68-100,1),IF(ROUND(100/N68*O68-100,1)&gt;999,999,-999)))</f>
        <v>0</v>
      </c>
      <c r="Q68" s="474">
        <v>9214.9771939999991</v>
      </c>
      <c r="R68" s="473">
        <v>10423.6994</v>
      </c>
      <c r="S68" s="451">
        <f t="shared" ref="S68:S80" si="34">IF(Q68=0, "    ---- ", IF(ABS(ROUND(100/Q68*R68-100,1))&lt;999,ROUND(100/Q68*R68-100,1),IF(ROUND(100/Q68*R68-100,1)&gt;999,999,-999)))</f>
        <v>13.1</v>
      </c>
      <c r="T68" s="474">
        <v>270.25</v>
      </c>
      <c r="U68" s="473">
        <v>501.25</v>
      </c>
      <c r="V68" s="451">
        <f>IF(T68=0, "    ---- ", IF(ABS(ROUND(100/T68*U68-100,1))&lt;999,ROUND(100/T68*U68-100,1),IF(ROUND(100/T68*U68-100,1)&gt;999,999,-999)))</f>
        <v>85.5</v>
      </c>
      <c r="W68" s="474">
        <v>1127</v>
      </c>
      <c r="X68" s="473">
        <v>1126.96</v>
      </c>
      <c r="Y68" s="451">
        <f t="shared" si="18"/>
        <v>0</v>
      </c>
      <c r="Z68" s="474">
        <v>1430</v>
      </c>
      <c r="AA68" s="473">
        <v>1430</v>
      </c>
      <c r="AB68" s="451">
        <f>IF(Z68=0, "    ---- ", IF(ABS(ROUND(100/Z68*AA68-100,1))&lt;999,ROUND(100/Z68*AA68-100,1),IF(ROUND(100/Z68*AA68-100,1)&gt;999,999,-999)))</f>
        <v>0</v>
      </c>
      <c r="AC68" s="474">
        <v>48.5</v>
      </c>
      <c r="AD68" s="473">
        <v>49</v>
      </c>
      <c r="AE68" s="451">
        <f>IF(AC68=0, "    ---- ", IF(ABS(ROUND(100/AC68*AD68-100,1))&lt;999,ROUND(100/AC68*AD68-100,1),IF(ROUND(100/AC68*AD68-100,1)&gt;999,999,-999)))</f>
        <v>1</v>
      </c>
      <c r="AF68" s="474">
        <v>430.59303499000004</v>
      </c>
      <c r="AG68" s="473">
        <v>419.73989618000007</v>
      </c>
      <c r="AH68" s="451">
        <f>IF(AF68=0, "    ---- ", IF(ABS(ROUND(100/AF68*AG68-100,1))&lt;999,ROUND(100/AF68*AG68-100,1),IF(ROUND(100/AF68*AG68-100,1)&gt;999,999,-999)))</f>
        <v>-2.5</v>
      </c>
      <c r="AI68" s="474">
        <v>2072.7759999999998</v>
      </c>
      <c r="AJ68" s="473">
        <v>2491.1880000000001</v>
      </c>
      <c r="AK68" s="451">
        <f t="shared" si="20"/>
        <v>20.2</v>
      </c>
      <c r="AL68" s="474">
        <v>13251</v>
      </c>
      <c r="AM68" s="473">
        <v>13251</v>
      </c>
      <c r="AN68" s="451">
        <f t="shared" si="25"/>
        <v>0</v>
      </c>
      <c r="AO68" s="448">
        <f t="shared" ref="AO68:AP71" si="35">B68+E68+H68+K68+Q68+T68+W68+Z68+AF68+AI68+AL68</f>
        <v>35998.287228989997</v>
      </c>
      <c r="AP68" s="448">
        <f t="shared" si="35"/>
        <v>37845.567296180001</v>
      </c>
      <c r="AQ68" s="451">
        <f t="shared" si="22"/>
        <v>5.0999999999999996</v>
      </c>
      <c r="AR68" s="448">
        <f t="shared" si="23"/>
        <v>36051.787228989997</v>
      </c>
      <c r="AS68" s="448">
        <f t="shared" si="23"/>
        <v>37899.567296180001</v>
      </c>
      <c r="AT68" s="414">
        <f t="shared" si="24"/>
        <v>5.0999999999999996</v>
      </c>
      <c r="AU68" s="455"/>
      <c r="AV68" s="455"/>
      <c r="AW68" s="475"/>
    </row>
    <row r="69" spans="1:49" s="456" customFormat="1" ht="20.100000000000001" customHeight="1" x14ac:dyDescent="0.3">
      <c r="A69" s="469" t="s">
        <v>274</v>
      </c>
      <c r="B69" s="474">
        <v>138.09700000000001</v>
      </c>
      <c r="C69" s="473">
        <v>173.36699999999999</v>
      </c>
      <c r="D69" s="451">
        <f>IF(B69=0, "    ---- ", IF(ABS(ROUND(100/B69*C69-100,1))&lt;999,ROUND(100/B69*C69-100,1),IF(ROUND(100/B69*C69-100,1)&gt;999,999,-999)))</f>
        <v>25.5</v>
      </c>
      <c r="E69" s="474">
        <v>12719.288</v>
      </c>
      <c r="F69" s="473">
        <v>14024.34</v>
      </c>
      <c r="G69" s="451">
        <f t="shared" si="17"/>
        <v>10.3</v>
      </c>
      <c r="H69" s="474">
        <v>55.982999999999997</v>
      </c>
      <c r="I69" s="473">
        <v>100.755</v>
      </c>
      <c r="J69" s="451">
        <f>IF(H69=0, "    ---- ", IF(ABS(ROUND(100/H69*I69-100,1))&lt;999,ROUND(100/H69*I69-100,1),IF(ROUND(100/H69*I69-100,1)&gt;999,999,-999)))</f>
        <v>80</v>
      </c>
      <c r="K69" s="474">
        <v>423.46199999999999</v>
      </c>
      <c r="L69" s="473">
        <v>487.55700000000002</v>
      </c>
      <c r="M69" s="448">
        <f>IF(K69=0, "    ---- ", IF(ABS(ROUND(100/K69*L69-100,1))&lt;999,ROUND(100/K69*L69-100,1),IF(ROUND(100/K69*L69-100,1)&gt;999,999,-999)))</f>
        <v>15.1</v>
      </c>
      <c r="N69" s="474">
        <v>35.9</v>
      </c>
      <c r="O69" s="473">
        <v>47</v>
      </c>
      <c r="P69" s="451">
        <f>IF(N69=0, "    ---- ", IF(ABS(ROUND(100/N69*O69-100,1))&lt;999,ROUND(100/N69*O69-100,1),IF(ROUND(100/N69*O69-100,1)&gt;999,999,-999)))</f>
        <v>30.9</v>
      </c>
      <c r="Q69" s="474">
        <v>9694</v>
      </c>
      <c r="R69" s="473">
        <v>14578.678533209999</v>
      </c>
      <c r="S69" s="451">
        <f t="shared" si="34"/>
        <v>50.4</v>
      </c>
      <c r="T69" s="474">
        <v>-148.26300000000001</v>
      </c>
      <c r="U69" s="473">
        <v>-173.15600000000001</v>
      </c>
      <c r="V69" s="451">
        <f>IF(T69=0, "    ---- ", IF(ABS(ROUND(100/T69*U69-100,1))&lt;999,ROUND(100/T69*U69-100,1),IF(ROUND(100/T69*U69-100,1)&gt;999,999,-999)))</f>
        <v>16.8</v>
      </c>
      <c r="W69" s="474">
        <v>4090</v>
      </c>
      <c r="X69" s="473">
        <v>4679.05</v>
      </c>
      <c r="Y69" s="451">
        <f t="shared" si="18"/>
        <v>14.4</v>
      </c>
      <c r="Z69" s="474">
        <v>4269</v>
      </c>
      <c r="AA69" s="473">
        <v>5300</v>
      </c>
      <c r="AB69" s="451">
        <f>IF(Z69=0, "    ---- ", IF(ABS(ROUND(100/Z69*AA69-100,1))&lt;999,ROUND(100/Z69*AA69-100,1),IF(ROUND(100/Z69*AA69-100,1)&gt;999,999,-999)))</f>
        <v>24.2</v>
      </c>
      <c r="AC69" s="474">
        <v>-31.799999999999997</v>
      </c>
      <c r="AD69" s="473">
        <v>-25</v>
      </c>
      <c r="AE69" s="451">
        <f>IF(AC69=0, "    ---- ", IF(ABS(ROUND(100/AC69*AD69-100,1))&lt;999,ROUND(100/AC69*AD69-100,1),IF(ROUND(100/AC69*AD69-100,1)&gt;999,999,-999)))</f>
        <v>-21.4</v>
      </c>
      <c r="AF69" s="474">
        <v>-54.732771159999999</v>
      </c>
      <c r="AG69" s="473">
        <v>-5.5416940599999949</v>
      </c>
      <c r="AH69" s="451">
        <f>IF(AF69=0, "    ---- ", IF(ABS(ROUND(100/AF69*AG69-100,1))&lt;999,ROUND(100/AF69*AG69-100,1),IF(ROUND(100/AF69*AG69-100,1)&gt;999,999,-999)))</f>
        <v>-89.9</v>
      </c>
      <c r="AI69" s="474">
        <v>1284.92</v>
      </c>
      <c r="AJ69" s="473">
        <v>1323.934</v>
      </c>
      <c r="AK69" s="451">
        <f t="shared" si="20"/>
        <v>3</v>
      </c>
      <c r="AL69" s="474">
        <v>8738</v>
      </c>
      <c r="AM69" s="473">
        <v>10646</v>
      </c>
      <c r="AN69" s="451">
        <f t="shared" si="25"/>
        <v>21.8</v>
      </c>
      <c r="AO69" s="448">
        <f t="shared" si="35"/>
        <v>41209.75422884</v>
      </c>
      <c r="AP69" s="448">
        <f t="shared" si="35"/>
        <v>51134.983839150002</v>
      </c>
      <c r="AQ69" s="451">
        <f t="shared" si="22"/>
        <v>24.1</v>
      </c>
      <c r="AR69" s="448">
        <f t="shared" si="23"/>
        <v>41213.854228839999</v>
      </c>
      <c r="AS69" s="448">
        <f t="shared" si="23"/>
        <v>51156.983839150002</v>
      </c>
      <c r="AT69" s="414">
        <f t="shared" si="24"/>
        <v>24.1</v>
      </c>
      <c r="AU69" s="455"/>
      <c r="AV69" s="455"/>
      <c r="AW69" s="475"/>
    </row>
    <row r="70" spans="1:49" s="456" customFormat="1" ht="20.100000000000001" customHeight="1" x14ac:dyDescent="0.3">
      <c r="A70" s="469" t="s">
        <v>275</v>
      </c>
      <c r="B70" s="474">
        <v>3.4529999999999998</v>
      </c>
      <c r="C70" s="473">
        <v>3.4529999999999998</v>
      </c>
      <c r="D70" s="451">
        <f>IF(B70=0, "    ---- ", IF(ABS(ROUND(100/B70*C70-100,1))&lt;999,ROUND(100/B70*C70-100,1),IF(ROUND(100/B70*C70-100,1)&gt;999,999,-999)))</f>
        <v>0</v>
      </c>
      <c r="E70" s="474">
        <v>1495.529</v>
      </c>
      <c r="F70" s="473">
        <v>319.24599999999998</v>
      </c>
      <c r="G70" s="451">
        <f>IF(E70=0, "    ---- ", IF(ABS(ROUND(100/E70*F70-100,1))&lt;999,ROUND(100/E70*F70-100,1),IF(ROUND(100/E70*F70-100,1)&gt;999,999,-999)))</f>
        <v>-78.7</v>
      </c>
      <c r="H70" s="474">
        <v>26.47</v>
      </c>
      <c r="I70" s="473">
        <v>35.170999999999999</v>
      </c>
      <c r="J70" s="466">
        <f t="shared" ref="J70" si="36">IF(H70=0, "    ---- ", IF(ABS(ROUND(100/H70*I70-100,1))&lt;999,ROUND(100/H70*I70-100,1),IF(ROUND(100/H70*I70-100,1)&gt;999,999,-999)))</f>
        <v>32.9</v>
      </c>
      <c r="K70" s="474">
        <v>4.7060000000000004</v>
      </c>
      <c r="L70" s="473"/>
      <c r="M70" s="451">
        <f>IF(K70=0, "    ---- ", IF(ABS(ROUND(100/K70*L70-100,1))&lt;999,ROUND(100/K70*L70-100,1),IF(ROUND(100/K70*L70-100,1)&gt;999,999,-999)))</f>
        <v>-100</v>
      </c>
      <c r="N70" s="474"/>
      <c r="O70" s="473"/>
      <c r="P70" s="451"/>
      <c r="Q70" s="474">
        <v>527.53723400000001</v>
      </c>
      <c r="R70" s="473">
        <v>3363.8486469999998</v>
      </c>
      <c r="S70" s="451">
        <f t="shared" si="34"/>
        <v>537.70000000000005</v>
      </c>
      <c r="T70" s="474">
        <v>5.0469999999999997</v>
      </c>
      <c r="U70" s="473">
        <v>4.0640000000000001</v>
      </c>
      <c r="V70" s="451">
        <f>IF(T70=0, "    ---- ", IF(ABS(ROUND(100/T70*U70-100,1))&lt;999,ROUND(100/T70*U70-100,1),IF(ROUND(100/T70*U70-100,1)&gt;999,999,-999)))</f>
        <v>-19.5</v>
      </c>
      <c r="W70" s="474">
        <v>185</v>
      </c>
      <c r="X70" s="473">
        <v>125.19</v>
      </c>
      <c r="Y70" s="451">
        <f t="shared" si="18"/>
        <v>-32.299999999999997</v>
      </c>
      <c r="Z70" s="474"/>
      <c r="AA70" s="473"/>
      <c r="AB70" s="451"/>
      <c r="AC70" s="474"/>
      <c r="AD70" s="473"/>
      <c r="AE70" s="451"/>
      <c r="AF70" s="474"/>
      <c r="AG70" s="473"/>
      <c r="AH70" s="451"/>
      <c r="AI70" s="474">
        <v>66.484999999999999</v>
      </c>
      <c r="AJ70" s="473">
        <v>67.730999999999995</v>
      </c>
      <c r="AK70" s="451">
        <f>IF(AI70=0, "    ---- ", IF(ABS(ROUND(100/AI70*AJ70-100,1))&lt;999,ROUND(100/AI70*AJ70-100,1),IF(ROUND(100/AI70*AJ70-100,1)&gt;999,999,-999)))</f>
        <v>1.9</v>
      </c>
      <c r="AL70" s="474">
        <v>866</v>
      </c>
      <c r="AM70" s="473">
        <v>136.30000000000001</v>
      </c>
      <c r="AN70" s="451">
        <f t="shared" si="25"/>
        <v>-84.3</v>
      </c>
      <c r="AO70" s="448">
        <f t="shared" si="35"/>
        <v>3180.227234</v>
      </c>
      <c r="AP70" s="448">
        <f t="shared" si="35"/>
        <v>4055.0036469999995</v>
      </c>
      <c r="AQ70" s="451">
        <f t="shared" si="22"/>
        <v>27.5</v>
      </c>
      <c r="AR70" s="448">
        <f t="shared" si="23"/>
        <v>3180.227234</v>
      </c>
      <c r="AS70" s="448">
        <f t="shared" si="23"/>
        <v>4055.0036469999995</v>
      </c>
      <c r="AT70" s="414">
        <f t="shared" si="24"/>
        <v>27.5</v>
      </c>
      <c r="AU70" s="455"/>
      <c r="AV70" s="455"/>
      <c r="AW70" s="475"/>
    </row>
    <row r="71" spans="1:49" s="456" customFormat="1" ht="20.100000000000001" customHeight="1" x14ac:dyDescent="0.3">
      <c r="A71" s="469" t="s">
        <v>276</v>
      </c>
      <c r="B71" s="474"/>
      <c r="C71" s="473"/>
      <c r="D71" s="451"/>
      <c r="E71" s="474">
        <v>1460.7249999999999</v>
      </c>
      <c r="F71" s="473">
        <v>5500</v>
      </c>
      <c r="G71" s="451">
        <f t="shared" si="17"/>
        <v>276.5</v>
      </c>
      <c r="H71" s="474"/>
      <c r="I71" s="473"/>
      <c r="J71" s="451"/>
      <c r="K71" s="474"/>
      <c r="L71" s="473">
        <v>300</v>
      </c>
      <c r="M71" s="463" t="str">
        <f t="shared" ref="M71" si="37">IF(K71=0, "    ---- ", IF(ABS(ROUND(100/K71*L71-100,1))&lt;999,ROUND(100/K71*L71-100,1),IF(ROUND(100/K71*L71-100,1)&gt;999,999,-999)))</f>
        <v xml:space="preserve">    ---- </v>
      </c>
      <c r="N71" s="474"/>
      <c r="O71" s="473"/>
      <c r="P71" s="451"/>
      <c r="Q71" s="474">
        <v>9754.4922949699994</v>
      </c>
      <c r="R71" s="473">
        <v>8199.3387294700005</v>
      </c>
      <c r="S71" s="451">
        <f t="shared" si="34"/>
        <v>-15.9</v>
      </c>
      <c r="T71" s="474"/>
      <c r="U71" s="473"/>
      <c r="V71" s="451"/>
      <c r="W71" s="474">
        <v>830</v>
      </c>
      <c r="X71" s="473">
        <v>2830</v>
      </c>
      <c r="Y71" s="451">
        <f t="shared" si="18"/>
        <v>241</v>
      </c>
      <c r="Z71" s="474">
        <v>1240</v>
      </c>
      <c r="AA71" s="473">
        <v>1240</v>
      </c>
      <c r="AB71" s="451">
        <f>IF(Z71=0, "    ---- ", IF(ABS(ROUND(100/Z71*AA71-100,1))&lt;999,ROUND(100/Z71*AA71-100,1),IF(ROUND(100/Z71*AA71-100,1)&gt;999,999,-999)))</f>
        <v>0</v>
      </c>
      <c r="AC71" s="474"/>
      <c r="AD71" s="473"/>
      <c r="AE71" s="451"/>
      <c r="AF71" s="474"/>
      <c r="AG71" s="473"/>
      <c r="AH71" s="451"/>
      <c r="AI71" s="474">
        <v>200</v>
      </c>
      <c r="AJ71" s="473"/>
      <c r="AK71" s="451">
        <f t="shared" si="20"/>
        <v>-100</v>
      </c>
      <c r="AL71" s="474">
        <v>6343</v>
      </c>
      <c r="AM71" s="473">
        <v>6645</v>
      </c>
      <c r="AN71" s="451">
        <f t="shared" si="25"/>
        <v>4.8</v>
      </c>
      <c r="AO71" s="448">
        <f t="shared" si="35"/>
        <v>19828.21729497</v>
      </c>
      <c r="AP71" s="448">
        <f t="shared" si="35"/>
        <v>24714.338729470001</v>
      </c>
      <c r="AQ71" s="451">
        <f t="shared" si="22"/>
        <v>24.6</v>
      </c>
      <c r="AR71" s="448">
        <f t="shared" si="23"/>
        <v>19828.21729497</v>
      </c>
      <c r="AS71" s="448">
        <f t="shared" si="23"/>
        <v>24714.338729470001</v>
      </c>
      <c r="AT71" s="414">
        <f t="shared" si="24"/>
        <v>24.6</v>
      </c>
      <c r="AU71" s="455"/>
      <c r="AW71" s="475"/>
    </row>
    <row r="72" spans="1:49" s="456" customFormat="1" ht="20.100000000000001" customHeight="1" x14ac:dyDescent="0.3">
      <c r="A72" s="469" t="s">
        <v>277</v>
      </c>
      <c r="B72" s="474"/>
      <c r="C72" s="473"/>
      <c r="D72" s="451"/>
      <c r="E72" s="474"/>
      <c r="F72" s="473"/>
      <c r="G72" s="451"/>
      <c r="H72" s="474"/>
      <c r="I72" s="473"/>
      <c r="J72" s="451"/>
      <c r="K72" s="474"/>
      <c r="L72" s="473"/>
      <c r="M72" s="448"/>
      <c r="N72" s="474"/>
      <c r="O72" s="473"/>
      <c r="P72" s="451"/>
      <c r="Q72" s="474"/>
      <c r="R72" s="473"/>
      <c r="S72" s="451"/>
      <c r="T72" s="474"/>
      <c r="U72" s="473"/>
      <c r="V72" s="451"/>
      <c r="W72" s="474"/>
      <c r="X72" s="473"/>
      <c r="Y72" s="451"/>
      <c r="Z72" s="474"/>
      <c r="AA72" s="473"/>
      <c r="AB72" s="451"/>
      <c r="AC72" s="474"/>
      <c r="AD72" s="473"/>
      <c r="AE72" s="451"/>
      <c r="AF72" s="474"/>
      <c r="AG72" s="473"/>
      <c r="AH72" s="451"/>
      <c r="AI72" s="474"/>
      <c r="AJ72" s="473"/>
      <c r="AK72" s="451"/>
      <c r="AL72" s="474"/>
      <c r="AM72" s="473"/>
      <c r="AN72" s="451"/>
      <c r="AO72" s="448"/>
      <c r="AP72" s="448"/>
      <c r="AQ72" s="451"/>
      <c r="AR72" s="448"/>
      <c r="AS72" s="448"/>
      <c r="AT72" s="414"/>
      <c r="AU72" s="455"/>
      <c r="AV72" s="455"/>
      <c r="AW72" s="475"/>
    </row>
    <row r="73" spans="1:49" s="456" customFormat="1" ht="20.100000000000001" customHeight="1" x14ac:dyDescent="0.3">
      <c r="A73" s="469" t="s">
        <v>278</v>
      </c>
      <c r="B73" s="474">
        <v>30.68</v>
      </c>
      <c r="C73" s="473">
        <v>46.92</v>
      </c>
      <c r="D73" s="451">
        <f t="shared" ref="D73:D78" si="38">IF(B73=0, "    ---- ", IF(ABS(ROUND(100/B73*C73-100,1))&lt;999,ROUND(100/B73*C73-100,1),IF(ROUND(100/B73*C73-100,1)&gt;999,999,-999)))</f>
        <v>52.9</v>
      </c>
      <c r="E73" s="474">
        <v>193605.44099999999</v>
      </c>
      <c r="F73" s="473">
        <v>197301.56200000001</v>
      </c>
      <c r="G73" s="451">
        <f t="shared" si="17"/>
        <v>1.9</v>
      </c>
      <c r="H73" s="474">
        <v>415.09899999999999</v>
      </c>
      <c r="I73" s="473">
        <v>485.53300000000002</v>
      </c>
      <c r="J73" s="451">
        <f>IF(H73=0, "    ---- ", IF(ABS(ROUND(100/H73*I73-100,1))&lt;999,ROUND(100/H73*I73-100,1),IF(ROUND(100/H73*I73-100,1)&gt;999,999,-999)))</f>
        <v>17</v>
      </c>
      <c r="K73" s="474">
        <v>3728.9009999999998</v>
      </c>
      <c r="L73" s="473">
        <v>4014.0889999999999</v>
      </c>
      <c r="M73" s="448">
        <f>IF(K73=0, "    ---- ", IF(ABS(ROUND(100/K73*L73-100,1))&lt;999,ROUND(100/K73*L73-100,1),IF(ROUND(100/K73*L73-100,1)&gt;999,999,-999)))</f>
        <v>7.6</v>
      </c>
      <c r="N73" s="474"/>
      <c r="O73" s="473"/>
      <c r="P73" s="451"/>
      <c r="Q73" s="474">
        <v>351326</v>
      </c>
      <c r="R73" s="473">
        <v>368440.28970388003</v>
      </c>
      <c r="S73" s="451">
        <f t="shared" si="34"/>
        <v>4.9000000000000004</v>
      </c>
      <c r="T73" s="474">
        <v>1246.8109999999999</v>
      </c>
      <c r="U73" s="473">
        <v>1385.604</v>
      </c>
      <c r="V73" s="451">
        <f>IF(T73=0, "    ---- ", IF(ABS(ROUND(100/T73*U73-100,1))&lt;999,ROUND(100/T73*U73-100,1),IF(ROUND(100/T73*U73-100,1)&gt;999,999,-999)))</f>
        <v>11.1</v>
      </c>
      <c r="W73" s="474">
        <v>43506</v>
      </c>
      <c r="X73" s="473">
        <v>44938.465021499906</v>
      </c>
      <c r="Y73" s="451">
        <f t="shared" si="18"/>
        <v>3.3</v>
      </c>
      <c r="Z73" s="474">
        <v>53719</v>
      </c>
      <c r="AA73" s="473">
        <v>55391</v>
      </c>
      <c r="AB73" s="451">
        <f>IF(Z73=0, "    ---- ", IF(ABS(ROUND(100/Z73*AA73-100,1))&lt;999,ROUND(100/Z73*AA73-100,1),IF(ROUND(100/Z73*AA73-100,1)&gt;999,999,-999)))</f>
        <v>3.1</v>
      </c>
      <c r="AC73" s="474"/>
      <c r="AD73" s="473"/>
      <c r="AE73" s="451"/>
      <c r="AF73" s="474">
        <v>7757.1852225699995</v>
      </c>
      <c r="AG73" s="473">
        <v>8033.1231152500004</v>
      </c>
      <c r="AH73" s="451">
        <f>IF(AF73=0, "    ---- ", IF(ABS(ROUND(100/AF73*AG73-100,1))&lt;999,ROUND(100/AF73*AG73-100,1),IF(ROUND(100/AF73*AG73-100,1)&gt;999,999,-999)))</f>
        <v>3.6</v>
      </c>
      <c r="AI73" s="474">
        <v>14767.673000000001</v>
      </c>
      <c r="AJ73" s="473">
        <v>15108.4</v>
      </c>
      <c r="AK73" s="451">
        <f t="shared" si="20"/>
        <v>2.2999999999999998</v>
      </c>
      <c r="AL73" s="474">
        <v>162860</v>
      </c>
      <c r="AM73" s="473">
        <v>165500</v>
      </c>
      <c r="AN73" s="451">
        <f t="shared" si="25"/>
        <v>1.6</v>
      </c>
      <c r="AO73" s="448">
        <f t="shared" ref="AO73:AP80" si="39">B73+E73+H73+K73+Q73+T73+W73+Z73+AF73+AI73+AL73</f>
        <v>832962.79022256995</v>
      </c>
      <c r="AP73" s="448">
        <f t="shared" si="39"/>
        <v>860644.98584063002</v>
      </c>
      <c r="AQ73" s="451">
        <f t="shared" si="22"/>
        <v>3.3</v>
      </c>
      <c r="AR73" s="448">
        <f t="shared" si="23"/>
        <v>832962.79022256995</v>
      </c>
      <c r="AS73" s="448">
        <f t="shared" si="23"/>
        <v>860644.98584063002</v>
      </c>
      <c r="AT73" s="414">
        <f t="shared" si="24"/>
        <v>3.3</v>
      </c>
      <c r="AU73" s="455"/>
      <c r="AV73" s="455"/>
      <c r="AW73" s="475"/>
    </row>
    <row r="74" spans="1:49" s="456" customFormat="1" ht="20.100000000000001" customHeight="1" x14ac:dyDescent="0.3">
      <c r="A74" s="469" t="s">
        <v>279</v>
      </c>
      <c r="B74" s="474">
        <v>14.201000000000001</v>
      </c>
      <c r="C74" s="473">
        <v>14.391</v>
      </c>
      <c r="D74" s="451">
        <f t="shared" si="38"/>
        <v>1.3</v>
      </c>
      <c r="E74" s="474">
        <v>5147.6530000000002</v>
      </c>
      <c r="F74" s="473">
        <v>6036.1260000000002</v>
      </c>
      <c r="G74" s="451">
        <f t="shared" si="17"/>
        <v>17.3</v>
      </c>
      <c r="H74" s="474">
        <v>1.4359999999999999</v>
      </c>
      <c r="I74" s="473">
        <v>0.24</v>
      </c>
      <c r="J74" s="451">
        <f>IF(H74=0, "    ---- ", IF(ABS(ROUND(100/H74*I74-100,1))&lt;999,ROUND(100/H74*I74-100,1),IF(ROUND(100/H74*I74-100,1)&gt;999,999,-999)))</f>
        <v>-83.3</v>
      </c>
      <c r="K74" s="474">
        <v>92.981999999999999</v>
      </c>
      <c r="L74" s="473">
        <v>142.88300000000001</v>
      </c>
      <c r="M74" s="448">
        <f>IF(K74=0, "    ---- ", IF(ABS(ROUND(100/K74*L74-100,1))&lt;999,ROUND(100/K74*L74-100,1),IF(ROUND(100/K74*L74-100,1)&gt;999,999,-999)))</f>
        <v>53.7</v>
      </c>
      <c r="N74" s="474"/>
      <c r="O74" s="473"/>
      <c r="P74" s="451"/>
      <c r="Q74" s="474">
        <v>17107.237201</v>
      </c>
      <c r="R74" s="473">
        <v>20258.436636999999</v>
      </c>
      <c r="S74" s="451">
        <f t="shared" si="34"/>
        <v>18.399999999999999</v>
      </c>
      <c r="T74" s="474">
        <v>30.024000000000001</v>
      </c>
      <c r="U74" s="473">
        <v>37.454000000000001</v>
      </c>
      <c r="V74" s="451">
        <f>IF(T74=0, "    ---- ", IF(ABS(ROUND(100/T74*U74-100,1))&lt;999,ROUND(100/T74*U74-100,1),IF(ROUND(100/T74*U74-100,1)&gt;999,999,-999)))</f>
        <v>24.7</v>
      </c>
      <c r="W74" s="474">
        <v>1098</v>
      </c>
      <c r="X74" s="473">
        <v>1172.0999999999999</v>
      </c>
      <c r="Y74" s="451">
        <f t="shared" si="18"/>
        <v>6.7</v>
      </c>
      <c r="Z74" s="474">
        <v>2007</v>
      </c>
      <c r="AA74" s="473">
        <v>2093</v>
      </c>
      <c r="AB74" s="451">
        <f>IF(Z74=0, "    ---- ", IF(ABS(ROUND(100/Z74*AA74-100,1))&lt;999,ROUND(100/Z74*AA74-100,1),IF(ROUND(100/Z74*AA74-100,1)&gt;999,999,-999)))</f>
        <v>4.3</v>
      </c>
      <c r="AC74" s="474"/>
      <c r="AD74" s="473"/>
      <c r="AE74" s="451"/>
      <c r="AF74" s="474">
        <v>114.13152148</v>
      </c>
      <c r="AG74" s="473">
        <v>127.22173923</v>
      </c>
      <c r="AH74" s="451">
        <f>IF(AF74=0, "    ---- ", IF(ABS(ROUND(100/AF74*AG74-100,1))&lt;999,ROUND(100/AF74*AG74-100,1),IF(ROUND(100/AF74*AG74-100,1)&gt;999,999,-999)))</f>
        <v>11.5</v>
      </c>
      <c r="AI74" s="474">
        <v>627.18499999999995</v>
      </c>
      <c r="AJ74" s="473">
        <v>539.62400000000002</v>
      </c>
      <c r="AK74" s="451">
        <f t="shared" si="20"/>
        <v>-14</v>
      </c>
      <c r="AL74" s="474">
        <v>4541</v>
      </c>
      <c r="AM74" s="473">
        <v>5197.8</v>
      </c>
      <c r="AN74" s="451">
        <f t="shared" si="25"/>
        <v>14.5</v>
      </c>
      <c r="AO74" s="448">
        <f t="shared" si="39"/>
        <v>30780.849722480005</v>
      </c>
      <c r="AP74" s="448">
        <f t="shared" si="39"/>
        <v>35619.276376230002</v>
      </c>
      <c r="AQ74" s="451">
        <f t="shared" si="22"/>
        <v>15.7</v>
      </c>
      <c r="AR74" s="448">
        <f t="shared" si="23"/>
        <v>30780.849722480005</v>
      </c>
      <c r="AS74" s="448">
        <f t="shared" si="23"/>
        <v>35619.276376230002</v>
      </c>
      <c r="AT74" s="414">
        <f t="shared" si="24"/>
        <v>15.7</v>
      </c>
      <c r="AU74" s="455"/>
      <c r="AV74" s="455"/>
      <c r="AW74" s="475"/>
    </row>
    <row r="75" spans="1:49" s="456" customFormat="1" ht="20.100000000000001" customHeight="1" x14ac:dyDescent="0.3">
      <c r="A75" s="469" t="s">
        <v>280</v>
      </c>
      <c r="B75" s="474">
        <v>16.128</v>
      </c>
      <c r="C75" s="473">
        <v>28.446999999999999</v>
      </c>
      <c r="D75" s="451">
        <f t="shared" si="38"/>
        <v>76.400000000000006</v>
      </c>
      <c r="E75" s="474">
        <v>3292.4430000000002</v>
      </c>
      <c r="F75" s="473">
        <v>2454.4769999999999</v>
      </c>
      <c r="G75" s="451">
        <f t="shared" si="17"/>
        <v>-25.5</v>
      </c>
      <c r="H75" s="474"/>
      <c r="I75" s="473"/>
      <c r="J75" s="451"/>
      <c r="K75" s="474">
        <v>0</v>
      </c>
      <c r="L75" s="473">
        <v>1.32</v>
      </c>
      <c r="M75" s="448" t="str">
        <f>IF(K75=0, "    ---- ", IF(ABS(ROUND(100/K75*L75-100,1))&lt;999,ROUND(100/K75*L75-100,1),IF(ROUND(100/K75*L75-100,1)&gt;999,999,-999)))</f>
        <v xml:space="preserve">    ---- </v>
      </c>
      <c r="N75" s="474"/>
      <c r="O75" s="473"/>
      <c r="P75" s="451"/>
      <c r="Q75" s="474">
        <v>20912.651726</v>
      </c>
      <c r="R75" s="473">
        <v>23990.960118999999</v>
      </c>
      <c r="S75" s="451">
        <f t="shared" si="34"/>
        <v>14.7</v>
      </c>
      <c r="T75" s="474">
        <v>57.668999999999997</v>
      </c>
      <c r="U75" s="473">
        <v>67.284000000000006</v>
      </c>
      <c r="V75" s="451">
        <f>IF(T75=0, "    ---- ", IF(ABS(ROUND(100/T75*U75-100,1))&lt;999,ROUND(100/T75*U75-100,1),IF(ROUND(100/T75*U75-100,1)&gt;999,999,-999)))</f>
        <v>16.7</v>
      </c>
      <c r="W75" s="474">
        <v>1148</v>
      </c>
      <c r="X75" s="473">
        <v>837.21</v>
      </c>
      <c r="Y75" s="451">
        <f t="shared" si="18"/>
        <v>-27.1</v>
      </c>
      <c r="Z75" s="474">
        <v>8703</v>
      </c>
      <c r="AA75" s="473">
        <v>8985</v>
      </c>
      <c r="AB75" s="451">
        <f>IF(Z75=0, "    ---- ", IF(ABS(ROUND(100/Z75*AA75-100,1))&lt;999,ROUND(100/Z75*AA75-100,1),IF(ROUND(100/Z75*AA75-100,1)&gt;999,999,-999)))</f>
        <v>3.2</v>
      </c>
      <c r="AC75" s="474"/>
      <c r="AD75" s="473"/>
      <c r="AE75" s="451"/>
      <c r="AF75" s="474">
        <v>538.23639674000003</v>
      </c>
      <c r="AG75" s="473">
        <v>231.01741529</v>
      </c>
      <c r="AH75" s="451">
        <f>IF(AF75=0, "    ---- ", IF(ABS(ROUND(100/AF75*AG75-100,1))&lt;999,ROUND(100/AF75*AG75-100,1),IF(ROUND(100/AF75*AG75-100,1)&gt;999,999,-999)))</f>
        <v>-57.1</v>
      </c>
      <c r="AI75" s="474">
        <v>1612.0630000000001</v>
      </c>
      <c r="AJ75" s="473">
        <v>1662.2539999999999</v>
      </c>
      <c r="AK75" s="451">
        <f t="shared" si="20"/>
        <v>3.1</v>
      </c>
      <c r="AL75" s="474">
        <v>4930</v>
      </c>
      <c r="AM75" s="473">
        <v>5244</v>
      </c>
      <c r="AN75" s="451">
        <f t="shared" si="25"/>
        <v>6.4</v>
      </c>
      <c r="AO75" s="448">
        <f t="shared" si="39"/>
        <v>41210.191122740005</v>
      </c>
      <c r="AP75" s="448">
        <f t="shared" si="39"/>
        <v>43501.969534289994</v>
      </c>
      <c r="AQ75" s="451">
        <f t="shared" si="22"/>
        <v>5.6</v>
      </c>
      <c r="AR75" s="448">
        <f t="shared" si="23"/>
        <v>41210.191122740005</v>
      </c>
      <c r="AS75" s="448">
        <f t="shared" si="23"/>
        <v>43501.969534289994</v>
      </c>
      <c r="AT75" s="414">
        <f t="shared" si="24"/>
        <v>5.6</v>
      </c>
      <c r="AU75" s="455"/>
      <c r="AV75" s="455"/>
      <c r="AW75" s="475"/>
    </row>
    <row r="76" spans="1:49" s="456" customFormat="1" ht="20.100000000000001" customHeight="1" x14ac:dyDescent="0.3">
      <c r="A76" s="469" t="s">
        <v>281</v>
      </c>
      <c r="B76" s="474">
        <v>726.18200000000002</v>
      </c>
      <c r="C76" s="473">
        <v>754.02200000000005</v>
      </c>
      <c r="D76" s="451">
        <f t="shared" si="38"/>
        <v>3.8</v>
      </c>
      <c r="E76" s="474">
        <v>2713.4749999999999</v>
      </c>
      <c r="F76" s="473">
        <v>2617.7759999999998</v>
      </c>
      <c r="G76" s="451">
        <f t="shared" si="17"/>
        <v>-3.5</v>
      </c>
      <c r="H76" s="474">
        <v>365.38600000000002</v>
      </c>
      <c r="I76" s="473">
        <v>408.13200000000001</v>
      </c>
      <c r="J76" s="451">
        <f>IF(H76=0, "    ---- ", IF(ABS(ROUND(100/H76*I76-100,1))&lt;999,ROUND(100/H76*I76-100,1),IF(ROUND(100/H76*I76-100,1)&gt;999,999,-999)))</f>
        <v>11.7</v>
      </c>
      <c r="K76" s="474">
        <v>761.56799999999998</v>
      </c>
      <c r="L76" s="473">
        <v>958.12300000000005</v>
      </c>
      <c r="M76" s="448">
        <f>IF(K76=0, "    ---- ", IF(ABS(ROUND(100/K76*L76-100,1))&lt;999,ROUND(100/K76*L76-100,1),IF(ROUND(100/K76*L76-100,1)&gt;999,999,-999)))</f>
        <v>25.8</v>
      </c>
      <c r="N76" s="474">
        <v>67.400000000000006</v>
      </c>
      <c r="O76" s="473">
        <v>61</v>
      </c>
      <c r="P76" s="451">
        <f>IF(N76=0, "    ---- ", IF(ABS(ROUND(100/N76*O76-100,1))&lt;999,ROUND(100/N76*O76-100,1),IF(ROUND(100/N76*O76-100,1)&gt;999,999,-999)))</f>
        <v>-9.5</v>
      </c>
      <c r="Q76" s="474">
        <v>0</v>
      </c>
      <c r="R76" s="473">
        <v>0</v>
      </c>
      <c r="S76" s="451" t="str">
        <f t="shared" si="34"/>
        <v xml:space="preserve">    ---- </v>
      </c>
      <c r="T76" s="474">
        <v>28.25</v>
      </c>
      <c r="U76" s="473"/>
      <c r="V76" s="451">
        <f>IF(T76=0, "    ---- ", IF(ABS(ROUND(100/T76*U76-100,1))&lt;999,ROUND(100/T76*U76-100,1),IF(ROUND(100/T76*U76-100,1)&gt;999,999,-999)))</f>
        <v>-100</v>
      </c>
      <c r="W76" s="474">
        <v>462</v>
      </c>
      <c r="X76" s="473">
        <v>442.24</v>
      </c>
      <c r="Y76" s="451">
        <f t="shared" si="18"/>
        <v>-4.3</v>
      </c>
      <c r="Z76" s="474">
        <v>719</v>
      </c>
      <c r="AA76" s="473">
        <v>749</v>
      </c>
      <c r="AB76" s="451">
        <f>IF(Z76=0, "    ---- ", IF(ABS(ROUND(100/Z76*AA76-100,1))&lt;999,ROUND(100/Z76*AA76-100,1),IF(ROUND(100/Z76*AA76-100,1)&gt;999,999,-999)))</f>
        <v>4.2</v>
      </c>
      <c r="AC76" s="474"/>
      <c r="AD76" s="473"/>
      <c r="AE76" s="451"/>
      <c r="AF76" s="474">
        <v>194.16009553000001</v>
      </c>
      <c r="AG76" s="473">
        <v>221.51480377000001</v>
      </c>
      <c r="AH76" s="451">
        <f>IF(AF76=0, "    ---- ", IF(ABS(ROUND(100/AF76*AG76-100,1))&lt;999,ROUND(100/AF76*AG76-100,1),IF(ROUND(100/AF76*AG76-100,1)&gt;999,999,-999)))</f>
        <v>14.1</v>
      </c>
      <c r="AI76" s="474">
        <v>2289.5619999999999</v>
      </c>
      <c r="AJ76" s="473">
        <v>2570.0540000000001</v>
      </c>
      <c r="AK76" s="451">
        <f t="shared" si="20"/>
        <v>12.3</v>
      </c>
      <c r="AL76" s="474">
        <v>1074</v>
      </c>
      <c r="AM76" s="473">
        <v>1397</v>
      </c>
      <c r="AN76" s="451">
        <f t="shared" si="25"/>
        <v>30.1</v>
      </c>
      <c r="AO76" s="448">
        <f t="shared" si="39"/>
        <v>9333.5830955300007</v>
      </c>
      <c r="AP76" s="448">
        <f t="shared" si="39"/>
        <v>10117.86180377</v>
      </c>
      <c r="AQ76" s="451">
        <f t="shared" si="22"/>
        <v>8.4</v>
      </c>
      <c r="AR76" s="448">
        <f t="shared" si="23"/>
        <v>9400.9830955299985</v>
      </c>
      <c r="AS76" s="448">
        <f t="shared" si="23"/>
        <v>10178.86180377</v>
      </c>
      <c r="AT76" s="414">
        <f t="shared" si="24"/>
        <v>8.3000000000000007</v>
      </c>
      <c r="AU76" s="455"/>
      <c r="AV76" s="455"/>
      <c r="AW76" s="475"/>
    </row>
    <row r="77" spans="1:49" s="456" customFormat="1" ht="20.100000000000001" customHeight="1" x14ac:dyDescent="0.3">
      <c r="A77" s="469" t="s">
        <v>282</v>
      </c>
      <c r="B77" s="474">
        <v>16.021000000000001</v>
      </c>
      <c r="C77" s="473">
        <v>17.114000000000001</v>
      </c>
      <c r="D77" s="451">
        <f t="shared" si="38"/>
        <v>6.8</v>
      </c>
      <c r="E77" s="474">
        <v>1957.2539999999999</v>
      </c>
      <c r="F77" s="473">
        <v>1403.2950000000001</v>
      </c>
      <c r="G77" s="451">
        <f t="shared" si="17"/>
        <v>-28.3</v>
      </c>
      <c r="H77" s="474"/>
      <c r="I77" s="473"/>
      <c r="J77" s="451"/>
      <c r="K77" s="474">
        <v>0.69399999999999995</v>
      </c>
      <c r="L77" s="473">
        <v>0.45900000000000002</v>
      </c>
      <c r="M77" s="463">
        <f t="shared" ref="M77" si="40">IF(K77=0, "    ---- ", IF(ABS(ROUND(100/K77*L77-100,1))&lt;999,ROUND(100/K77*L77-100,1),IF(ROUND(100/K77*L77-100,1)&gt;999,999,-999)))</f>
        <v>-33.9</v>
      </c>
      <c r="N77" s="474"/>
      <c r="O77" s="473"/>
      <c r="P77" s="451"/>
      <c r="Q77" s="474">
        <v>12884.647672999999</v>
      </c>
      <c r="R77" s="473">
        <v>15343.513548000001</v>
      </c>
      <c r="S77" s="451">
        <f t="shared" si="34"/>
        <v>19.100000000000001</v>
      </c>
      <c r="T77" s="474">
        <v>16.957999999999998</v>
      </c>
      <c r="U77" s="473">
        <v>12.763999999999999</v>
      </c>
      <c r="V77" s="451">
        <f>IF(T77=0, "    ---- ", IF(ABS(ROUND(100/T77*U77-100,1))&lt;999,ROUND(100/T77*U77-100,1),IF(ROUND(100/T77*U77-100,1)&gt;999,999,-999)))</f>
        <v>-24.7</v>
      </c>
      <c r="W77" s="474">
        <v>730</v>
      </c>
      <c r="X77" s="473">
        <v>674.75</v>
      </c>
      <c r="Y77" s="451">
        <f t="shared" si="18"/>
        <v>-7.6</v>
      </c>
      <c r="Z77" s="474">
        <v>1581</v>
      </c>
      <c r="AA77" s="473">
        <v>2132</v>
      </c>
      <c r="AB77" s="451">
        <f t="shared" ref="AB77:AB79" si="41">IF(Z77=0, "    ---- ", IF(ABS(ROUND(100/Z77*AA77-100,1))&lt;999,ROUND(100/Z77*AA77-100,1),IF(ROUND(100/Z77*AA77-100,1)&gt;999,999,-999)))</f>
        <v>34.9</v>
      </c>
      <c r="AC77" s="474"/>
      <c r="AD77" s="473"/>
      <c r="AE77" s="451"/>
      <c r="AF77" s="474"/>
      <c r="AG77" s="473"/>
      <c r="AH77" s="451"/>
      <c r="AI77" s="474">
        <v>385.61</v>
      </c>
      <c r="AJ77" s="473">
        <v>331.25299999999999</v>
      </c>
      <c r="AK77" s="451">
        <f t="shared" si="20"/>
        <v>-14.1</v>
      </c>
      <c r="AL77" s="474">
        <v>2552</v>
      </c>
      <c r="AM77" s="473">
        <v>2422</v>
      </c>
      <c r="AN77" s="451">
        <f t="shared" si="25"/>
        <v>-5.0999999999999996</v>
      </c>
      <c r="AO77" s="448">
        <f t="shared" si="39"/>
        <v>20124.184673</v>
      </c>
      <c r="AP77" s="448">
        <f t="shared" si="39"/>
        <v>22337.148548000001</v>
      </c>
      <c r="AQ77" s="451">
        <f t="shared" si="22"/>
        <v>11</v>
      </c>
      <c r="AR77" s="448">
        <f t="shared" si="23"/>
        <v>20124.184673</v>
      </c>
      <c r="AS77" s="448">
        <f t="shared" si="23"/>
        <v>22337.148548000001</v>
      </c>
      <c r="AT77" s="414">
        <f t="shared" si="24"/>
        <v>11</v>
      </c>
      <c r="AU77" s="455"/>
      <c r="AV77" s="455"/>
      <c r="AW77" s="475"/>
    </row>
    <row r="78" spans="1:49" s="456" customFormat="1" ht="20.100000000000001" customHeight="1" x14ac:dyDescent="0.3">
      <c r="A78" s="469" t="s">
        <v>283</v>
      </c>
      <c r="B78" s="474">
        <v>52.116999999999997</v>
      </c>
      <c r="C78" s="473">
        <v>49.222999999999999</v>
      </c>
      <c r="D78" s="451">
        <f t="shared" si="38"/>
        <v>-5.6</v>
      </c>
      <c r="E78" s="474">
        <v>544.88400000000001</v>
      </c>
      <c r="F78" s="473">
        <v>241.01499999999999</v>
      </c>
      <c r="G78" s="451">
        <f t="shared" si="17"/>
        <v>-55.8</v>
      </c>
      <c r="H78" s="474">
        <v>21.059000000000001</v>
      </c>
      <c r="I78" s="473">
        <v>18.704000000000001</v>
      </c>
      <c r="J78" s="451">
        <f>IF(H78=0, "    ---- ", IF(ABS(ROUND(100/H78*I78-100,1))&lt;999,ROUND(100/H78*I78-100,1),IF(ROUND(100/H78*I78-100,1)&gt;999,999,-999)))</f>
        <v>-11.2</v>
      </c>
      <c r="K78" s="474"/>
      <c r="L78" s="473"/>
      <c r="M78" s="448"/>
      <c r="N78" s="474">
        <v>24</v>
      </c>
      <c r="O78" s="473">
        <v>23</v>
      </c>
      <c r="P78" s="451">
        <f>IF(N78=0, "    ---- ", IF(ABS(ROUND(100/N78*O78-100,1))&lt;999,ROUND(100/N78*O78-100,1),IF(ROUND(100/N78*O78-100,1)&gt;999,999,-999)))</f>
        <v>-4.2</v>
      </c>
      <c r="Q78" s="474"/>
      <c r="R78" s="473"/>
      <c r="S78" s="451"/>
      <c r="T78" s="474"/>
      <c r="U78" s="473"/>
      <c r="V78" s="451"/>
      <c r="W78" s="474">
        <v>45</v>
      </c>
      <c r="X78" s="473">
        <v>0</v>
      </c>
      <c r="Y78" s="451">
        <f t="shared" si="18"/>
        <v>-100</v>
      </c>
      <c r="Z78" s="474">
        <v>708</v>
      </c>
      <c r="AA78" s="473">
        <v>464</v>
      </c>
      <c r="AB78" s="451">
        <f t="shared" si="41"/>
        <v>-34.5</v>
      </c>
      <c r="AC78" s="474"/>
      <c r="AD78" s="473"/>
      <c r="AE78" s="451"/>
      <c r="AF78" s="474"/>
      <c r="AG78" s="473"/>
      <c r="AH78" s="451"/>
      <c r="AI78" s="474">
        <v>56.015999999999998</v>
      </c>
      <c r="AJ78" s="473">
        <v>0</v>
      </c>
      <c r="AK78" s="451">
        <f t="shared" si="20"/>
        <v>-100</v>
      </c>
      <c r="AL78" s="474">
        <v>829</v>
      </c>
      <c r="AM78" s="473">
        <v>1482</v>
      </c>
      <c r="AN78" s="451">
        <f t="shared" si="25"/>
        <v>78.8</v>
      </c>
      <c r="AO78" s="448">
        <f t="shared" si="39"/>
        <v>2256.076</v>
      </c>
      <c r="AP78" s="448">
        <f t="shared" si="39"/>
        <v>2254.942</v>
      </c>
      <c r="AQ78" s="451">
        <f t="shared" si="22"/>
        <v>-0.1</v>
      </c>
      <c r="AR78" s="448">
        <f t="shared" si="23"/>
        <v>2280.076</v>
      </c>
      <c r="AS78" s="448">
        <f t="shared" si="23"/>
        <v>2277.942</v>
      </c>
      <c r="AT78" s="414">
        <f t="shared" si="24"/>
        <v>-0.1</v>
      </c>
      <c r="AU78" s="455"/>
      <c r="AV78" s="455"/>
      <c r="AW78" s="475"/>
    </row>
    <row r="79" spans="1:49" s="456" customFormat="1" ht="20.100000000000001" customHeight="1" x14ac:dyDescent="0.3">
      <c r="A79" s="469" t="s">
        <v>284</v>
      </c>
      <c r="B79" s="474">
        <v>16.43</v>
      </c>
      <c r="C79" s="473">
        <v>0</v>
      </c>
      <c r="D79" s="451">
        <f>IF(B79=0, "    ---- ", IF(ABS(ROUND(100/B79*C79-100,1))&lt;999,ROUND(100/B79*C79-100,1),IF(ROUND(100/B79*C79-100,1)&gt;999,999,-999)))</f>
        <v>-100</v>
      </c>
      <c r="E79" s="474"/>
      <c r="F79" s="473"/>
      <c r="G79" s="451"/>
      <c r="H79" s="474"/>
      <c r="I79" s="473"/>
      <c r="J79" s="451"/>
      <c r="K79" s="474">
        <v>44.654000000000003</v>
      </c>
      <c r="L79" s="473">
        <v>30.11</v>
      </c>
      <c r="M79" s="463">
        <f t="shared" ref="M79" si="42">IF(K79=0, "    ---- ", IF(ABS(ROUND(100/K79*L79-100,1))&lt;999,ROUND(100/K79*L79-100,1),IF(ROUND(100/K79*L79-100,1)&gt;999,999,-999)))</f>
        <v>-32.6</v>
      </c>
      <c r="N79" s="474"/>
      <c r="O79" s="473"/>
      <c r="P79" s="451"/>
      <c r="Q79" s="474">
        <v>2666.8660869999999</v>
      </c>
      <c r="R79" s="473">
        <v>3992.6236319999998</v>
      </c>
      <c r="S79" s="451"/>
      <c r="T79" s="474">
        <v>9.641</v>
      </c>
      <c r="U79" s="473">
        <v>8.4760000000000009</v>
      </c>
      <c r="V79" s="451">
        <f>IF(T79=0, "    ---- ", IF(ABS(ROUND(100/T79*U79-100,1))&lt;999,ROUND(100/T79*U79-100,1),IF(ROUND(100/T79*U79-100,1)&gt;999,999,-999)))</f>
        <v>-12.1</v>
      </c>
      <c r="W79" s="474"/>
      <c r="X79" s="473"/>
      <c r="Y79" s="451"/>
      <c r="Z79" s="474">
        <v>867</v>
      </c>
      <c r="AA79" s="473">
        <v>742</v>
      </c>
      <c r="AB79" s="451">
        <f t="shared" si="41"/>
        <v>-14.4</v>
      </c>
      <c r="AC79" s="474"/>
      <c r="AD79" s="473"/>
      <c r="AE79" s="451"/>
      <c r="AF79" s="474"/>
      <c r="AG79" s="473"/>
      <c r="AH79" s="451"/>
      <c r="AI79" s="474">
        <v>156.57145200000011</v>
      </c>
      <c r="AJ79" s="473">
        <v>111.7044930000002</v>
      </c>
      <c r="AK79" s="451">
        <f t="shared" si="20"/>
        <v>-28.7</v>
      </c>
      <c r="AL79" s="474">
        <v>2000</v>
      </c>
      <c r="AM79" s="473">
        <v>676</v>
      </c>
      <c r="AN79" s="451">
        <f t="shared" si="25"/>
        <v>-66.2</v>
      </c>
      <c r="AO79" s="448">
        <f t="shared" si="39"/>
        <v>5761.1625389999999</v>
      </c>
      <c r="AP79" s="448">
        <f t="shared" si="39"/>
        <v>5560.9141250000002</v>
      </c>
      <c r="AQ79" s="451">
        <f t="shared" si="22"/>
        <v>-3.5</v>
      </c>
      <c r="AR79" s="448">
        <f t="shared" si="23"/>
        <v>5761.1625389999999</v>
      </c>
      <c r="AS79" s="448">
        <f t="shared" si="23"/>
        <v>5560.9141250000002</v>
      </c>
      <c r="AT79" s="414">
        <f t="shared" si="24"/>
        <v>-3.5</v>
      </c>
      <c r="AU79" s="455"/>
      <c r="AV79" s="455"/>
      <c r="AW79" s="475"/>
    </row>
    <row r="80" spans="1:49" s="456" customFormat="1" ht="20.100000000000001" customHeight="1" x14ac:dyDescent="0.3">
      <c r="A80" s="471" t="s">
        <v>285</v>
      </c>
      <c r="B80" s="474">
        <v>871.7589999999999</v>
      </c>
      <c r="C80" s="473">
        <v>910.11700000000008</v>
      </c>
      <c r="D80" s="451">
        <f>IF(B80=0, "    ---- ", IF(ABS(ROUND(100/B80*C80-100,1))&lt;999,ROUND(100/B80*C80-100,1),IF(ROUND(100/B80*C80-100,1)&gt;999,999,-999)))</f>
        <v>4.4000000000000004</v>
      </c>
      <c r="E80" s="474">
        <v>207261.14999999997</v>
      </c>
      <c r="F80" s="473">
        <v>210054.25100000005</v>
      </c>
      <c r="G80" s="451">
        <f t="shared" si="17"/>
        <v>1.3</v>
      </c>
      <c r="H80" s="474">
        <v>802.98</v>
      </c>
      <c r="I80" s="473">
        <v>912.60899999999992</v>
      </c>
      <c r="J80" s="451">
        <f>IF(H80=0, "    ---- ", IF(ABS(ROUND(100/H80*I80-100,1))&lt;999,ROUND(100/H80*I80-100,1),IF(ROUND(100/H80*I80-100,1)&gt;999,999,-999)))</f>
        <v>13.7</v>
      </c>
      <c r="K80" s="474">
        <v>4628.7990000000009</v>
      </c>
      <c r="L80" s="473">
        <v>5146.9839999999986</v>
      </c>
      <c r="M80" s="448">
        <f>IF(K80=0, "    ---- ", IF(ABS(ROUND(100/K80*L80-100,1))&lt;999,ROUND(100/K80*L80-100,1),IF(ROUND(100/K80*L80-100,1)&gt;999,999,-999)))</f>
        <v>11.2</v>
      </c>
      <c r="N80" s="474">
        <v>91.4</v>
      </c>
      <c r="O80" s="473">
        <v>84</v>
      </c>
      <c r="P80" s="451">
        <f>IF(N80=0, "    ---- ", IF(ABS(ROUND(100/N80*O80-100,1))&lt;999,ROUND(100/N80*O80-100,1),IF(ROUND(100/N80*O80-100,1)&gt;999,999,-999)))</f>
        <v>-8.1</v>
      </c>
      <c r="Q80" s="474">
        <v>404897.28186044004</v>
      </c>
      <c r="R80" s="473">
        <v>432025.82363988005</v>
      </c>
      <c r="S80" s="451">
        <f t="shared" si="34"/>
        <v>6.7</v>
      </c>
      <c r="T80" s="474">
        <v>1389.3530000000003</v>
      </c>
      <c r="U80" s="473">
        <v>1511.5820000000001</v>
      </c>
      <c r="V80" s="451">
        <f>IF(T80=0, "    ---- ", IF(ABS(ROUND(100/T80*U80-100,1))&lt;999,ROUND(100/T80*U80-100,1),IF(ROUND(100/T80*U80-100,1)&gt;999,999,-999)))</f>
        <v>8.8000000000000007</v>
      </c>
      <c r="W80" s="474">
        <v>46989</v>
      </c>
      <c r="X80" s="473">
        <v>48064.765021499901</v>
      </c>
      <c r="Y80" s="451">
        <f t="shared" si="18"/>
        <v>2.2999999999999998</v>
      </c>
      <c r="Z80" s="474">
        <v>68304</v>
      </c>
      <c r="AA80" s="473">
        <v>70556</v>
      </c>
      <c r="AB80" s="451">
        <f>IF(Z80=0, "    ---- ", IF(ABS(ROUND(100/Z80*AA80-100,1))&lt;999,ROUND(100/Z80*AA80-100,1),IF(ROUND(100/Z80*AA80-100,1)&gt;999,999,-999)))</f>
        <v>3.3</v>
      </c>
      <c r="AC80" s="474"/>
      <c r="AD80" s="473"/>
      <c r="AE80" s="451"/>
      <c r="AF80" s="474">
        <v>8603.7132363199999</v>
      </c>
      <c r="AG80" s="473">
        <v>8612.8770735400012</v>
      </c>
      <c r="AH80" s="451">
        <f>IF(AF80=0, "    ---- ", IF(ABS(ROUND(100/AF80*AG80-100,1))&lt;999,ROUND(100/AF80*AG80-100,1),IF(ROUND(100/AF80*AG80-100,1)&gt;999,999,-999)))</f>
        <v>0.1</v>
      </c>
      <c r="AI80" s="474">
        <v>19894.680452000001</v>
      </c>
      <c r="AJ80" s="473">
        <v>20323.289493</v>
      </c>
      <c r="AK80" s="451">
        <f t="shared" si="20"/>
        <v>2.2000000000000002</v>
      </c>
      <c r="AL80" s="474">
        <v>178786</v>
      </c>
      <c r="AM80" s="473">
        <v>181918.8</v>
      </c>
      <c r="AN80" s="451">
        <f t="shared" si="25"/>
        <v>1.8</v>
      </c>
      <c r="AO80" s="448">
        <f t="shared" si="39"/>
        <v>942428.71654875996</v>
      </c>
      <c r="AP80" s="448">
        <f t="shared" si="39"/>
        <v>980037.09822792001</v>
      </c>
      <c r="AQ80" s="451">
        <f t="shared" si="22"/>
        <v>4</v>
      </c>
      <c r="AR80" s="448">
        <f t="shared" si="23"/>
        <v>942520.11654875998</v>
      </c>
      <c r="AS80" s="448">
        <f t="shared" si="23"/>
        <v>980121.09822792001</v>
      </c>
      <c r="AT80" s="414">
        <f t="shared" si="24"/>
        <v>4</v>
      </c>
      <c r="AU80" s="455"/>
      <c r="AV80" s="455"/>
      <c r="AW80" s="475"/>
    </row>
    <row r="81" spans="1:49" s="456" customFormat="1" ht="20.100000000000001" customHeight="1" x14ac:dyDescent="0.3">
      <c r="A81" s="469" t="s">
        <v>286</v>
      </c>
      <c r="B81" s="474"/>
      <c r="C81" s="473"/>
      <c r="D81" s="451"/>
      <c r="E81" s="474"/>
      <c r="F81" s="473"/>
      <c r="G81" s="451"/>
      <c r="H81" s="474"/>
      <c r="I81" s="473"/>
      <c r="J81" s="451"/>
      <c r="K81" s="474"/>
      <c r="L81" s="473"/>
      <c r="M81" s="448"/>
      <c r="N81" s="474"/>
      <c r="O81" s="473"/>
      <c r="P81" s="451"/>
      <c r="Q81" s="474"/>
      <c r="R81" s="473"/>
      <c r="S81" s="451"/>
      <c r="T81" s="474"/>
      <c r="U81" s="473"/>
      <c r="V81" s="451"/>
      <c r="W81" s="474"/>
      <c r="X81" s="473"/>
      <c r="Y81" s="451"/>
      <c r="Z81" s="474"/>
      <c r="AA81" s="473"/>
      <c r="AB81" s="451"/>
      <c r="AC81" s="474"/>
      <c r="AD81" s="473"/>
      <c r="AE81" s="451"/>
      <c r="AF81" s="474"/>
      <c r="AG81" s="473"/>
      <c r="AH81" s="451"/>
      <c r="AI81" s="474"/>
      <c r="AJ81" s="473"/>
      <c r="AK81" s="451"/>
      <c r="AL81" s="474"/>
      <c r="AM81" s="473"/>
      <c r="AN81" s="451"/>
      <c r="AO81" s="448"/>
      <c r="AP81" s="448"/>
      <c r="AQ81" s="451"/>
      <c r="AR81" s="448"/>
      <c r="AS81" s="448"/>
      <c r="AT81" s="414"/>
      <c r="AU81" s="455"/>
      <c r="AV81" s="455"/>
      <c r="AW81" s="475"/>
    </row>
    <row r="82" spans="1:49" s="456" customFormat="1" ht="20.100000000000001" customHeight="1" x14ac:dyDescent="0.3">
      <c r="A82" s="469" t="s">
        <v>287</v>
      </c>
      <c r="B82" s="474">
        <v>11468.246999999999</v>
      </c>
      <c r="C82" s="473">
        <v>12498.489</v>
      </c>
      <c r="D82" s="451">
        <f>IF(B82=0, "    ---- ", IF(ABS(ROUND(100/B82*C82-100,1))&lt;999,ROUND(100/B82*C82-100,1),IF(ROUND(100/B82*C82-100,1)&gt;999,999,-999)))</f>
        <v>9</v>
      </c>
      <c r="E82" s="474">
        <v>46908.904999999999</v>
      </c>
      <c r="F82" s="473">
        <v>52208.428</v>
      </c>
      <c r="G82" s="451">
        <f t="shared" si="17"/>
        <v>11.3</v>
      </c>
      <c r="H82" s="474">
        <v>2163.79</v>
      </c>
      <c r="I82" s="473">
        <v>2394.875</v>
      </c>
      <c r="J82" s="451">
        <f>IF(H82=0, "    ---- ", IF(ABS(ROUND(100/H82*I82-100,1))&lt;999,ROUND(100/H82*I82-100,1),IF(ROUND(100/H82*I82-100,1)&gt;999,999,-999)))</f>
        <v>10.7</v>
      </c>
      <c r="K82" s="474">
        <v>13868.314</v>
      </c>
      <c r="L82" s="473">
        <v>15714.099</v>
      </c>
      <c r="M82" s="448">
        <f>IF(K82=0, "    ---- ", IF(ABS(ROUND(100/K82*L82-100,1))&lt;999,ROUND(100/K82*L82-100,1),IF(ROUND(100/K82*L82-100,1)&gt;999,999,-999)))</f>
        <v>13.3</v>
      </c>
      <c r="N82" s="474"/>
      <c r="O82" s="473"/>
      <c r="P82" s="451"/>
      <c r="Q82" s="474">
        <v>1701.81605515</v>
      </c>
      <c r="R82" s="473">
        <v>1738.7670021500001</v>
      </c>
      <c r="S82" s="451">
        <f t="shared" ref="S82:S94" si="43">IF(Q82=0, "    ---- ", IF(ABS(ROUND(100/Q82*R82-100,1))&lt;999,ROUND(100/Q82*R82-100,1),IF(ROUND(100/Q82*R82-100,1)&gt;999,999,-999)))</f>
        <v>2.2000000000000002</v>
      </c>
      <c r="T82" s="474">
        <v>1008.018</v>
      </c>
      <c r="U82" s="473">
        <v>1353.5550000000001</v>
      </c>
      <c r="V82" s="451">
        <f>IF(T82=0, "    ---- ", IF(ABS(ROUND(100/T82*U82-100,1))&lt;999,ROUND(100/T82*U82-100,1),IF(ROUND(100/T82*U82-100,1)&gt;999,999,-999)))</f>
        <v>34.299999999999997</v>
      </c>
      <c r="W82" s="474">
        <v>36504</v>
      </c>
      <c r="X82" s="473">
        <v>41978.799100000004</v>
      </c>
      <c r="Y82" s="451">
        <f t="shared" si="18"/>
        <v>15</v>
      </c>
      <c r="Z82" s="474"/>
      <c r="AA82" s="473"/>
      <c r="AB82" s="451"/>
      <c r="AC82" s="474">
        <v>1537.9</v>
      </c>
      <c r="AD82" s="473">
        <v>1571</v>
      </c>
      <c r="AE82" s="451">
        <f>IF(AC82=0, "    ---- ", IF(ABS(ROUND(100/AC82*AD82-100,1))&lt;999,ROUND(100/AC82*AD82-100,1),IF(ROUND(100/AC82*AD82-100,1)&gt;999,999,-999)))</f>
        <v>2.2000000000000002</v>
      </c>
      <c r="AF82" s="474">
        <v>584.55529125999999</v>
      </c>
      <c r="AG82" s="473">
        <v>515.69420324999999</v>
      </c>
      <c r="AH82" s="451">
        <f>IF(AF82=0, "    ---- ", IF(ABS(ROUND(100/AF82*AG82-100,1))&lt;999,ROUND(100/AF82*AG82-100,1),IF(ROUND(100/AF82*AG82-100,1)&gt;999,999,-999)))</f>
        <v>-11.8</v>
      </c>
      <c r="AI82" s="474">
        <v>14140.157999999999</v>
      </c>
      <c r="AJ82" s="473">
        <v>16341.53</v>
      </c>
      <c r="AK82" s="451">
        <f t="shared" si="20"/>
        <v>15.6</v>
      </c>
      <c r="AL82" s="474">
        <v>49429</v>
      </c>
      <c r="AM82" s="473">
        <v>58093.8</v>
      </c>
      <c r="AN82" s="451">
        <f t="shared" si="25"/>
        <v>17.5</v>
      </c>
      <c r="AO82" s="448">
        <f t="shared" ref="AO82:AP92" si="44">B82+E82+H82+K82+Q82+T82+W82+Z82+AF82+AI82+AL82</f>
        <v>177776.80334640999</v>
      </c>
      <c r="AP82" s="448">
        <f t="shared" si="44"/>
        <v>202838.03630540002</v>
      </c>
      <c r="AQ82" s="451">
        <f t="shared" si="22"/>
        <v>14.1</v>
      </c>
      <c r="AR82" s="448">
        <f t="shared" si="23"/>
        <v>179314.70334641001</v>
      </c>
      <c r="AS82" s="448">
        <f t="shared" si="23"/>
        <v>204409.03630540002</v>
      </c>
      <c r="AT82" s="414">
        <f t="shared" si="24"/>
        <v>14</v>
      </c>
      <c r="AU82" s="455"/>
      <c r="AV82" s="455"/>
      <c r="AW82" s="475"/>
    </row>
    <row r="83" spans="1:49" s="456" customFormat="1" ht="20.100000000000001" customHeight="1" x14ac:dyDescent="0.3">
      <c r="A83" s="469" t="s">
        <v>288</v>
      </c>
      <c r="B83" s="474"/>
      <c r="C83" s="473"/>
      <c r="D83" s="414"/>
      <c r="E83" s="474">
        <v>7.327</v>
      </c>
      <c r="F83" s="473">
        <v>20.106999999999999</v>
      </c>
      <c r="G83" s="414">
        <f t="shared" si="17"/>
        <v>174.4</v>
      </c>
      <c r="H83" s="474"/>
      <c r="I83" s="473"/>
      <c r="J83" s="414"/>
      <c r="K83" s="474"/>
      <c r="L83" s="473"/>
      <c r="M83" s="451"/>
      <c r="N83" s="474"/>
      <c r="O83" s="473"/>
      <c r="P83" s="451"/>
      <c r="Q83" s="474"/>
      <c r="R83" s="473">
        <v>0</v>
      </c>
      <c r="S83" s="451"/>
      <c r="T83" s="474"/>
      <c r="U83" s="473"/>
      <c r="V83" s="451"/>
      <c r="W83" s="474">
        <v>13</v>
      </c>
      <c r="X83" s="473">
        <v>27.782</v>
      </c>
      <c r="Y83" s="451">
        <f t="shared" si="18"/>
        <v>113.7</v>
      </c>
      <c r="Z83" s="474"/>
      <c r="AA83" s="473"/>
      <c r="AB83" s="451"/>
      <c r="AC83" s="474"/>
      <c r="AD83" s="473"/>
      <c r="AE83" s="451"/>
      <c r="AF83" s="474"/>
      <c r="AG83" s="473"/>
      <c r="AH83" s="451"/>
      <c r="AI83" s="474"/>
      <c r="AJ83" s="473"/>
      <c r="AK83" s="451"/>
      <c r="AL83" s="474"/>
      <c r="AM83" s="473"/>
      <c r="AN83" s="451"/>
      <c r="AO83" s="448">
        <f t="shared" si="44"/>
        <v>20.326999999999998</v>
      </c>
      <c r="AP83" s="448">
        <f t="shared" si="44"/>
        <v>47.888999999999996</v>
      </c>
      <c r="AQ83" s="451">
        <f t="shared" si="22"/>
        <v>135.6</v>
      </c>
      <c r="AR83" s="448">
        <f t="shared" si="23"/>
        <v>20.326999999999998</v>
      </c>
      <c r="AS83" s="448">
        <f t="shared" si="23"/>
        <v>47.888999999999996</v>
      </c>
      <c r="AT83" s="414">
        <f t="shared" si="24"/>
        <v>135.6</v>
      </c>
      <c r="AU83" s="455"/>
      <c r="AV83" s="455"/>
      <c r="AW83" s="475"/>
    </row>
    <row r="84" spans="1:49" s="456" customFormat="1" ht="20.100000000000001" customHeight="1" x14ac:dyDescent="0.3">
      <c r="A84" s="469" t="s">
        <v>289</v>
      </c>
      <c r="B84" s="474"/>
      <c r="C84" s="473"/>
      <c r="D84" s="451"/>
      <c r="E84" s="474"/>
      <c r="F84" s="473"/>
      <c r="G84" s="451"/>
      <c r="H84" s="474"/>
      <c r="I84" s="473"/>
      <c r="J84" s="451"/>
      <c r="K84" s="474"/>
      <c r="L84" s="473"/>
      <c r="M84" s="451"/>
      <c r="N84" s="474"/>
      <c r="O84" s="473"/>
      <c r="P84" s="451"/>
      <c r="Q84" s="474">
        <v>90.880882</v>
      </c>
      <c r="R84" s="473">
        <v>114.136776</v>
      </c>
      <c r="S84" s="451">
        <f t="shared" si="43"/>
        <v>25.6</v>
      </c>
      <c r="T84" s="474"/>
      <c r="U84" s="473"/>
      <c r="V84" s="451"/>
      <c r="W84" s="474"/>
      <c r="X84" s="473"/>
      <c r="Y84" s="451"/>
      <c r="Z84" s="474"/>
      <c r="AA84" s="473"/>
      <c r="AB84" s="451"/>
      <c r="AC84" s="474"/>
      <c r="AD84" s="473"/>
      <c r="AE84" s="451"/>
      <c r="AF84" s="474"/>
      <c r="AG84" s="473"/>
      <c r="AH84" s="451"/>
      <c r="AI84" s="474"/>
      <c r="AJ84" s="473"/>
      <c r="AK84" s="451"/>
      <c r="AL84" s="474"/>
      <c r="AM84" s="473"/>
      <c r="AN84" s="451"/>
      <c r="AO84" s="448">
        <f t="shared" si="44"/>
        <v>90.880882</v>
      </c>
      <c r="AP84" s="448">
        <f>C84+F84+I84+L84+R84+U84+X84+AA84+AG84+AJ84+AM84</f>
        <v>114.136776</v>
      </c>
      <c r="AQ84" s="451">
        <f t="shared" si="22"/>
        <v>25.6</v>
      </c>
      <c r="AR84" s="448">
        <f t="shared" si="23"/>
        <v>90.880882</v>
      </c>
      <c r="AS84" s="448">
        <f t="shared" si="23"/>
        <v>114.136776</v>
      </c>
      <c r="AT84" s="414">
        <f t="shared" si="24"/>
        <v>25.6</v>
      </c>
      <c r="AU84" s="455"/>
      <c r="AV84" s="455"/>
      <c r="AW84" s="475"/>
    </row>
    <row r="85" spans="1:49" s="456" customFormat="1" ht="20.100000000000001" customHeight="1" x14ac:dyDescent="0.3">
      <c r="A85" s="469" t="s">
        <v>290</v>
      </c>
      <c r="B85" s="474"/>
      <c r="C85" s="473"/>
      <c r="D85" s="451"/>
      <c r="E85" s="474"/>
      <c r="F85" s="473"/>
      <c r="G85" s="451"/>
      <c r="H85" s="474"/>
      <c r="I85" s="473"/>
      <c r="J85" s="451"/>
      <c r="K85" s="474"/>
      <c r="L85" s="473"/>
      <c r="M85" s="451"/>
      <c r="N85" s="474"/>
      <c r="O85" s="473"/>
      <c r="P85" s="451"/>
      <c r="Q85" s="474"/>
      <c r="R85" s="473"/>
      <c r="S85" s="451"/>
      <c r="T85" s="474"/>
      <c r="U85" s="473"/>
      <c r="V85" s="451"/>
      <c r="W85" s="474"/>
      <c r="X85" s="473"/>
      <c r="Y85" s="451"/>
      <c r="Z85" s="474"/>
      <c r="AA85" s="473"/>
      <c r="AB85" s="451"/>
      <c r="AC85" s="474"/>
      <c r="AD85" s="473"/>
      <c r="AE85" s="451"/>
      <c r="AF85" s="474"/>
      <c r="AG85" s="473"/>
      <c r="AH85" s="451"/>
      <c r="AI85" s="474">
        <v>180.733</v>
      </c>
      <c r="AJ85" s="473">
        <v>212.04300000000001</v>
      </c>
      <c r="AK85" s="451">
        <f t="shared" si="20"/>
        <v>17.3</v>
      </c>
      <c r="AL85" s="474">
        <v>1</v>
      </c>
      <c r="AM85" s="473">
        <v>0.6</v>
      </c>
      <c r="AN85" s="451">
        <f t="shared" si="25"/>
        <v>-40</v>
      </c>
      <c r="AO85" s="448">
        <f t="shared" si="44"/>
        <v>181.733</v>
      </c>
      <c r="AP85" s="448">
        <f t="shared" si="44"/>
        <v>212.643</v>
      </c>
      <c r="AQ85" s="451">
        <f t="shared" si="22"/>
        <v>17</v>
      </c>
      <c r="AR85" s="448">
        <f t="shared" si="23"/>
        <v>181.733</v>
      </c>
      <c r="AS85" s="448">
        <f t="shared" si="23"/>
        <v>212.643</v>
      </c>
      <c r="AT85" s="414">
        <f t="shared" si="24"/>
        <v>17</v>
      </c>
      <c r="AU85" s="455"/>
      <c r="AV85" s="455"/>
      <c r="AW85" s="475"/>
    </row>
    <row r="86" spans="1:49" s="456" customFormat="1" ht="20.100000000000001" customHeight="1" x14ac:dyDescent="0.3">
      <c r="A86" s="469" t="s">
        <v>291</v>
      </c>
      <c r="B86" s="483">
        <v>100.755</v>
      </c>
      <c r="C86" s="451">
        <v>101.042</v>
      </c>
      <c r="D86" s="451">
        <f>IF(B86=0, "    ---- ", IF(ABS(ROUND(100/B86*C86-100,1))&lt;999,ROUND(100/B86*C86-100,1),IF(ROUND(100/B86*C86-100,1)&gt;999,999,-999)))</f>
        <v>0.3</v>
      </c>
      <c r="E86" s="483">
        <v>595.346</v>
      </c>
      <c r="F86" s="451">
        <v>664.29</v>
      </c>
      <c r="G86" s="451">
        <f t="shared" si="17"/>
        <v>11.6</v>
      </c>
      <c r="H86" s="483"/>
      <c r="I86" s="451"/>
      <c r="J86" s="451"/>
      <c r="K86" s="483">
        <v>280.601</v>
      </c>
      <c r="L86" s="451">
        <v>299.39400000000001</v>
      </c>
      <c r="M86" s="451">
        <f>IF(K86=0, "    ---- ", IF(ABS(ROUND(100/K86*L86-100,1))&lt;999,ROUND(100/K86*L86-100,1),IF(ROUND(100/K86*L86-100,1)&gt;999,999,-999)))</f>
        <v>6.7</v>
      </c>
      <c r="N86" s="483"/>
      <c r="O86" s="451"/>
      <c r="P86" s="451"/>
      <c r="Q86" s="483">
        <v>213.107552</v>
      </c>
      <c r="R86" s="451">
        <v>240.45331300000001</v>
      </c>
      <c r="S86" s="451">
        <f t="shared" si="43"/>
        <v>12.8</v>
      </c>
      <c r="T86" s="483">
        <v>7.7770000000000001</v>
      </c>
      <c r="U86" s="451">
        <v>8.2870000000000008</v>
      </c>
      <c r="V86" s="451">
        <f>IF(T86=0, "    ---- ", IF(ABS(ROUND(100/T86*U86-100,1))&lt;999,ROUND(100/T86*U86-100,1),IF(ROUND(100/T86*U86-100,1)&gt;999,999,-999)))</f>
        <v>6.6</v>
      </c>
      <c r="W86" s="483"/>
      <c r="X86" s="451"/>
      <c r="Y86" s="451"/>
      <c r="Z86" s="483"/>
      <c r="AA86" s="451"/>
      <c r="AB86" s="451"/>
      <c r="AC86" s="483"/>
      <c r="AD86" s="451"/>
      <c r="AE86" s="451"/>
      <c r="AF86" s="483"/>
      <c r="AG86" s="451"/>
      <c r="AH86" s="451"/>
      <c r="AI86" s="483">
        <v>313.53500000000003</v>
      </c>
      <c r="AJ86" s="451">
        <v>375.31200000000001</v>
      </c>
      <c r="AK86" s="451">
        <f t="shared" si="20"/>
        <v>19.7</v>
      </c>
      <c r="AL86" s="483"/>
      <c r="AM86" s="451"/>
      <c r="AN86" s="451"/>
      <c r="AO86" s="448">
        <f t="shared" si="44"/>
        <v>1511.1215520000001</v>
      </c>
      <c r="AP86" s="448">
        <f t="shared" si="44"/>
        <v>1688.7783130000003</v>
      </c>
      <c r="AQ86" s="451">
        <f t="shared" si="22"/>
        <v>11.8</v>
      </c>
      <c r="AR86" s="448">
        <f t="shared" si="23"/>
        <v>1511.1215520000001</v>
      </c>
      <c r="AS86" s="448">
        <f t="shared" si="23"/>
        <v>1688.7783130000003</v>
      </c>
      <c r="AT86" s="414">
        <f t="shared" si="24"/>
        <v>11.8</v>
      </c>
      <c r="AU86" s="455"/>
      <c r="AV86" s="455"/>
      <c r="AW86" s="475"/>
    </row>
    <row r="87" spans="1:49" s="456" customFormat="1" ht="20.100000000000001" customHeight="1" x14ac:dyDescent="0.3">
      <c r="A87" s="469" t="s">
        <v>284</v>
      </c>
      <c r="B87" s="474"/>
      <c r="C87" s="473"/>
      <c r="D87" s="473"/>
      <c r="E87" s="474"/>
      <c r="F87" s="473"/>
      <c r="G87" s="473"/>
      <c r="H87" s="474"/>
      <c r="I87" s="473"/>
      <c r="J87" s="473"/>
      <c r="K87" s="474"/>
      <c r="L87" s="473"/>
      <c r="M87" s="448"/>
      <c r="N87" s="474"/>
      <c r="O87" s="473"/>
      <c r="P87" s="451"/>
      <c r="Q87" s="474">
        <v>23.820302000000002</v>
      </c>
      <c r="R87" s="473">
        <v>26.861871000000001</v>
      </c>
      <c r="S87" s="451"/>
      <c r="T87" s="474"/>
      <c r="U87" s="473"/>
      <c r="V87" s="451"/>
      <c r="W87" s="474"/>
      <c r="X87" s="473"/>
      <c r="Y87" s="451"/>
      <c r="Z87" s="474"/>
      <c r="AA87" s="473"/>
      <c r="AB87" s="451"/>
      <c r="AC87" s="474"/>
      <c r="AD87" s="473"/>
      <c r="AE87" s="473"/>
      <c r="AF87" s="474"/>
      <c r="AG87" s="473"/>
      <c r="AH87" s="473"/>
      <c r="AI87" s="474"/>
      <c r="AJ87" s="473"/>
      <c r="AK87" s="451"/>
      <c r="AL87" s="474"/>
      <c r="AM87" s="473"/>
      <c r="AN87" s="451"/>
      <c r="AO87" s="448">
        <f t="shared" si="44"/>
        <v>23.820302000000002</v>
      </c>
      <c r="AP87" s="448">
        <f t="shared" si="44"/>
        <v>26.861871000000001</v>
      </c>
      <c r="AQ87" s="451">
        <f t="shared" si="22"/>
        <v>12.8</v>
      </c>
      <c r="AR87" s="448">
        <f t="shared" si="23"/>
        <v>23.820302000000002</v>
      </c>
      <c r="AS87" s="448">
        <f t="shared" si="23"/>
        <v>26.861871000000001</v>
      </c>
      <c r="AT87" s="414">
        <f t="shared" si="24"/>
        <v>12.8</v>
      </c>
      <c r="AU87" s="455"/>
      <c r="AV87" s="455"/>
      <c r="AW87" s="475"/>
    </row>
    <row r="88" spans="1:49" s="456" customFormat="1" ht="20.100000000000001" customHeight="1" x14ac:dyDescent="0.3">
      <c r="A88" s="471" t="s">
        <v>292</v>
      </c>
      <c r="B88" s="474">
        <v>11569.001999999999</v>
      </c>
      <c r="C88" s="473">
        <v>12599.530999999999</v>
      </c>
      <c r="D88" s="473">
        <f>IF(B88=0, "    ---- ", IF(ABS(ROUND(100/B88*C88-100,1))&lt;999,ROUND(100/B88*C88-100,1),IF(ROUND(100/B88*C88-100,1)&gt;999,999,-999)))</f>
        <v>8.9</v>
      </c>
      <c r="E88" s="474">
        <v>47511.577999999994</v>
      </c>
      <c r="F88" s="473">
        <v>52892.825000000004</v>
      </c>
      <c r="G88" s="473">
        <f t="shared" si="17"/>
        <v>11.3</v>
      </c>
      <c r="H88" s="474">
        <v>2163.79</v>
      </c>
      <c r="I88" s="473">
        <v>2394.875</v>
      </c>
      <c r="J88" s="473">
        <f>IF(H88=0, "    ---- ", IF(ABS(ROUND(100/H88*I88-100,1))&lt;999,ROUND(100/H88*I88-100,1),IF(ROUND(100/H88*I88-100,1)&gt;999,999,-999)))</f>
        <v>10.7</v>
      </c>
      <c r="K88" s="474">
        <v>14148.915000000001</v>
      </c>
      <c r="L88" s="473">
        <v>16013.493</v>
      </c>
      <c r="M88" s="448">
        <f>IF(K88=0, "    ---- ", IF(ABS(ROUND(100/K88*L88-100,1))&lt;999,ROUND(100/K88*L88-100,1),IF(ROUND(100/K88*L88-100,1)&gt;999,999,-999)))</f>
        <v>13.2</v>
      </c>
      <c r="N88" s="474"/>
      <c r="O88" s="473"/>
      <c r="P88" s="451"/>
      <c r="Q88" s="474">
        <v>2029.62479115</v>
      </c>
      <c r="R88" s="473">
        <v>2120.2189621500002</v>
      </c>
      <c r="S88" s="451">
        <f t="shared" si="43"/>
        <v>4.5</v>
      </c>
      <c r="T88" s="474">
        <v>1015.7950000000001</v>
      </c>
      <c r="U88" s="473">
        <v>1361.8420000000001</v>
      </c>
      <c r="V88" s="451">
        <f>IF(T88=0, "    ---- ", IF(ABS(ROUND(100/T88*U88-100,1))&lt;999,ROUND(100/T88*U88-100,1),IF(ROUND(100/T88*U88-100,1)&gt;999,999,-999)))</f>
        <v>34.1</v>
      </c>
      <c r="W88" s="474">
        <v>36517</v>
      </c>
      <c r="X88" s="473">
        <v>42006.581100000003</v>
      </c>
      <c r="Y88" s="451">
        <f t="shared" si="18"/>
        <v>15</v>
      </c>
      <c r="Z88" s="474"/>
      <c r="AA88" s="473"/>
      <c r="AB88" s="451"/>
      <c r="AC88" s="474">
        <v>1537.9</v>
      </c>
      <c r="AD88" s="473">
        <v>1571</v>
      </c>
      <c r="AE88" s="473">
        <f>IF(AC88=0, "    ---- ", IF(ABS(ROUND(100/AC88*AD88-100,1))&lt;999,ROUND(100/AC88*AD88-100,1),IF(ROUND(100/AC88*AD88-100,1)&gt;999,999,-999)))</f>
        <v>2.2000000000000002</v>
      </c>
      <c r="AF88" s="474">
        <v>584.55529125999999</v>
      </c>
      <c r="AG88" s="473">
        <v>515.69420324999999</v>
      </c>
      <c r="AH88" s="473">
        <f>IF(AF88=0, "    ---- ", IF(ABS(ROUND(100/AF88*AG88-100,1))&lt;999,ROUND(100/AF88*AG88-100,1),IF(ROUND(100/AF88*AG88-100,1)&gt;999,999,-999)))</f>
        <v>-11.8</v>
      </c>
      <c r="AI88" s="474">
        <v>14634.425999999999</v>
      </c>
      <c r="AJ88" s="473">
        <v>16928.885000000002</v>
      </c>
      <c r="AK88" s="451">
        <f t="shared" si="20"/>
        <v>15.7</v>
      </c>
      <c r="AL88" s="474">
        <v>49430</v>
      </c>
      <c r="AM88" s="473">
        <v>58094.400000000001</v>
      </c>
      <c r="AN88" s="451">
        <f t="shared" si="25"/>
        <v>17.5</v>
      </c>
      <c r="AO88" s="448">
        <f t="shared" si="44"/>
        <v>179604.68608240999</v>
      </c>
      <c r="AP88" s="448">
        <f t="shared" si="44"/>
        <v>204928.34526540001</v>
      </c>
      <c r="AQ88" s="451">
        <f t="shared" si="22"/>
        <v>14.1</v>
      </c>
      <c r="AR88" s="448">
        <f t="shared" si="23"/>
        <v>181142.58608240998</v>
      </c>
      <c r="AS88" s="448">
        <f t="shared" si="23"/>
        <v>206499.34526540001</v>
      </c>
      <c r="AT88" s="414">
        <f t="shared" si="24"/>
        <v>14</v>
      </c>
      <c r="AU88" s="455"/>
      <c r="AV88" s="455"/>
      <c r="AW88" s="475"/>
    </row>
    <row r="89" spans="1:49" s="456" customFormat="1" ht="20.100000000000001" customHeight="1" x14ac:dyDescent="0.3">
      <c r="A89" s="469" t="s">
        <v>293</v>
      </c>
      <c r="B89" s="474">
        <v>24.445</v>
      </c>
      <c r="C89" s="473">
        <v>27.413</v>
      </c>
      <c r="D89" s="451">
        <f>IF(B89=0, "    ---- ", IF(ABS(ROUND(100/B89*C89-100,1))&lt;999,ROUND(100/B89*C89-100,1),IF(ROUND(100/B89*C89-100,1)&gt;999,999,-999)))</f>
        <v>12.1</v>
      </c>
      <c r="E89" s="474">
        <v>1127.7090000000001</v>
      </c>
      <c r="F89" s="473">
        <v>898.50300000000004</v>
      </c>
      <c r="G89" s="451">
        <f t="shared" si="17"/>
        <v>-20.3</v>
      </c>
      <c r="H89" s="474">
        <v>35.438000000000002</v>
      </c>
      <c r="I89" s="473">
        <v>54.741</v>
      </c>
      <c r="J89" s="451">
        <f>IF(H89=0, "    ---- ", IF(ABS(ROUND(100/H89*I89-100,1))&lt;999,ROUND(100/H89*I89-100,1),IF(ROUND(100/H89*I89-100,1)&gt;999,999,-999)))</f>
        <v>54.5</v>
      </c>
      <c r="K89" s="474">
        <v>8.875</v>
      </c>
      <c r="L89" s="473">
        <v>30.451000000000001</v>
      </c>
      <c r="M89" s="451">
        <f>IF(K89=0, "    ---- ", IF(ABS(ROUND(100/K89*L89-100,1))&lt;999,ROUND(100/K89*L89-100,1),IF(ROUND(100/K89*L89-100,1)&gt;999,999,-999)))</f>
        <v>243.1</v>
      </c>
      <c r="N89" s="474">
        <v>4.9000000000000004</v>
      </c>
      <c r="O89" s="473">
        <v>1</v>
      </c>
      <c r="P89" s="451">
        <f>IF(N89=0, "    ---- ", IF(ABS(ROUND(100/N89*O89-100,1))&lt;999,ROUND(100/N89*O89-100,1),IF(ROUND(100/N89*O89-100,1)&gt;999,999,-999)))</f>
        <v>-79.599999999999994</v>
      </c>
      <c r="Q89" s="474">
        <v>518</v>
      </c>
      <c r="R89" s="473">
        <v>662.60305119000009</v>
      </c>
      <c r="S89" s="451">
        <f t="shared" si="43"/>
        <v>27.9</v>
      </c>
      <c r="T89" s="474">
        <v>5.9370000000000003</v>
      </c>
      <c r="U89" s="473">
        <v>7.0419999999999998</v>
      </c>
      <c r="V89" s="451">
        <f>IF(T89=0, "    ---- ", IF(ABS(ROUND(100/T89*U89-100,1))&lt;999,ROUND(100/T89*U89-100,1),IF(ROUND(100/T89*U89-100,1)&gt;999,999,-999)))</f>
        <v>18.600000000000001</v>
      </c>
      <c r="W89" s="474">
        <v>327</v>
      </c>
      <c r="X89" s="473">
        <v>349.56</v>
      </c>
      <c r="Y89" s="451">
        <f t="shared" si="18"/>
        <v>6.9</v>
      </c>
      <c r="Z89" s="474"/>
      <c r="AA89" s="473"/>
      <c r="AB89" s="451"/>
      <c r="AC89" s="474"/>
      <c r="AD89" s="473"/>
      <c r="AE89" s="451"/>
      <c r="AF89" s="474">
        <v>14.62428038</v>
      </c>
      <c r="AG89" s="473">
        <v>16.22373438</v>
      </c>
      <c r="AH89" s="451">
        <f>IF(AF89=0, "    ---- ", IF(ABS(ROUND(100/AF89*AG89-100,1))&lt;999,ROUND(100/AF89*AG89-100,1),IF(ROUND(100/AF89*AG89-100,1)&gt;999,999,-999)))</f>
        <v>10.9</v>
      </c>
      <c r="AI89" s="474">
        <v>614.67999999999995</v>
      </c>
      <c r="AJ89" s="473">
        <v>789.60400000000004</v>
      </c>
      <c r="AK89" s="451">
        <f t="shared" si="20"/>
        <v>28.5</v>
      </c>
      <c r="AL89" s="474">
        <v>1773</v>
      </c>
      <c r="AM89" s="473">
        <v>123</v>
      </c>
      <c r="AN89" s="451">
        <f t="shared" si="25"/>
        <v>-93.1</v>
      </c>
      <c r="AO89" s="448">
        <f t="shared" si="44"/>
        <v>4449.7082803800004</v>
      </c>
      <c r="AP89" s="448">
        <f t="shared" si="44"/>
        <v>2959.1407855699999</v>
      </c>
      <c r="AQ89" s="451">
        <f t="shared" si="22"/>
        <v>-33.5</v>
      </c>
      <c r="AR89" s="448">
        <f t="shared" si="23"/>
        <v>4454.60828038</v>
      </c>
      <c r="AS89" s="448">
        <f t="shared" si="23"/>
        <v>2960.1407855699999</v>
      </c>
      <c r="AT89" s="414">
        <f t="shared" si="24"/>
        <v>-33.5</v>
      </c>
      <c r="AU89" s="455"/>
      <c r="AV89" s="455"/>
      <c r="AW89" s="475"/>
    </row>
    <row r="90" spans="1:49" s="456" customFormat="1" ht="20.100000000000001" customHeight="1" x14ac:dyDescent="0.3">
      <c r="A90" s="469" t="s">
        <v>294</v>
      </c>
      <c r="B90" s="474"/>
      <c r="C90" s="473"/>
      <c r="D90" s="451"/>
      <c r="E90" s="474"/>
      <c r="F90" s="473"/>
      <c r="G90" s="451"/>
      <c r="H90" s="474"/>
      <c r="I90" s="473"/>
      <c r="J90" s="451"/>
      <c r="K90" s="474"/>
      <c r="L90" s="473"/>
      <c r="M90" s="451"/>
      <c r="N90" s="474"/>
      <c r="O90" s="473"/>
      <c r="P90" s="451"/>
      <c r="Q90" s="474"/>
      <c r="R90" s="473"/>
      <c r="S90" s="451"/>
      <c r="T90" s="474"/>
      <c r="U90" s="473"/>
      <c r="V90" s="451"/>
      <c r="W90" s="474"/>
      <c r="X90" s="473"/>
      <c r="Y90" s="451"/>
      <c r="Z90" s="474"/>
      <c r="AA90" s="473"/>
      <c r="AB90" s="451"/>
      <c r="AC90" s="474"/>
      <c r="AD90" s="473"/>
      <c r="AE90" s="451"/>
      <c r="AF90" s="474">
        <v>3.1036069999999998</v>
      </c>
      <c r="AG90" s="473">
        <v>2.5431509600000002</v>
      </c>
      <c r="AH90" s="451">
        <f>IF(AF90=0, "    ---- ", IF(ABS(ROUND(100/AF90*AG90-100,1))&lt;999,ROUND(100/AF90*AG90-100,1),IF(ROUND(100/AF90*AG90-100,1)&gt;999,999,-999)))</f>
        <v>-18.100000000000001</v>
      </c>
      <c r="AI90" s="474">
        <v>215.102</v>
      </c>
      <c r="AJ90" s="473">
        <v>237.29300000000001</v>
      </c>
      <c r="AK90" s="451">
        <f t="shared" si="20"/>
        <v>10.3</v>
      </c>
      <c r="AL90" s="474"/>
      <c r="AM90" s="473"/>
      <c r="AN90" s="451"/>
      <c r="AO90" s="448">
        <f t="shared" si="44"/>
        <v>218.20560700000001</v>
      </c>
      <c r="AP90" s="448">
        <f t="shared" si="44"/>
        <v>239.83615096</v>
      </c>
      <c r="AQ90" s="451">
        <f t="shared" si="22"/>
        <v>9.9</v>
      </c>
      <c r="AR90" s="448">
        <f t="shared" si="23"/>
        <v>218.20560700000001</v>
      </c>
      <c r="AS90" s="448">
        <f t="shared" si="23"/>
        <v>239.83615096</v>
      </c>
      <c r="AT90" s="414">
        <f t="shared" si="24"/>
        <v>9.9</v>
      </c>
      <c r="AU90" s="455"/>
      <c r="AV90" s="455"/>
      <c r="AW90" s="475"/>
    </row>
    <row r="91" spans="1:49" s="456" customFormat="1" ht="20.100000000000001" customHeight="1" x14ac:dyDescent="0.3">
      <c r="A91" s="469" t="s">
        <v>295</v>
      </c>
      <c r="B91" s="474">
        <v>80.14</v>
      </c>
      <c r="C91" s="473">
        <v>65.015000000000001</v>
      </c>
      <c r="D91" s="473">
        <f>IF(B91=0, "    ---- ", IF(ABS(ROUND(100/B91*C91-100,1))&lt;999,ROUND(100/B91*C91-100,1),IF(ROUND(100/B91*C91-100,1)&gt;999,999,-999)))</f>
        <v>-18.899999999999999</v>
      </c>
      <c r="E91" s="474">
        <v>8696.8850000000002</v>
      </c>
      <c r="F91" s="473">
        <v>2738.4029999999998</v>
      </c>
      <c r="G91" s="473">
        <f t="shared" si="17"/>
        <v>-68.5</v>
      </c>
      <c r="H91" s="474"/>
      <c r="I91" s="473"/>
      <c r="J91" s="473"/>
      <c r="K91" s="474">
        <v>75.61</v>
      </c>
      <c r="L91" s="473">
        <v>67.239000000000004</v>
      </c>
      <c r="M91" s="448">
        <f>IF(K91=0, "    ---- ", IF(ABS(ROUND(100/K91*L91-100,1))&lt;999,ROUND(100/K91*L91-100,1),IF(ROUND(100/K91*L91-100,1)&gt;999,999,-999)))</f>
        <v>-11.1</v>
      </c>
      <c r="N91" s="474">
        <v>14.9</v>
      </c>
      <c r="O91" s="473">
        <v>2</v>
      </c>
      <c r="P91" s="451">
        <f>IF(N91=0, "    ---- ", IF(ABS(ROUND(100/N91*O91-100,1))&lt;999,ROUND(100/N91*O91-100,1),IF(ROUND(100/N91*O91-100,1)&gt;999,999,-999)))</f>
        <v>-86.6</v>
      </c>
      <c r="Q91" s="474">
        <v>10081.5652632</v>
      </c>
      <c r="R91" s="473">
        <v>16984.296850719998</v>
      </c>
      <c r="S91" s="451">
        <f t="shared" si="43"/>
        <v>68.5</v>
      </c>
      <c r="T91" s="474">
        <v>6.415</v>
      </c>
      <c r="U91" s="473">
        <v>6.0309999999999997</v>
      </c>
      <c r="V91" s="451">
        <f>IF(T91=0, "    ---- ", IF(ABS(ROUND(100/T91*U91-100,1))&lt;999,ROUND(100/T91*U91-100,1),IF(ROUND(100/T91*U91-100,1)&gt;999,999,-999)))</f>
        <v>-6</v>
      </c>
      <c r="W91" s="474">
        <v>439</v>
      </c>
      <c r="X91" s="473">
        <v>602.58000000000004</v>
      </c>
      <c r="Y91" s="451">
        <f t="shared" si="18"/>
        <v>37.299999999999997</v>
      </c>
      <c r="Z91" s="474">
        <v>1242</v>
      </c>
      <c r="AA91" s="473">
        <v>823</v>
      </c>
      <c r="AB91" s="451">
        <f>IF(Z91=0, "    ---- ", IF(ABS(ROUND(100/Z91*AA91-100,1))&lt;999,ROUND(100/Z91*AA91-100,1),IF(ROUND(100/Z91*AA91-100,1)&gt;999,999,-999)))</f>
        <v>-33.700000000000003</v>
      </c>
      <c r="AC91" s="474">
        <v>2.9</v>
      </c>
      <c r="AD91" s="473">
        <v>1</v>
      </c>
      <c r="AE91" s="451">
        <f>IF(AC91=0, "    ---- ", IF(ABS(ROUND(100/AC91*AD91-100,1))&lt;999,ROUND(100/AC91*AD91-100,1),IF(ROUND(100/AC91*AD91-100,1)&gt;999,999,-999)))</f>
        <v>-65.5</v>
      </c>
      <c r="AF91" s="474">
        <v>14.487126659999999</v>
      </c>
      <c r="AG91" s="473">
        <v>13.530041189999995</v>
      </c>
      <c r="AH91" s="451">
        <f>IF(AF91=0, "    ---- ", IF(ABS(ROUND(100/AF91*AG91-100,1))&lt;999,ROUND(100/AF91*AG91-100,1),IF(ROUND(100/AF91*AG91-100,1)&gt;999,999,-999)))</f>
        <v>-6.6</v>
      </c>
      <c r="AI91" s="474">
        <v>374.71100000000001</v>
      </c>
      <c r="AJ91" s="473">
        <v>418.05599999999998</v>
      </c>
      <c r="AK91" s="451">
        <f t="shared" si="20"/>
        <v>11.6</v>
      </c>
      <c r="AL91" s="474">
        <v>3358</v>
      </c>
      <c r="AM91" s="473">
        <v>3484</v>
      </c>
      <c r="AN91" s="451">
        <f t="shared" si="25"/>
        <v>3.8</v>
      </c>
      <c r="AO91" s="448">
        <f t="shared" si="44"/>
        <v>24368.813389859999</v>
      </c>
      <c r="AP91" s="448">
        <f t="shared" si="44"/>
        <v>25202.150891909998</v>
      </c>
      <c r="AQ91" s="451">
        <f t="shared" si="22"/>
        <v>3.4</v>
      </c>
      <c r="AR91" s="448">
        <f t="shared" si="23"/>
        <v>24386.613389860002</v>
      </c>
      <c r="AS91" s="448">
        <f t="shared" si="23"/>
        <v>25205.150891909998</v>
      </c>
      <c r="AT91" s="414">
        <f t="shared" si="24"/>
        <v>3.4</v>
      </c>
      <c r="AU91" s="455"/>
      <c r="AV91" s="455"/>
      <c r="AW91" s="475"/>
    </row>
    <row r="92" spans="1:49" s="456" customFormat="1" ht="20.100000000000001" customHeight="1" x14ac:dyDescent="0.3">
      <c r="A92" s="469" t="s">
        <v>296</v>
      </c>
      <c r="B92" s="474">
        <v>10.631</v>
      </c>
      <c r="C92" s="473">
        <v>11.127000000000001</v>
      </c>
      <c r="D92" s="473">
        <f>IF(B92=0, "    ---- ", IF(ABS(ROUND(100/B92*C92-100,1))&lt;999,ROUND(100/B92*C92-100,1),IF(ROUND(100/B92*C92-100,1)&gt;999,999,-999)))</f>
        <v>4.7</v>
      </c>
      <c r="E92" s="474">
        <v>327.59800000000001</v>
      </c>
      <c r="F92" s="473">
        <v>269.59699999999998</v>
      </c>
      <c r="G92" s="473">
        <f t="shared" si="17"/>
        <v>-17.7</v>
      </c>
      <c r="H92" s="474">
        <v>23.579000000000001</v>
      </c>
      <c r="I92" s="473">
        <v>13.132999999999999</v>
      </c>
      <c r="J92" s="473">
        <f>IF(H92=0, "    ---- ", IF(ABS(ROUND(100/H92*I92-100,1))&lt;999,ROUND(100/H92*I92-100,1),IF(ROUND(100/H92*I92-100,1)&gt;999,999,-999)))</f>
        <v>-44.3</v>
      </c>
      <c r="K92" s="474">
        <v>7.4359999999999999</v>
      </c>
      <c r="L92" s="473">
        <v>11.831</v>
      </c>
      <c r="M92" s="451">
        <f>IF(K92=0, "    ---- ", IF(ABS(ROUND(100/K92*L92-100,1))&lt;999,ROUND(100/K92*L92-100,1),IF(ROUND(100/K92*L92-100,1)&gt;999,999,-999)))</f>
        <v>59.1</v>
      </c>
      <c r="N92" s="474">
        <v>0.92300000000000004</v>
      </c>
      <c r="O92" s="473">
        <v>1</v>
      </c>
      <c r="P92" s="451">
        <f>IF(N92=0, "    ---- ", IF(ABS(ROUND(100/N92*O92-100,1))&lt;999,ROUND(100/N92*O92-100,1),IF(ROUND(100/N92*O92-100,1)&gt;999,999,-999)))</f>
        <v>8.3000000000000007</v>
      </c>
      <c r="Q92" s="474">
        <v>89</v>
      </c>
      <c r="R92" s="473">
        <v>76.723607189999996</v>
      </c>
      <c r="S92" s="451">
        <f t="shared" si="43"/>
        <v>-13.8</v>
      </c>
      <c r="T92" s="474">
        <v>6.5750000000000002</v>
      </c>
      <c r="U92" s="473">
        <v>7.274</v>
      </c>
      <c r="V92" s="451">
        <f>IF(T92=0, "    ---- ", IF(ABS(ROUND(100/T92*U92-100,1))&lt;999,ROUND(100/T92*U92-100,1),IF(ROUND(100/T92*U92-100,1)&gt;999,999,-999)))</f>
        <v>10.6</v>
      </c>
      <c r="W92" s="474">
        <v>51</v>
      </c>
      <c r="X92" s="473">
        <v>43.12</v>
      </c>
      <c r="Y92" s="451">
        <f t="shared" si="18"/>
        <v>-15.5</v>
      </c>
      <c r="Z92" s="474">
        <v>86</v>
      </c>
      <c r="AA92" s="473">
        <v>93</v>
      </c>
      <c r="AB92" s="451">
        <f>IF(Z92=0, "    ---- ", IF(ABS(ROUND(100/Z92*AA92-100,1))&lt;999,ROUND(100/Z92*AA92-100,1),IF(ROUND(100/Z92*AA92-100,1)&gt;999,999,-999)))</f>
        <v>8.1</v>
      </c>
      <c r="AC92" s="474"/>
      <c r="AD92" s="473"/>
      <c r="AE92" s="451"/>
      <c r="AF92" s="474">
        <v>3.6954042500000002</v>
      </c>
      <c r="AG92" s="473">
        <v>3.8457674100000001</v>
      </c>
      <c r="AH92" s="451">
        <f>IF(AF92=0, "    ---- ", IF(ABS(ROUND(100/AF92*AG92-100,1))&lt;999,ROUND(100/AF92*AG92-100,1),IF(ROUND(100/AF92*AG92-100,1)&gt;999,999,-999)))</f>
        <v>4.0999999999999996</v>
      </c>
      <c r="AI92" s="474">
        <v>112.15900000000001</v>
      </c>
      <c r="AJ92" s="473">
        <v>107.67400000000001</v>
      </c>
      <c r="AK92" s="451">
        <f t="shared" si="20"/>
        <v>-4</v>
      </c>
      <c r="AL92" s="474">
        <v>180</v>
      </c>
      <c r="AM92" s="473">
        <v>217</v>
      </c>
      <c r="AN92" s="451">
        <f t="shared" si="25"/>
        <v>20.6</v>
      </c>
      <c r="AO92" s="448">
        <f t="shared" si="44"/>
        <v>897.67340424999998</v>
      </c>
      <c r="AP92" s="448">
        <f t="shared" si="44"/>
        <v>854.32537460000003</v>
      </c>
      <c r="AQ92" s="451">
        <f t="shared" si="22"/>
        <v>-4.8</v>
      </c>
      <c r="AR92" s="448">
        <f t="shared" si="23"/>
        <v>898.59640424999998</v>
      </c>
      <c r="AS92" s="448">
        <f t="shared" si="23"/>
        <v>855.32537460000003</v>
      </c>
      <c r="AT92" s="414">
        <f t="shared" si="24"/>
        <v>-4.8</v>
      </c>
      <c r="AU92" s="455"/>
      <c r="AV92" s="455"/>
      <c r="AW92" s="475"/>
    </row>
    <row r="93" spans="1:49" s="456" customFormat="1" ht="20.100000000000001" customHeight="1" x14ac:dyDescent="0.3">
      <c r="A93" s="469"/>
      <c r="B93" s="474"/>
      <c r="C93" s="473"/>
      <c r="D93" s="451"/>
      <c r="E93" s="474"/>
      <c r="F93" s="473"/>
      <c r="G93" s="451"/>
      <c r="H93" s="474"/>
      <c r="I93" s="473"/>
      <c r="J93" s="451"/>
      <c r="K93" s="474"/>
      <c r="L93" s="473"/>
      <c r="M93" s="451"/>
      <c r="N93" s="474"/>
      <c r="O93" s="473"/>
      <c r="P93" s="451"/>
      <c r="Q93" s="474"/>
      <c r="R93" s="473"/>
      <c r="S93" s="451"/>
      <c r="T93" s="474"/>
      <c r="U93" s="473"/>
      <c r="V93" s="451"/>
      <c r="W93" s="474"/>
      <c r="X93" s="473"/>
      <c r="Y93" s="451"/>
      <c r="Z93" s="474"/>
      <c r="AA93" s="473"/>
      <c r="AB93" s="451"/>
      <c r="AC93" s="474"/>
      <c r="AD93" s="473"/>
      <c r="AE93" s="451"/>
      <c r="AF93" s="474"/>
      <c r="AG93" s="473"/>
      <c r="AH93" s="451"/>
      <c r="AI93" s="474"/>
      <c r="AJ93" s="473"/>
      <c r="AK93" s="451"/>
      <c r="AL93" s="474"/>
      <c r="AM93" s="473"/>
      <c r="AN93" s="451"/>
      <c r="AO93" s="448"/>
      <c r="AP93" s="448"/>
      <c r="AQ93" s="451"/>
      <c r="AR93" s="448"/>
      <c r="AS93" s="448"/>
      <c r="AT93" s="414"/>
      <c r="AU93" s="455"/>
      <c r="AV93" s="455"/>
      <c r="AW93" s="475"/>
    </row>
    <row r="94" spans="1:49" s="480" customFormat="1" ht="20.100000000000001" customHeight="1" x14ac:dyDescent="0.3">
      <c r="A94" s="484" t="s">
        <v>297</v>
      </c>
      <c r="B94" s="485">
        <v>12835.233999999997</v>
      </c>
      <c r="C94" s="486">
        <v>13927.73</v>
      </c>
      <c r="D94" s="487">
        <f>IF(B94=0, "    ---- ", IF(ABS(ROUND(100/B94*C94-100,1))&lt;999,ROUND(100/B94*C94-100,1),IF(ROUND(100/B94*C94-100,1)&gt;999,999,-999)))</f>
        <v>8.5</v>
      </c>
      <c r="E94" s="485">
        <v>286870.85699999996</v>
      </c>
      <c r="F94" s="486">
        <v>294143.84300000005</v>
      </c>
      <c r="G94" s="487">
        <f t="shared" si="17"/>
        <v>2.5</v>
      </c>
      <c r="H94" s="485">
        <v>3256.77</v>
      </c>
      <c r="I94" s="486">
        <v>3651.1129999999998</v>
      </c>
      <c r="J94" s="487">
        <f>IF(H94=0, "    ---- ", IF(ABS(ROUND(100/H94*I94-100,1))&lt;999,ROUND(100/H94*I94-100,1),IF(ROUND(100/H94*I94-100,1)&gt;999,999,-999)))</f>
        <v>12.1</v>
      </c>
      <c r="K94" s="485">
        <v>19412.704000000005</v>
      </c>
      <c r="L94" s="486">
        <v>22177.201000000001</v>
      </c>
      <c r="M94" s="487">
        <f>IF(K94=0, "    ---- ", IF(ABS(ROUND(100/K94*L94-100,1))&lt;999,ROUND(100/K94*L94-100,1),IF(ROUND(100/K94*L94-100,1)&gt;999,999,-999)))</f>
        <v>14.2</v>
      </c>
      <c r="N94" s="485">
        <v>153.02300000000002</v>
      </c>
      <c r="O94" s="486">
        <v>140</v>
      </c>
      <c r="P94" s="487">
        <f>IF(N94=0, "    ---- ", IF(ABS(ROUND(100/N94*O94-100,1))&lt;999,ROUND(100/N94*O94-100,1),IF(ROUND(100/N94*O94-100,1)&gt;999,999,-999)))</f>
        <v>-8.5</v>
      </c>
      <c r="Q94" s="485">
        <v>446278.94</v>
      </c>
      <c r="R94" s="486">
        <v>485071.38277381007</v>
      </c>
      <c r="S94" s="487">
        <f t="shared" si="43"/>
        <v>8.6999999999999993</v>
      </c>
      <c r="T94" s="485">
        <v>2546.0619999999999</v>
      </c>
      <c r="U94" s="486">
        <v>3221.8649999999998</v>
      </c>
      <c r="V94" s="487">
        <f>IF(T94=0, "    ---- ", IF(ABS(ROUND(100/T94*U94-100,1))&lt;999,ROUND(100/T94*U94-100,1),IF(ROUND(100/T94*U94-100,1)&gt;999,999,-999)))</f>
        <v>26.5</v>
      </c>
      <c r="W94" s="485">
        <v>90371</v>
      </c>
      <c r="X94" s="486">
        <v>99702.616121499901</v>
      </c>
      <c r="Y94" s="487">
        <f t="shared" si="18"/>
        <v>10.3</v>
      </c>
      <c r="Z94" s="485">
        <v>76571</v>
      </c>
      <c r="AA94" s="486">
        <v>79442</v>
      </c>
      <c r="AB94" s="487">
        <f>IF(Z94=0, "    ---- ", IF(ABS(ROUND(100/Z94*AA94-100,1))&lt;999,ROUND(100/Z94*AA94-100,1),IF(ROUND(100/Z94*AA94-100,1)&gt;999,999,-999)))</f>
        <v>3.7</v>
      </c>
      <c r="AC94" s="485">
        <v>1557.5000000000002</v>
      </c>
      <c r="AD94" s="486">
        <v>1596</v>
      </c>
      <c r="AE94" s="487">
        <f>IF(AC94=0, "    ---- ", IF(ABS(ROUND(100/AC94*AD94-100,1))&lt;999,ROUND(100/AC94*AD94-100,1),IF(ROUND(100/AC94*AD94-100,1)&gt;999,999,-999)))</f>
        <v>2.5</v>
      </c>
      <c r="AF94" s="485">
        <v>9600.0392096999985</v>
      </c>
      <c r="AG94" s="486">
        <v>9578.9121728500013</v>
      </c>
      <c r="AH94" s="487">
        <f>IF(AF94=0, "    ---- ", IF(ABS(ROUND(100/AF94*AG94-100,1))&lt;999,ROUND(100/AF94*AG94-100,1),IF(ROUND(100/AF94*AG94-100,1)&gt;999,999,-999)))</f>
        <v>-0.2</v>
      </c>
      <c r="AI94" s="485">
        <v>39403.454452000005</v>
      </c>
      <c r="AJ94" s="486">
        <v>42619.923492999995</v>
      </c>
      <c r="AK94" s="487">
        <f t="shared" si="20"/>
        <v>8.1999999999999993</v>
      </c>
      <c r="AL94" s="485">
        <v>261859</v>
      </c>
      <c r="AM94" s="486">
        <v>274379.2</v>
      </c>
      <c r="AN94" s="487">
        <f t="shared" si="25"/>
        <v>4.8</v>
      </c>
      <c r="AO94" s="488">
        <f>B94+E94+H94+K94+Q94+T94+W94+Z94+AF94+AI94+AL94</f>
        <v>1249005.0606617001</v>
      </c>
      <c r="AP94" s="488">
        <f>C94+F94+I94+L94+R94+U94+X94+AA94+AG94+AJ94+AM94</f>
        <v>1327915.7865611601</v>
      </c>
      <c r="AQ94" s="487">
        <f t="shared" si="22"/>
        <v>6.3</v>
      </c>
      <c r="AR94" s="489">
        <f t="shared" si="23"/>
        <v>1250715.5836616999</v>
      </c>
      <c r="AS94" s="488">
        <f t="shared" si="23"/>
        <v>1329651.7865611601</v>
      </c>
      <c r="AT94" s="416">
        <f t="shared" si="24"/>
        <v>6.3</v>
      </c>
      <c r="AU94" s="478"/>
      <c r="AV94" s="455"/>
      <c r="AW94" s="475"/>
    </row>
    <row r="95" spans="1:49" ht="18.75" customHeight="1" x14ac:dyDescent="0.3">
      <c r="A95" s="490"/>
      <c r="B95" s="490"/>
      <c r="Q95" s="490"/>
      <c r="X95" s="491"/>
      <c r="Y95" s="491"/>
      <c r="Z95" s="491"/>
      <c r="AA95" s="491"/>
      <c r="AB95" s="491"/>
      <c r="AC95" s="491"/>
      <c r="AD95" s="491"/>
      <c r="AE95" s="491"/>
      <c r="AF95" s="491"/>
      <c r="AG95" s="491"/>
      <c r="AH95" s="491"/>
      <c r="AI95" s="490"/>
      <c r="AL95" s="490"/>
    </row>
    <row r="96" spans="1:49" ht="18.75" customHeight="1" x14ac:dyDescent="0.3">
      <c r="A96" s="490" t="s">
        <v>299</v>
      </c>
      <c r="Q96" s="490"/>
      <c r="X96" s="491"/>
      <c r="Y96" s="491"/>
      <c r="Z96" s="491"/>
      <c r="AA96" s="491"/>
      <c r="AB96" s="491"/>
      <c r="AC96" s="491"/>
      <c r="AD96" s="491"/>
      <c r="AE96" s="491"/>
      <c r="AF96" s="491"/>
      <c r="AG96" s="491"/>
      <c r="AH96" s="491"/>
      <c r="AI96" s="490"/>
      <c r="AL96" s="490"/>
    </row>
    <row r="97" spans="1:74" s="492" customFormat="1" ht="18.75" customHeight="1" x14ac:dyDescent="0.3">
      <c r="A97" s="490" t="s">
        <v>300</v>
      </c>
      <c r="Y97" s="493"/>
      <c r="Z97" s="493"/>
      <c r="AA97" s="493"/>
      <c r="AB97" s="493"/>
      <c r="AC97" s="493"/>
      <c r="AD97" s="493"/>
      <c r="AE97" s="493"/>
      <c r="AF97" s="493"/>
      <c r="AG97" s="493"/>
      <c r="AH97" s="493"/>
      <c r="AU97" s="494"/>
      <c r="AV97" s="494"/>
    </row>
    <row r="98" spans="1:74" s="492" customFormat="1" ht="18.75" x14ac:dyDescent="0.3">
      <c r="AU98" s="494"/>
      <c r="AV98" s="494"/>
    </row>
    <row r="99" spans="1:74" s="492" customFormat="1" ht="18.75" x14ac:dyDescent="0.3">
      <c r="A99" s="495"/>
      <c r="B99" s="496" t="str">
        <f>IF(B35=B36+B38,"","35≠36+38")</f>
        <v/>
      </c>
      <c r="C99" s="496" t="str">
        <f>IF(C35=C36+C38,"","35≠36+38")</f>
        <v/>
      </c>
      <c r="D99" s="495"/>
      <c r="E99" s="496" t="str">
        <f>IF(E35=E36+E38,"","35≠36+38")</f>
        <v/>
      </c>
      <c r="F99" s="496" t="str">
        <f>IF(F35=F36+F38,"","35≠36+38")</f>
        <v/>
      </c>
      <c r="G99" s="495"/>
      <c r="H99" s="496" t="str">
        <f>IF(H35=H36+H38,"","35≠36+38")</f>
        <v/>
      </c>
      <c r="I99" s="496" t="str">
        <f>IF(I35=I36+I38,"","35≠36+38")</f>
        <v/>
      </c>
      <c r="J99" s="495"/>
      <c r="K99" s="496" t="str">
        <f>IF(K35=K36+K38,"","35≠36+38")</f>
        <v/>
      </c>
      <c r="L99" s="496" t="str">
        <f>IF(L35=L36+L38,"","35≠36+38")</f>
        <v/>
      </c>
      <c r="M99" s="495"/>
      <c r="N99" s="496" t="str">
        <f>IF(N35=N36+N38,"","35≠36+38")</f>
        <v/>
      </c>
      <c r="O99" s="496" t="str">
        <f>IF(O35=O36+O38,"","35≠36+38")</f>
        <v/>
      </c>
      <c r="P99" s="495"/>
      <c r="Q99" s="496" t="str">
        <f>IF(Q35=Q36+Q38,"","35≠36+38")</f>
        <v/>
      </c>
      <c r="R99" s="496" t="str">
        <f>IF(R35=R36+R38,"","35≠36+38")</f>
        <v/>
      </c>
      <c r="S99" s="495"/>
      <c r="T99" s="496" t="str">
        <f>IF(T35=T36+T38,"","35≠36+38")</f>
        <v/>
      </c>
      <c r="U99" s="496" t="str">
        <f>IF(U35=U36+U38,"","35≠36+38")</f>
        <v/>
      </c>
      <c r="V99" s="495"/>
      <c r="W99" s="496" t="str">
        <f>IF(W35=W36+W38,"","35≠36+38")</f>
        <v/>
      </c>
      <c r="X99" s="496" t="str">
        <f>IF(X35=X36+X38,"","35≠36+38")</f>
        <v/>
      </c>
      <c r="Y99" s="495"/>
      <c r="Z99" s="496" t="str">
        <f>IF(Z35=Z36+Z38,"","35≠36+38")</f>
        <v/>
      </c>
      <c r="AA99" s="496" t="str">
        <f>IF(AA35=AA36+AA38,"","35≠36+38")</f>
        <v/>
      </c>
      <c r="AB99" s="495"/>
      <c r="AC99" s="496" t="str">
        <f>IF(AC35=AC36+AC38,"","35≠36+38")</f>
        <v/>
      </c>
      <c r="AD99" s="496" t="str">
        <f>IF(AD35=AD36+AD38,"","35≠36+38")</f>
        <v/>
      </c>
      <c r="AE99" s="495"/>
      <c r="AF99" s="496" t="str">
        <f>IF(AF35=AF36+AF38,"","35≠36+38")</f>
        <v/>
      </c>
      <c r="AG99" s="496" t="str">
        <f>IF(AG35=AG36+AG38,"","35≠36+38")</f>
        <v/>
      </c>
      <c r="AH99" s="495"/>
      <c r="AI99" s="496" t="str">
        <f>IF(AI35=AI36+AI38,"","35≠36+38")</f>
        <v/>
      </c>
      <c r="AJ99" s="496" t="str">
        <f>IF(AJ35=AJ36+AJ38,"","35≠36+38")</f>
        <v/>
      </c>
      <c r="AK99" s="495"/>
      <c r="AL99" s="496" t="str">
        <f>IF(AL35=AL36+AL38,"","35≠36+38")</f>
        <v/>
      </c>
      <c r="AM99" s="496" t="str">
        <f>IF(AM35=AM36+AM38,"","35≠36+38")</f>
        <v/>
      </c>
      <c r="AN99" s="495"/>
      <c r="AO99" s="496" t="str">
        <f>IF(AO35=AO36+AO38,"","35≠36+38")</f>
        <v/>
      </c>
      <c r="AP99" s="496" t="str">
        <f>IF(AP35=AP36+AP38,"","35≠36+38")</f>
        <v/>
      </c>
      <c r="AQ99" s="495"/>
      <c r="AR99" s="496" t="str">
        <f>IF(AR35=AR36+AR38,"","35≠36+38")</f>
        <v/>
      </c>
      <c r="AS99" s="496" t="str">
        <f>IF(AS35=AS36+AS38,"","35≠36+38")</f>
        <v/>
      </c>
      <c r="AT99" s="495"/>
      <c r="AV99" s="494"/>
    </row>
    <row r="100" spans="1:74" s="492" customFormat="1" ht="18.75" x14ac:dyDescent="0.3">
      <c r="A100" s="494"/>
      <c r="B100" s="497" t="str">
        <f>IF(B39=B40+B41+B42+B43+B44,"","39≠40+41+42+43+44")</f>
        <v/>
      </c>
      <c r="C100" s="497" t="str">
        <f>IF(C39=C40+C41+C42+C43+C44,"","39≠40+41+42+43+44")</f>
        <v/>
      </c>
      <c r="D100" s="494"/>
      <c r="E100" s="497" t="str">
        <f>IF(E39=E40+E41+E42+E43+E44,"","39≠40+41+42+43+44")</f>
        <v/>
      </c>
      <c r="F100" s="497" t="str">
        <f>IF(F39=F40+F41+F42+F43+F44,"","39≠40+41+42+43+44")</f>
        <v/>
      </c>
      <c r="G100" s="494"/>
      <c r="H100" s="497" t="str">
        <f>IF(H39=H40+H41+H42+H43+H44,"","39≠40+41+42+43+44")</f>
        <v/>
      </c>
      <c r="I100" s="497" t="str">
        <f>IF(I39=I40+I41+I42+I43+I44,"","39≠40+41+42+43+44")</f>
        <v/>
      </c>
      <c r="J100" s="494"/>
      <c r="K100" s="497" t="str">
        <f>IF(K39=K40+K41+K42+K43+K44,"","39≠40+41+42+43+44")</f>
        <v/>
      </c>
      <c r="L100" s="497" t="str">
        <f>IF(L39=L40+L41+L42+L43+L44,"","39≠40+41+42+43+44")</f>
        <v/>
      </c>
      <c r="M100" s="494"/>
      <c r="N100" s="497" t="str">
        <f>IF(N39=N40+N41+N42+N43+N44,"","39≠40+41+42+43+44")</f>
        <v/>
      </c>
      <c r="O100" s="497" t="str">
        <f>IF(O39=O40+O41+O42+O43+O44,"","39≠40+41+42+43+44")</f>
        <v/>
      </c>
      <c r="P100" s="494"/>
      <c r="Q100" s="497" t="str">
        <f>IF(Q39=Q40+Q41+Q42+Q43+Q44,"","39≠40+41+42+43+44")</f>
        <v/>
      </c>
      <c r="R100" s="497" t="str">
        <f>IF(R39=R40+R41+R42+R43+R44,"","39≠40+41+42+43+44")</f>
        <v/>
      </c>
      <c r="S100" s="494"/>
      <c r="T100" s="497" t="str">
        <f>IF(T39=T40+T41+T42+T43+T44,"","39≠40+41+42+43+44")</f>
        <v/>
      </c>
      <c r="U100" s="497" t="str">
        <f>IF(U39=U40+U41+U42+U43+U44,"","39≠40+41+42+43+44")</f>
        <v/>
      </c>
      <c r="V100" s="494"/>
      <c r="W100" s="497" t="str">
        <f>IF(W39=W40+W41+W42+W43+W44,"","39≠40+41+42+43+44")</f>
        <v/>
      </c>
      <c r="X100" s="497" t="str">
        <f>IF(X39=X40+X41+X42+X43+X44,"","39≠40+41+42+43+44")</f>
        <v/>
      </c>
      <c r="Y100" s="494"/>
      <c r="Z100" s="497" t="str">
        <f>IF(Z39=Z40+Z41+Z42+Z43+Z44,"","39≠40+41+42+43+44")</f>
        <v/>
      </c>
      <c r="AA100" s="497" t="str">
        <f>IF(AA39=AA40+AA41+AA42+AA43+AA44,"","39≠40+41+42+43+44")</f>
        <v/>
      </c>
      <c r="AB100" s="494"/>
      <c r="AC100" s="497" t="str">
        <f>IF(AC39=AC40+AC41+AC42+AC43+AC44,"","39≠40+41+42+43+44")</f>
        <v/>
      </c>
      <c r="AD100" s="497" t="str">
        <f>IF(AD39=AD40+AD41+AD42+AD43+AD44,"","39≠40+41+42+43+44")</f>
        <v/>
      </c>
      <c r="AE100" s="494"/>
      <c r="AF100" s="497" t="str">
        <f>IF(AF39=AF40+AF41+AF42+AF43+AF44,"","39≠40+41+42+43+44")</f>
        <v/>
      </c>
      <c r="AG100" s="497" t="str">
        <f>IF(AG39=AG40+AG41+AG42+AG43+AG44,"","39≠40+41+42+43+44")</f>
        <v/>
      </c>
      <c r="AH100" s="494"/>
      <c r="AI100" s="497" t="str">
        <f>IF(AI39=AI40+AI41+AI42+AI43+AI44,"","39≠40+41+42+43+44")</f>
        <v/>
      </c>
      <c r="AJ100" s="497" t="str">
        <f>IF(AJ39=AJ40+AJ41+AJ42+AJ43+AJ44,"","39≠40+41+42+43+44")</f>
        <v/>
      </c>
      <c r="AK100" s="494"/>
      <c r="AL100" s="497" t="str">
        <f>IF(AL39=AL40+AL41+AL42+AL43+AL44,"","39≠40+41+42+43+44")</f>
        <v/>
      </c>
      <c r="AM100" s="497" t="str">
        <f>IF(AM39=AM40+AM41+AM42+AM43+AM44,"","39≠40+41+42+43+44")</f>
        <v/>
      </c>
      <c r="AN100" s="494"/>
      <c r="AO100" s="497" t="str">
        <f>IF(AO39=AO40+AO41+AO42+AO43+AO44,"","39≠40+41+42+43+44")</f>
        <v/>
      </c>
      <c r="AP100" s="497" t="str">
        <f>IF(AP39=AP40+AP41+AP42+AP43+AP44,"","39≠40+41+42+43+44")</f>
        <v/>
      </c>
      <c r="AQ100" s="494"/>
      <c r="AR100" s="497" t="str">
        <f>IF(AR39=AR40+AR41+AR42+AR43+AR44,"","39≠40+41+42+43+44")</f>
        <v/>
      </c>
      <c r="AS100" s="497" t="str">
        <f>IF(AS39=AS40+AS41+AS42+AS43+AS44,"","39≠40+41+42+43+44")</f>
        <v/>
      </c>
      <c r="AT100" s="494"/>
      <c r="AV100" s="494"/>
    </row>
    <row r="101" spans="1:74" s="492" customFormat="1" ht="18.75" x14ac:dyDescent="0.3">
      <c r="A101" s="494"/>
      <c r="B101" s="497" t="str">
        <f>IF(B45=B33+B34+B35+B39,"","45≠33+34+35+39")</f>
        <v/>
      </c>
      <c r="C101" s="497" t="str">
        <f>IF(C45=C33+C34+C35+C39,"","45≠33+34+35+39")</f>
        <v/>
      </c>
      <c r="D101" s="494"/>
      <c r="E101" s="497" t="str">
        <f>IF(E45=E33+E34+E35+E39,"","45≠33+34+35+39")</f>
        <v/>
      </c>
      <c r="F101" s="497" t="str">
        <f>IF(F45=F33+F34+F35+F39,"","45≠33+34+35+39")</f>
        <v/>
      </c>
      <c r="G101" s="494"/>
      <c r="H101" s="497" t="str">
        <f>IF(H45=H33+H34+H35+H39,"","45≠33+34+35+39")</f>
        <v/>
      </c>
      <c r="I101" s="497" t="str">
        <f>IF(I45=I33+I34+I35+I39,"","45≠33+34+35+39")</f>
        <v/>
      </c>
      <c r="J101" s="494"/>
      <c r="K101" s="497" t="str">
        <f>IF(K45=K33+K34+K35+K39,"","45≠33+34+35+39")</f>
        <v/>
      </c>
      <c r="L101" s="497" t="str">
        <f>IF(L45=L33+L34+L35+L39,"","45≠33+34+35+39")</f>
        <v/>
      </c>
      <c r="M101" s="494"/>
      <c r="N101" s="497" t="str">
        <f>IF(N45=N33+N34+N35+N39,"","45≠33+34+35+39")</f>
        <v/>
      </c>
      <c r="O101" s="497" t="str">
        <f>IF(O45=O33+O34+O35+O39,"","45≠33+34+35+39")</f>
        <v/>
      </c>
      <c r="P101" s="494"/>
      <c r="Q101" s="497" t="str">
        <f>IF(Q45=Q33+Q34+Q35+Q39,"","45≠33+34+35+39")</f>
        <v/>
      </c>
      <c r="R101" s="497" t="str">
        <f>IF(R45=R33+R34+R35+R39,"","45≠33+34+35+39")</f>
        <v/>
      </c>
      <c r="S101" s="494"/>
      <c r="T101" s="497" t="str">
        <f>IF(T45=T33+T34+T35+T39,"","45≠33+34+35+39")</f>
        <v/>
      </c>
      <c r="U101" s="497" t="str">
        <f>IF(U45=U33+U34+U35+U39,"","45≠33+34+35+39")</f>
        <v/>
      </c>
      <c r="V101" s="494"/>
      <c r="W101" s="497" t="str">
        <f>IF(W45=W33+W34+W35+W39,"","45≠33+34+35+39")</f>
        <v/>
      </c>
      <c r="X101" s="497" t="str">
        <f>IF(X45=X33+X34+X35+X39,"","45≠33+34+35+39")</f>
        <v/>
      </c>
      <c r="Y101" s="494"/>
      <c r="Z101" s="497" t="str">
        <f>IF(Z45=Z33+Z34+Z35+Z39,"","45≠33+34+35+39")</f>
        <v/>
      </c>
      <c r="AA101" s="497" t="str">
        <f>IF(AA45=AA33+AA34+AA35+AA39,"","45≠33+34+35+39")</f>
        <v/>
      </c>
      <c r="AB101" s="494"/>
      <c r="AC101" s="497" t="str">
        <f>IF(AC45=AC33+AC34+AC35+AC39,"","45≠33+34+35+39")</f>
        <v/>
      </c>
      <c r="AD101" s="497" t="str">
        <f>IF(AD45=AD33+AD34+AD35+AD39,"","45≠33+34+35+39")</f>
        <v/>
      </c>
      <c r="AE101" s="494"/>
      <c r="AF101" s="497" t="str">
        <f>IF(AF45=AF33+AF34+AF35+AF39,"","45≠33+34+35+39")</f>
        <v/>
      </c>
      <c r="AG101" s="497" t="str">
        <f>IF(AG45=AG33+AG34+AG35+AG39,"","45≠33+34+35+39")</f>
        <v/>
      </c>
      <c r="AH101" s="494"/>
      <c r="AI101" s="497" t="str">
        <f>IF(AI45=AI33+AI34+AI35+AI39,"","45≠33+34+35+39")</f>
        <v/>
      </c>
      <c r="AJ101" s="497" t="str">
        <f>IF(AJ45=AJ33+AJ34+AJ35+AJ39,"","45≠33+34+35+39")</f>
        <v/>
      </c>
      <c r="AK101" s="494"/>
      <c r="AL101" s="497" t="str">
        <f>IF(AL45=AL33+AL34+AL35+AL39,"","45≠33+34+35+39")</f>
        <v/>
      </c>
      <c r="AM101" s="497" t="str">
        <f>IF(AM45=AM33+AM34+AM35+AM39,"","45≠33+34+35+39")</f>
        <v/>
      </c>
      <c r="AN101" s="494"/>
      <c r="AO101" s="497" t="str">
        <f>IF(AO45=AO33+AO34+AO35+AO39,"","45≠33+34+35+39")</f>
        <v/>
      </c>
      <c r="AP101" s="497" t="str">
        <f>IF(AP45=AP33+AP34+AP35+AP39,"","45≠33+34+35+39")</f>
        <v/>
      </c>
      <c r="AQ101" s="494"/>
      <c r="AR101" s="497" t="str">
        <f>IF(AR45=AR33+AR34+AR35+AR39,"","45≠33+34+35+39")</f>
        <v/>
      </c>
      <c r="AS101" s="497" t="str">
        <f>IF(AS45=AS33+AS34+AS35+AS39,"","45≠33+34+35+39")</f>
        <v/>
      </c>
      <c r="AT101" s="494"/>
    </row>
    <row r="102" spans="1:74" s="492" customFormat="1" ht="18.75" x14ac:dyDescent="0.3">
      <c r="A102" s="494"/>
      <c r="B102" s="497" t="str">
        <f>IF(B50=B51+B53,"","50≠51+53")</f>
        <v/>
      </c>
      <c r="C102" s="497" t="str">
        <f>IF(C50=C51+C53,"","50≠51+53")</f>
        <v/>
      </c>
      <c r="D102" s="494"/>
      <c r="E102" s="497" t="str">
        <f>IF(E50=E51+E53,"","50≠51+53")</f>
        <v/>
      </c>
      <c r="F102" s="497" t="str">
        <f>IF(F50=F51+F53,"","50≠51+53")</f>
        <v/>
      </c>
      <c r="G102" s="494"/>
      <c r="H102" s="497" t="str">
        <f>IF(H50=H51+H53,"","50≠51+53")</f>
        <v/>
      </c>
      <c r="I102" s="497" t="str">
        <f>IF(I50=I51+I53,"","50≠51+53")</f>
        <v/>
      </c>
      <c r="J102" s="494"/>
      <c r="K102" s="497" t="str">
        <f>IF(K50=K51+K53,"","50≠51+53")</f>
        <v/>
      </c>
      <c r="L102" s="497" t="str">
        <f>IF(L50=L51+L53,"","50≠51+53")</f>
        <v/>
      </c>
      <c r="M102" s="494"/>
      <c r="N102" s="497" t="str">
        <f>IF(N50=N51+N53,"","50≠51+53")</f>
        <v/>
      </c>
      <c r="O102" s="497" t="str">
        <f>IF(O50=O51+O53,"","50≠51+53")</f>
        <v/>
      </c>
      <c r="P102" s="494"/>
      <c r="Q102" s="497" t="str">
        <f>IF(Q50=Q51+Q53,"","50≠51+53")</f>
        <v/>
      </c>
      <c r="R102" s="497" t="str">
        <f>IF(R50=R51+R53,"","50≠51+53")</f>
        <v/>
      </c>
      <c r="S102" s="494"/>
      <c r="T102" s="497" t="str">
        <f>IF(T50=T51+T53,"","50≠51+53")</f>
        <v/>
      </c>
      <c r="U102" s="497" t="str">
        <f>IF(U50=U51+U53,"","50≠51+53")</f>
        <v/>
      </c>
      <c r="V102" s="494"/>
      <c r="W102" s="497" t="str">
        <f>IF(W50=W51+W53,"","50≠51+53")</f>
        <v/>
      </c>
      <c r="X102" s="497" t="str">
        <f>IF(X50=X51+X53,"","50≠51+53")</f>
        <v/>
      </c>
      <c r="Y102" s="494"/>
      <c r="Z102" s="497" t="str">
        <f>IF(Z50=Z51+Z53,"","50≠51+53")</f>
        <v/>
      </c>
      <c r="AA102" s="497" t="str">
        <f>IF(AA50=AA51+AA53,"","50≠51+53")</f>
        <v/>
      </c>
      <c r="AB102" s="494"/>
      <c r="AC102" s="497" t="str">
        <f>IF(AC50=AC51+AC53,"","50≠51+53")</f>
        <v/>
      </c>
      <c r="AD102" s="497" t="str">
        <f>IF(AD50=AD51+AD53,"","50≠51+53")</f>
        <v/>
      </c>
      <c r="AE102" s="494"/>
      <c r="AF102" s="497" t="str">
        <f>IF(AF50=AF51+AF53,"","50≠51+53")</f>
        <v/>
      </c>
      <c r="AG102" s="497" t="str">
        <f>IF(AG50=AG51+AG53,"","50≠51+53")</f>
        <v/>
      </c>
      <c r="AH102" s="494"/>
      <c r="AI102" s="497" t="str">
        <f>IF(AI50=AI51+AI53,"","50≠51+53")</f>
        <v/>
      </c>
      <c r="AJ102" s="497" t="str">
        <f>IF(AJ50=AJ51+AJ53,"","50≠51+53")</f>
        <v/>
      </c>
      <c r="AK102" s="494"/>
      <c r="AL102" s="497" t="str">
        <f>IF(AL50=AL51+AL53,"","50≠51+53")</f>
        <v/>
      </c>
      <c r="AM102" s="497" t="str">
        <f>IF(AM50=AM51+AM53,"","50≠51+53")</f>
        <v/>
      </c>
      <c r="AN102" s="494"/>
      <c r="AO102" s="497" t="str">
        <f>IF(AO50=AO51+AO53,"","50≠51+53")</f>
        <v/>
      </c>
      <c r="AP102" s="497" t="str">
        <f>IF(AP50=AP51+AP53,"","50≠51+53")</f>
        <v/>
      </c>
      <c r="AQ102" s="494"/>
      <c r="AR102" s="497" t="str">
        <f>IF(AR50=AR51+AR53,"","50≠51+53")</f>
        <v/>
      </c>
      <c r="AS102" s="497" t="str">
        <f>IF(AS50=AS51+AS53,"","50≠51+53")</f>
        <v/>
      </c>
      <c r="AT102" s="494"/>
    </row>
    <row r="103" spans="1:74" s="492" customFormat="1" ht="18.75" x14ac:dyDescent="0.3">
      <c r="A103" s="494"/>
      <c r="B103" s="497" t="str">
        <f>IF(B54=B55+B56+B57+B58+B59,"","54≠55+56+57+58+59")</f>
        <v/>
      </c>
      <c r="C103" s="497" t="str">
        <f>IF(C54=C55+C56+C57+C58+C59,"","54≠55+56+57+58+59")</f>
        <v/>
      </c>
      <c r="D103" s="494"/>
      <c r="E103" s="497" t="str">
        <f>IF(E54=E55+E56+E57+E58+E59,"","54≠55+56+57+58+59")</f>
        <v/>
      </c>
      <c r="F103" s="497" t="str">
        <f>IF(F54=F55+F56+F57+F58+F59,"","54≠55+56+57+58+59")</f>
        <v/>
      </c>
      <c r="G103" s="494"/>
      <c r="H103" s="497" t="str">
        <f>IF(H54=H55+H56+H57+H58+H59,"","54≠55+56+57+58+59")</f>
        <v/>
      </c>
      <c r="I103" s="497" t="str">
        <f>IF(I54=I55+I56+I57+I58+I59,"","54≠55+56+57+58+59")</f>
        <v/>
      </c>
      <c r="J103" s="494"/>
      <c r="K103" s="497" t="str">
        <f>IF(K54=K55+K56+K57+K58+K59,"","54≠55+56+57+58+59")</f>
        <v/>
      </c>
      <c r="L103" s="497" t="str">
        <f>IF(L54=L55+L56+L57+L58+L59,"","54≠55+56+57+58+59")</f>
        <v/>
      </c>
      <c r="M103" s="494"/>
      <c r="N103" s="497" t="str">
        <f>IF(N54=N55+N56+N57+N58+N59,"","54≠55+56+57+58+59")</f>
        <v/>
      </c>
      <c r="O103" s="497" t="str">
        <f>IF(O54=O55+O56+O57+O58+O59,"","54≠55+56+57+58+59")</f>
        <v/>
      </c>
      <c r="P103" s="494"/>
      <c r="Q103" s="497" t="str">
        <f>IF(Q54=Q55+Q56+Q57+Q58+Q59,"","54≠55+56+57+58+59")</f>
        <v/>
      </c>
      <c r="R103" s="497" t="str">
        <f>IF(R54=R55+R56+R57+R58+R59,"","54≠55+56+57+58+59")</f>
        <v/>
      </c>
      <c r="S103" s="494"/>
      <c r="T103" s="497" t="str">
        <f>IF(T54=T55+T56+T57+T58+T59,"","54≠55+56+57+58+59")</f>
        <v/>
      </c>
      <c r="U103" s="497" t="str">
        <f>IF(U54=U55+U56+U57+U58+U59,"","54≠55+56+57+58+59")</f>
        <v/>
      </c>
      <c r="V103" s="494"/>
      <c r="W103" s="497" t="str">
        <f>IF(W54=W55+W56+W57+W58+W59,"","54≠55+56+57+58+59")</f>
        <v/>
      </c>
      <c r="X103" s="497" t="str">
        <f>IF(X54=X55+X56+X57+X58+X59,"","54≠55+56+57+58+59")</f>
        <v/>
      </c>
      <c r="Y103" s="494"/>
      <c r="Z103" s="497" t="str">
        <f>IF(Z54=Z55+Z56+Z57+Z58+Z59,"","54≠55+56+57+58+59")</f>
        <v/>
      </c>
      <c r="AA103" s="497" t="str">
        <f>IF(AA54=AA55+AA56+AA57+AA58+AA59,"","54≠55+56+57+58+59")</f>
        <v/>
      </c>
      <c r="AB103" s="494"/>
      <c r="AC103" s="497" t="str">
        <f>IF(AC54=AC55+AC56+AC57+AC58+AC59,"","54≠55+56+57+58+59")</f>
        <v/>
      </c>
      <c r="AD103" s="497" t="str">
        <f>IF(AD54=AD55+AD56+AD57+AD58+AD59,"","54≠55+56+57+58+59")</f>
        <v/>
      </c>
      <c r="AE103" s="494"/>
      <c r="AF103" s="497" t="str">
        <f>IF(AF54=AF55+AF56+AF57+AF58+AF59,"","54≠55+56+57+58+59")</f>
        <v/>
      </c>
      <c r="AG103" s="497" t="str">
        <f>IF(AG54=AG55+AG56+AG57+AG58+AG59,"","54≠55+56+57+58+59")</f>
        <v/>
      </c>
      <c r="AH103" s="494"/>
      <c r="AI103" s="497" t="str">
        <f>IF(AI54=AI55+AI56+AI57+AI58+AI59,"","54≠55+56+57+58+59")</f>
        <v/>
      </c>
      <c r="AJ103" s="497" t="str">
        <f>IF(AJ54=AJ55+AJ56+AJ57+AJ58+AJ59,"","54≠55+56+57+58+59")</f>
        <v/>
      </c>
      <c r="AK103" s="494"/>
      <c r="AL103" s="497" t="str">
        <f>IF(AL54=AL55+AL56+AL57+AL58+AL59,"","54≠55+56+57+58+59")</f>
        <v/>
      </c>
      <c r="AM103" s="497" t="str">
        <f>IF(AM54=AM55+AM56+AM57+AM58+AM59,"","54≠55+56+57+58+59")</f>
        <v/>
      </c>
      <c r="AN103" s="494"/>
      <c r="AO103" s="497" t="str">
        <f>IF(AO54=AO55+AO56+AO57+AO58+AO59,"","54≠55+56+57+58+59")</f>
        <v/>
      </c>
      <c r="AP103" s="497" t="str">
        <f>IF(AP54=AP55+AP56+AP57+AP58+AP59,"","54≠55+56+57+58+59")</f>
        <v/>
      </c>
      <c r="AQ103" s="494"/>
      <c r="AR103" s="497" t="str">
        <f>IF(AR54=AR55+AR56+AR57+AR58+AR59,"","54≠55+56+57+58+59")</f>
        <v/>
      </c>
      <c r="AS103" s="497" t="str">
        <f>IF(AS54=AS55+AS56+AS57+AS58+AS59,"","54≠55+56+57+58+59")</f>
        <v/>
      </c>
      <c r="AT103" s="494"/>
    </row>
    <row r="104" spans="1:74" s="492" customFormat="1" ht="18.75" x14ac:dyDescent="0.3">
      <c r="A104" s="494"/>
      <c r="B104" s="497" t="str">
        <f>IF(B60=B48+B49+B50+B54,"","60≠48+49+50+54")</f>
        <v/>
      </c>
      <c r="C104" s="497" t="str">
        <f>IF(C60=C48+C49+C50+C54,"","60≠48+49+50+54")</f>
        <v/>
      </c>
      <c r="D104" s="494"/>
      <c r="E104" s="497" t="str">
        <f>IF(E60=E48+E49+E50+E54,"","60≠48+49+50+54")</f>
        <v/>
      </c>
      <c r="F104" s="497" t="str">
        <f>IF(F60=F48+F49+F50+F54,"","60≠48+49+50+54")</f>
        <v/>
      </c>
      <c r="G104" s="494"/>
      <c r="H104" s="497" t="str">
        <f>IF(H60=H48+H49+H50+H54,"","60≠48+49+50+54")</f>
        <v/>
      </c>
      <c r="I104" s="497" t="str">
        <f>IF(I60=I48+I49+I50+I54,"","60≠48+49+50+54")</f>
        <v/>
      </c>
      <c r="J104" s="494"/>
      <c r="K104" s="497" t="str">
        <f>IF(K60=K48+K49+K50+K54,"","60≠48+49+50+54")</f>
        <v/>
      </c>
      <c r="L104" s="497" t="str">
        <f>IF(L60=L48+L49+L50+L54,"","60≠48+49+50+54")</f>
        <v/>
      </c>
      <c r="M104" s="494"/>
      <c r="N104" s="497" t="str">
        <f>IF(N60=N48+N49+N50+N54,"","60≠48+49+50+54")</f>
        <v/>
      </c>
      <c r="O104" s="497" t="str">
        <f>IF(O60=O48+O49+O50+O54,"","60≠48+49+50+54")</f>
        <v/>
      </c>
      <c r="P104" s="494"/>
      <c r="Q104" s="497" t="str">
        <f>IF(Q60=Q48+Q49+Q50+Q54,"","60≠48+49+50+54")</f>
        <v/>
      </c>
      <c r="R104" s="497" t="str">
        <f>IF(R60=R48+R49+R50+R54,"","60≠48+49+50+54")</f>
        <v/>
      </c>
      <c r="S104" s="494"/>
      <c r="T104" s="497" t="str">
        <f>IF(T60=T48+T49+T50+T54,"","60≠48+49+50+54")</f>
        <v/>
      </c>
      <c r="U104" s="497" t="str">
        <f>IF(U60=U48+U49+U50+U54,"","60≠48+49+50+54")</f>
        <v/>
      </c>
      <c r="V104" s="494"/>
      <c r="W104" s="497" t="str">
        <f>IF(W60=W48+W49+W50+W54,"","60≠48+49+50+54")</f>
        <v/>
      </c>
      <c r="X104" s="497" t="str">
        <f>IF(X60=X48+X49+X50+X54,"","60≠48+49+50+54")</f>
        <v/>
      </c>
      <c r="Y104" s="494"/>
      <c r="Z104" s="497" t="str">
        <f>IF(Z60=Z48+Z49+Z50+Z54,"","60≠48+49+50+54")</f>
        <v/>
      </c>
      <c r="AA104" s="497" t="str">
        <f>IF(AA60=AA48+AA49+AA50+AA54,"","60≠48+49+50+54")</f>
        <v/>
      </c>
      <c r="AB104" s="494"/>
      <c r="AC104" s="497" t="str">
        <f>IF(AC60=AC48+AC49+AC50+AC54,"","60≠48+49+50+54")</f>
        <v/>
      </c>
      <c r="AD104" s="497" t="str">
        <f>IF(AD60=AD48+AD49+AD50+AD54,"","60≠48+49+50+54")</f>
        <v/>
      </c>
      <c r="AE104" s="494"/>
      <c r="AF104" s="497" t="str">
        <f>IF(AF60=AF48+AF49+AF50+AF54,"","60≠48+49+50+54")</f>
        <v/>
      </c>
      <c r="AG104" s="497" t="str">
        <f>IF(AG60=AG48+AG49+AG50+AG54,"","60≠48+49+50+54")</f>
        <v/>
      </c>
      <c r="AH104" s="494"/>
      <c r="AI104" s="497" t="str">
        <f>IF(AI60=AI48+AI49+AI50+AI54,"","60≠48+49+50+54")</f>
        <v/>
      </c>
      <c r="AJ104" s="497" t="str">
        <f>IF(AJ60=AJ48+AJ49+AJ50+AJ54,"","60≠48+49+50+54")</f>
        <v/>
      </c>
      <c r="AK104" s="494"/>
      <c r="AL104" s="497" t="str">
        <f>IF(AL60=AL48+AL49+AL50+AL54,"","60≠48+49+50+54")</f>
        <v/>
      </c>
      <c r="AM104" s="497" t="str">
        <f>IF(AM60=AM48+AM49+AM50+AM54,"","60≠48+49+50+54")</f>
        <v/>
      </c>
      <c r="AN104" s="494"/>
      <c r="AO104" s="497" t="str">
        <f>IF(AO60=AO48+AO49+AO50+AO54,"","60≠48+49+50+54")</f>
        <v/>
      </c>
      <c r="AP104" s="497" t="str">
        <f>IF(AP60=AP48+AP49+AP50+AP54,"","60≠48+49+50+54")</f>
        <v/>
      </c>
      <c r="AQ104" s="494"/>
      <c r="AR104" s="497" t="str">
        <f>IF(AR60=AR48+AR49+AR50+AR54,"","60≠48+49+50+54")</f>
        <v/>
      </c>
      <c r="AS104" s="497" t="str">
        <f>IF(AS60=AS48+AS49+AS50+AS54,"","60≠48+49+50+54")</f>
        <v/>
      </c>
      <c r="AT104" s="494"/>
    </row>
    <row r="105" spans="1:74" s="492" customFormat="1" ht="18.75" x14ac:dyDescent="0.3">
      <c r="A105" s="494"/>
      <c r="B105" s="497" t="str">
        <f>IF(B62=B45+B46+B60+B61,"","62≠45+46+60+61")</f>
        <v/>
      </c>
      <c r="C105" s="497" t="str">
        <f>IF(C62=C45+C46+C60+C61,"","62≠45+46+60+61")</f>
        <v/>
      </c>
      <c r="D105" s="494"/>
      <c r="E105" s="497" t="str">
        <f>IF(E62=E45+E46+E60+E61,"","62≠45+46+60+61")</f>
        <v/>
      </c>
      <c r="F105" s="497" t="str">
        <f>IF(F62=F45+F46+F60+F61,"","62≠45+46+60+61")</f>
        <v/>
      </c>
      <c r="G105" s="494"/>
      <c r="H105" s="497" t="str">
        <f>IF(H62=H45+H46+H60+H61,"","62≠45+46+60+61")</f>
        <v/>
      </c>
      <c r="I105" s="497" t="str">
        <f>IF(I62=I45+I46+I60+I61,"","62≠45+46+60+61")</f>
        <v/>
      </c>
      <c r="J105" s="494"/>
      <c r="K105" s="497" t="str">
        <f>IF(K62=K45+K46+K60+K61,"","62≠45+46+60+61")</f>
        <v/>
      </c>
      <c r="L105" s="497" t="str">
        <f>IF(L62=L45+L46+L60+L61,"","62≠45+46+60+61")</f>
        <v/>
      </c>
      <c r="M105" s="494"/>
      <c r="N105" s="497" t="str">
        <f>IF(N62=N45+N46+N60+N61,"","62≠45+46+60+61")</f>
        <v/>
      </c>
      <c r="O105" s="497" t="str">
        <f>IF(O62=O45+O46+O60+O61,"","62≠45+46+60+61")</f>
        <v/>
      </c>
      <c r="P105" s="494"/>
      <c r="Q105" s="497" t="str">
        <f>IF(Q62=Q45+Q46+Q60+Q61,"","62≠45+46+60+61")</f>
        <v/>
      </c>
      <c r="R105" s="497" t="str">
        <f>IF(R62=R45+R46+R60+R61,"","62≠45+46+60+61")</f>
        <v/>
      </c>
      <c r="S105" s="494"/>
      <c r="T105" s="497" t="str">
        <f>IF(T62=T45+T46+T60+T61,"","62≠45+46+60+61")</f>
        <v/>
      </c>
      <c r="U105" s="497" t="str">
        <f>IF(U62=U45+U46+U60+U61,"","62≠45+46+60+61")</f>
        <v/>
      </c>
      <c r="V105" s="494"/>
      <c r="W105" s="497" t="str">
        <f>IF(W62=W45+W46+W60+W61,"","62≠45+46+60+61")</f>
        <v/>
      </c>
      <c r="X105" s="497" t="str">
        <f>IF(X62=X45+X46+X60+X61,"","62≠45+46+60+61")</f>
        <v/>
      </c>
      <c r="Y105" s="494"/>
      <c r="Z105" s="497" t="str">
        <f>IF(Z62=Z45+Z46+Z60+Z61,"","62≠45+46+60+61")</f>
        <v/>
      </c>
      <c r="AA105" s="497" t="str">
        <f>IF(AA62=AA45+AA46+AA60+AA61,"","62≠45+46+60+61")</f>
        <v/>
      </c>
      <c r="AB105" s="494"/>
      <c r="AC105" s="497" t="str">
        <f>IF(AC62=AC45+AC46+AC60+AC61,"","62≠45+46+60+61")</f>
        <v/>
      </c>
      <c r="AD105" s="497" t="str">
        <f>IF(AD62=AD45+AD46+AD60+AD61,"","62≠45+46+60+61")</f>
        <v/>
      </c>
      <c r="AE105" s="494"/>
      <c r="AF105" s="497" t="str">
        <f>IF(AF62=AF45+AF46+AF60+AF61,"","62≠45+46+60+61")</f>
        <v/>
      </c>
      <c r="AG105" s="497" t="str">
        <f>IF(AG62=AG45+AG46+AG60+AG61,"","62≠45+46+60+61")</f>
        <v/>
      </c>
      <c r="AH105" s="494"/>
      <c r="AI105" s="497" t="str">
        <f>IF(AI62=AI45+AI46+AI60+AI61,"","62≠45+46+60+61")</f>
        <v/>
      </c>
      <c r="AJ105" s="497" t="str">
        <f>IF(AJ62=AJ45+AJ46+AJ60+AJ61,"","62≠45+46+60+61")</f>
        <v/>
      </c>
      <c r="AK105" s="494"/>
      <c r="AL105" s="497" t="str">
        <f>IF(AL62=AL45+AL46+AL60+AL61,"","62≠45+46+60+61")</f>
        <v/>
      </c>
      <c r="AM105" s="497" t="str">
        <f>IF(AM62=AM45+AM46+AM60+AM61,"","62≠45+46+60+61")</f>
        <v/>
      </c>
      <c r="AN105" s="494"/>
      <c r="AO105" s="497" t="str">
        <f>IF(AO62=AO45+AO46+AO60+AO61,"","62≠45+46+60+61")</f>
        <v/>
      </c>
      <c r="AP105" s="497" t="str">
        <f>IF(AP62=AP45+AP46+AP60+AP61,"","62≠45+46+60+61")</f>
        <v/>
      </c>
      <c r="AQ105" s="494"/>
      <c r="AR105" s="497" t="str">
        <f>IF(AR62=AR45+AR46+AR60+AR61,"","62≠45+46+60+61")</f>
        <v/>
      </c>
      <c r="AS105" s="497" t="str">
        <f>IF(AS62=AS45+AS46+AS60+AS61,"","62≠45+46+60+61")</f>
        <v/>
      </c>
      <c r="AT105" s="494"/>
    </row>
    <row r="106" spans="1:74" s="492" customFormat="1" ht="18.75" x14ac:dyDescent="0.3">
      <c r="A106" s="494"/>
      <c r="B106" s="497" t="str">
        <f>IF(B64=B29+B62,"","64≠29+62")</f>
        <v/>
      </c>
      <c r="C106" s="497" t="str">
        <f>IF(C64=C29+C62,"","64≠29+62")</f>
        <v/>
      </c>
      <c r="D106" s="494"/>
      <c r="E106" s="497" t="str">
        <f>IF(E64=E29+E62,"","64≠29+62")</f>
        <v/>
      </c>
      <c r="F106" s="497" t="str">
        <f>IF(F64=F29+F62,"","64≠29+62")</f>
        <v/>
      </c>
      <c r="G106" s="494"/>
      <c r="H106" s="497" t="str">
        <f>IF(H64=H29+H62,"","64≠29+62")</f>
        <v/>
      </c>
      <c r="I106" s="497" t="str">
        <f>IF(I64=I29+I62,"","64≠29+62")</f>
        <v/>
      </c>
      <c r="J106" s="494"/>
      <c r="K106" s="497" t="str">
        <f>IF(K64=K29+K62,"","64≠29+62")</f>
        <v/>
      </c>
      <c r="L106" s="497" t="str">
        <f>IF(L64=L29+L62,"","64≠29+62")</f>
        <v/>
      </c>
      <c r="M106" s="494"/>
      <c r="N106" s="497" t="str">
        <f>IF(N64=N29+N62,"","64≠29+62")</f>
        <v/>
      </c>
      <c r="O106" s="497" t="str">
        <f>IF(O64=O29+O62,"","64≠29+62")</f>
        <v/>
      </c>
      <c r="P106" s="494"/>
      <c r="Q106" s="497" t="str">
        <f>IF(Q64=Q29+Q62,"","64≠29+62")</f>
        <v>64≠29+62</v>
      </c>
      <c r="R106" s="497" t="str">
        <f>IF(R64=R29+R62,"","64≠29+62")</f>
        <v/>
      </c>
      <c r="S106" s="494"/>
      <c r="T106" s="497" t="str">
        <f>IF(T64=T29+T62,"","64≠29+62")</f>
        <v/>
      </c>
      <c r="U106" s="497" t="str">
        <f>IF(U64=U29+U62,"","64≠29+62")</f>
        <v/>
      </c>
      <c r="V106" s="494"/>
      <c r="W106" s="497" t="str">
        <f>IF(W64=W29+W62,"","64≠29+62")</f>
        <v/>
      </c>
      <c r="X106" s="497" t="str">
        <f>IF(X64=X29+X62,"","64≠29+62")</f>
        <v/>
      </c>
      <c r="Y106" s="494"/>
      <c r="Z106" s="497" t="str">
        <f>IF(Z64=Z29+Z62,"","64≠29+62")</f>
        <v/>
      </c>
      <c r="AA106" s="497" t="str">
        <f>IF(AA64=AA29+AA62,"","64≠29+62")</f>
        <v/>
      </c>
      <c r="AB106" s="494"/>
      <c r="AC106" s="497" t="str">
        <f>IF(AC64=AC29+AC62,"","64≠29+62")</f>
        <v/>
      </c>
      <c r="AD106" s="497" t="str">
        <f>IF(AD64=AD29+AD62,"","64≠29+62")</f>
        <v/>
      </c>
      <c r="AE106" s="494"/>
      <c r="AF106" s="497" t="str">
        <f>IF(AF64=AF29+AF62,"","64≠29+62")</f>
        <v/>
      </c>
      <c r="AG106" s="497" t="str">
        <f>IF(AG64=AG29+AG62,"","64≠29+62")</f>
        <v/>
      </c>
      <c r="AH106" s="494"/>
      <c r="AI106" s="497" t="str">
        <f>IF(AI64=AI29+AI62,"","64≠29+62")</f>
        <v/>
      </c>
      <c r="AJ106" s="497" t="str">
        <f>IF(AJ64=AJ29+AJ62,"","64≠29+62")</f>
        <v/>
      </c>
      <c r="AK106" s="494"/>
      <c r="AL106" s="497" t="str">
        <f>IF(AL64=AL29+AL62,"","64≠29+62")</f>
        <v/>
      </c>
      <c r="AM106" s="497" t="str">
        <f>IF(AM64=AM29+AM62,"","64≠29+62")</f>
        <v/>
      </c>
      <c r="AN106" s="494"/>
      <c r="AO106" s="497" t="str">
        <f>IF(AO64=AO29+AO62,"","64≠29+62")</f>
        <v>64≠29+62</v>
      </c>
      <c r="AP106" s="497" t="str">
        <f>IF(AP64=AP29+AP62,"","64≠29+62")</f>
        <v/>
      </c>
      <c r="AQ106" s="494"/>
      <c r="AR106" s="497" t="str">
        <f>IF(AR64=AR29+AR62,"","64≠29+62")</f>
        <v>64≠29+62</v>
      </c>
      <c r="AS106" s="497" t="str">
        <f>IF(AS64=AS29+AS62,"","64≠29+62")</f>
        <v/>
      </c>
      <c r="AT106" s="494"/>
    </row>
    <row r="107" spans="1:74" s="492" customFormat="1" ht="18.75" x14ac:dyDescent="0.3">
      <c r="A107" s="494"/>
      <c r="B107" s="497" t="str">
        <f>IF(B80=B73+B74+B75+B76+B77+B78+B79,"","80≠73+74+75+76+77+78+79")</f>
        <v/>
      </c>
      <c r="C107" s="497" t="str">
        <f>IF(C80=C73+C74+C75+C76+C77+C78+C79,"","80≠73+74+75+76+77+78+79")</f>
        <v/>
      </c>
      <c r="D107" s="494"/>
      <c r="E107" s="497" t="str">
        <f>IF(E80=E73+E74+E75+E76+E77+E78+E79,"","80≠73+74+75+76+77+78+79")</f>
        <v/>
      </c>
      <c r="F107" s="497" t="str">
        <f>IF(F80=F73+F74+F75+F76+F77+F78+F79,"","80≠73+74+75+76+77+78+79")</f>
        <v/>
      </c>
      <c r="G107" s="494"/>
      <c r="H107" s="497" t="str">
        <f>IF(H80=H73+H74+H75+H76+H77+H78+H79,"","80≠73+74+75+76+77+78+79")</f>
        <v/>
      </c>
      <c r="I107" s="497" t="str">
        <f>IF(I80=I73+I74+I75+I76+I77+I78+I79,"","80≠73+74+75+76+77+78+79")</f>
        <v/>
      </c>
      <c r="J107" s="494"/>
      <c r="K107" s="497" t="str">
        <f>IF(K80=K73+K74+K75+K76+K77+K78+K79,"","80≠73+74+75+76+77+78+79")</f>
        <v/>
      </c>
      <c r="L107" s="497" t="str">
        <f>IF(L80=L73+L74+L75+L76+L77+L78+L79,"","80≠73+74+75+76+77+78+79")</f>
        <v/>
      </c>
      <c r="M107" s="494"/>
      <c r="N107" s="497" t="str">
        <f>IF(N80=N73+N74+N75+N76+N77+N78+N79,"","80≠73+74+75+76+77+78+79")</f>
        <v/>
      </c>
      <c r="O107" s="497" t="str">
        <f>IF(O80=O73+O74+O75+O76+O77+O78+O79,"","80≠73+74+75+76+77+78+79")</f>
        <v/>
      </c>
      <c r="P107" s="494"/>
      <c r="Q107" s="497" t="str">
        <f>IF(Q80=Q73+Q74+Q75+Q76+Q77+Q78+Q79,"","80≠73+74+75+76+77+78+79")</f>
        <v>80≠73+74+75+76+77+78+79</v>
      </c>
      <c r="R107" s="497" t="str">
        <f>IF(R80=R73+R74+R75+R76+R77+R78+R79,"","80≠73+74+75+76+77+78+79")</f>
        <v/>
      </c>
      <c r="S107" s="494"/>
      <c r="T107" s="497" t="str">
        <f>IF(T80=T73+T74+T75+T76+T77+T78+T79,"","80≠73+74+75+76+77+78+79")</f>
        <v/>
      </c>
      <c r="U107" s="497" t="str">
        <f>IF(U80=U73+U74+U75+U76+U77+U78+U79,"","80≠73+74+75+76+77+78+79")</f>
        <v/>
      </c>
      <c r="V107" s="494"/>
      <c r="W107" s="497" t="str">
        <f>IF(W80=W73+W74+W75+W76+W77+W78+W79,"","80≠73+74+75+76+77+78+79")</f>
        <v/>
      </c>
      <c r="X107" s="497" t="str">
        <f>IF(X80=X73+X74+X75+X76+X77+X78+X79,"","80≠73+74+75+76+77+78+79")</f>
        <v/>
      </c>
      <c r="Y107" s="494"/>
      <c r="Z107" s="497" t="str">
        <f>IF(Z80=Z73+Z74+Z75+Z76+Z77+Z78+Z79,"","80≠73+74+75+76+77+78+79")</f>
        <v/>
      </c>
      <c r="AA107" s="497" t="str">
        <f>IF(AA80=AA73+AA74+AA75+AA76+AA77+AA78+AA79,"","80≠73+74+75+76+77+78+79")</f>
        <v/>
      </c>
      <c r="AB107" s="494"/>
      <c r="AC107" s="497" t="str">
        <f>IF(AC80=AC73+AC74+AC75+AC76+AC77+AC78+AC79,"","80≠73+74+75+76+77+78+79")</f>
        <v/>
      </c>
      <c r="AD107" s="497" t="str">
        <f>IF(AD80=AD73+AD74+AD75+AD76+AD77+AD78+AD79,"","80≠73+74+75+76+77+78+79")</f>
        <v/>
      </c>
      <c r="AE107" s="494"/>
      <c r="AF107" s="497" t="str">
        <f>IF(AF80=AF73+AF74+AF75+AF76+AF77+AF78+AF79,"","80≠73+74+75+76+77+78+79")</f>
        <v/>
      </c>
      <c r="AG107" s="497" t="str">
        <f>IF(AG80=AG73+AG74+AG75+AG76+AG77+AG78+AG79,"","80≠73+74+75+76+77+78+79")</f>
        <v/>
      </c>
      <c r="AH107" s="494"/>
      <c r="AI107" s="497" t="str">
        <f>IF(AI80=AI73+AI74+AI75+AI76+AI77+AI78+AI79,"","80≠73+74+75+76+77+78+79")</f>
        <v/>
      </c>
      <c r="AJ107" s="497" t="str">
        <f>IF(AJ80=AJ73+AJ74+AJ75+AJ76+AJ77+AJ78+AJ79,"","80≠73+74+75+76+77+78+79")</f>
        <v/>
      </c>
      <c r="AK107" s="494"/>
      <c r="AL107" s="497" t="str">
        <f>IF(AL80=AL73+AL74+AL75+AL76+AL77+AL78+AL79,"","80≠73+74+75+76+77+78+79")</f>
        <v/>
      </c>
      <c r="AM107" s="497" t="str">
        <f>IF(AM80=AM73+AM74+AM75+AM76+AM77+AM78+AM79,"","80≠73+74+75+76+77+78+79")</f>
        <v/>
      </c>
      <c r="AN107" s="494"/>
      <c r="AO107" s="497" t="str">
        <f>IF(AO80=AO73+AO74+AO75+AO76+AO77+AO78+AO79,"","80≠73+74+75+76+77+78+79")</f>
        <v>80≠73+74+75+76+77+78+79</v>
      </c>
      <c r="AP107" s="497" t="str">
        <f>IF(AP80=AP73+AP74+AP75+AP76+AP77+AP78+AP79,"","80≠73+74+75+76+77+78+79")</f>
        <v/>
      </c>
      <c r="AQ107" s="494"/>
      <c r="AR107" s="497" t="str">
        <f>IF(AR80=AR73+AR74+AR75+AR76+AR77+AR78+AR79,"","80≠73+74+75+76+77+78+79")</f>
        <v>80≠73+74+75+76+77+78+79</v>
      </c>
      <c r="AS107" s="497" t="str">
        <f>IF(AS80=AS73+AS74+AS75+AS76+AS77+AS78+AS79,"","80≠73+74+75+76+77+78+79")</f>
        <v/>
      </c>
      <c r="AT107" s="494"/>
      <c r="AU107" s="494"/>
      <c r="AV107" s="494"/>
      <c r="AW107" s="494"/>
      <c r="AX107" s="494"/>
      <c r="AY107" s="494"/>
      <c r="AZ107" s="494"/>
      <c r="BA107" s="494"/>
      <c r="BB107" s="494"/>
      <c r="BC107" s="494"/>
      <c r="BD107" s="494"/>
      <c r="BE107" s="494"/>
      <c r="BF107" s="494"/>
      <c r="BG107" s="494"/>
      <c r="BH107" s="494"/>
      <c r="BI107" s="494"/>
      <c r="BJ107" s="494"/>
      <c r="BK107" s="494"/>
      <c r="BL107" s="494"/>
      <c r="BM107" s="494"/>
      <c r="BN107" s="494"/>
      <c r="BO107" s="494"/>
      <c r="BP107" s="494"/>
      <c r="BQ107" s="494"/>
      <c r="BR107" s="494"/>
      <c r="BS107" s="494"/>
      <c r="BT107" s="494"/>
      <c r="BU107" s="494"/>
      <c r="BV107" s="494"/>
    </row>
    <row r="108" spans="1:74" s="494" customFormat="1" ht="18.75" x14ac:dyDescent="0.3">
      <c r="B108" s="497" t="str">
        <f>IF(B88=B82+B83+B84+B85+B86+B87,"","88≠82+83+84+85+86+87")</f>
        <v/>
      </c>
      <c r="C108" s="497" t="str">
        <f>IF(C88=C82+C83+C84+C85+C86+C87,"","88≠82+83+84+85+86+87")</f>
        <v/>
      </c>
      <c r="E108" s="497" t="str">
        <f>IF(E88=E82+E83+E84+E85+E86+E87,"","88≠82+83+84+85+86+87")</f>
        <v/>
      </c>
      <c r="F108" s="497" t="str">
        <f>IF(F88=F82+F83+F84+F85+F86+F87,"","88≠82+83+84+85+86+87")</f>
        <v/>
      </c>
      <c r="H108" s="497" t="str">
        <f>IF(H88=H82+H83+H84+H85+H86+H87,"","88≠82+83+84+85+86+87")</f>
        <v/>
      </c>
      <c r="I108" s="497" t="str">
        <f>IF(I88=I82+I83+I84+I85+I86+I87,"","88≠82+83+84+85+86+87")</f>
        <v/>
      </c>
      <c r="K108" s="497" t="str">
        <f>IF(K88=K82+K83+K84+K85+K86+K87,"","88≠82+83+84+85+86+87")</f>
        <v/>
      </c>
      <c r="L108" s="497" t="str">
        <f>IF(L88=L82+L83+L84+L85+L86+L87,"","88≠82+83+84+85+86+87")</f>
        <v/>
      </c>
      <c r="N108" s="497" t="str">
        <f>IF(N88=N82+N83+N84+N85+N86+N87,"","88≠82+83+84+85+86+87")</f>
        <v/>
      </c>
      <c r="O108" s="497" t="str">
        <f>IF(O88=O82+O83+O84+O85+O86+O87,"","88≠82+83+84+85+86+87")</f>
        <v/>
      </c>
      <c r="Q108" s="497" t="str">
        <f>IF(Q88=Q82+Q83+Q84+Q85+Q86+Q87,"","88≠82+83+84+85+86+87")</f>
        <v/>
      </c>
      <c r="R108" s="497" t="str">
        <f>IF(R88=R82+R83+R84+R85+R86+R87,"","88≠82+83+84+85+86+87")</f>
        <v/>
      </c>
      <c r="T108" s="497" t="str">
        <f>IF(T88=T82+T83+T84+T85+T86+T87,"","88≠82+83+84+85+86+87")</f>
        <v/>
      </c>
      <c r="U108" s="497" t="str">
        <f>IF(U88=U82+U83+U84+U85+U86+U87,"","88≠82+83+84+85+86+87")</f>
        <v/>
      </c>
      <c r="W108" s="497" t="str">
        <f>IF(W88=W82+W83+W84+W85+W86+W87,"","88≠82+83+84+85+86+87")</f>
        <v/>
      </c>
      <c r="X108" s="497" t="str">
        <f>IF(X88=X82+X83+X84+X85+X86+X87,"","88≠82+83+84+85+86+87")</f>
        <v/>
      </c>
      <c r="Z108" s="497" t="str">
        <f>IF(Z88=Z82+Z83+Z84+Z85+Z86+Z87,"","88≠82+83+84+85+86+87")</f>
        <v/>
      </c>
      <c r="AA108" s="497" t="str">
        <f>IF(AA88=AA82+AA83+AA84+AA85+AA86+AA87,"","88≠82+83+84+85+86+87")</f>
        <v/>
      </c>
      <c r="AC108" s="497" t="str">
        <f>IF(AC88=AC82+AC83+AC84+AC85+AC86+AC87,"","88≠82+83+84+85+86+87")</f>
        <v/>
      </c>
      <c r="AD108" s="497" t="str">
        <f>IF(AD88=AD82+AD83+AD84+AD85+AD86+AD87,"","88≠82+83+84+85+86+87")</f>
        <v/>
      </c>
      <c r="AF108" s="497" t="str">
        <f>IF(AF88=AF82+AF83+AF84+AF85+AF86+AF87,"","88≠82+83+84+85+86+87")</f>
        <v/>
      </c>
      <c r="AG108" s="497" t="str">
        <f>IF(AG88=AG82+AG83+AG84+AG85+AG86+AG87,"","88≠82+83+84+85+86+87")</f>
        <v/>
      </c>
      <c r="AI108" s="497" t="str">
        <f>IF(AI88=AI82+AI83+AI84+AI85+AI86+AI87,"","88≠82+83+84+85+86+87")</f>
        <v/>
      </c>
      <c r="AJ108" s="497" t="str">
        <f>IF(AJ88=AJ82+AJ83+AJ84+AJ85+AJ86+AJ87,"","88≠82+83+84+85+86+87")</f>
        <v/>
      </c>
      <c r="AL108" s="497" t="str">
        <f>IF(AL88=AL82+AL83+AL84+AL85+AL86+AL87,"","88≠82+83+84+85+86+87")</f>
        <v/>
      </c>
      <c r="AM108" s="497" t="str">
        <f>IF(AM88=AM82+AM83+AM84+AM85+AM86+AM87,"","88≠82+83+84+85+86+87")</f>
        <v/>
      </c>
      <c r="AO108" s="497" t="str">
        <f>IF(AO88=AO82+AO83+AO84+AO85+AO86+AO87,"","88≠82+83+84+85+86+87")</f>
        <v/>
      </c>
      <c r="AP108" s="497" t="str">
        <f>IF(AP88=AP82+AP83+AP84+AP85+AP86+AP87,"","88≠82+83+84+85+86+87")</f>
        <v/>
      </c>
      <c r="AR108" s="497" t="str">
        <f>IF(AR88=AR82+AR83+AR84+AR85+AR86+AR87,"","88≠82+83+84+85+86+87")</f>
        <v/>
      </c>
      <c r="AS108" s="497" t="str">
        <f>IF(AS88=AS82+AS83+AS84+AS85+AS86+AS87,"","88≠82+83+84+85+86+87")</f>
        <v/>
      </c>
    </row>
    <row r="109" spans="1:74" s="494" customFormat="1" ht="18.75" x14ac:dyDescent="0.3">
      <c r="B109" s="497" t="str">
        <f>IF(B94=B68+B69+B71+B80+B88+B89+B90+B91+B92,"","94≠68+69+71+80+88+89+90+91+92")</f>
        <v/>
      </c>
      <c r="C109" s="497" t="str">
        <f>IF(C94=C68+C69+C71+C80+C88+C89+C90+C91+C92,"","94≠68+69+71+80+88+89+90+91+92")</f>
        <v/>
      </c>
      <c r="E109" s="497" t="str">
        <f>IF(E94=E68+E69+E71+E80+E88+E89+E90+E91+E92,"","94≠68+69+71+80+88+89+90+91+92")</f>
        <v/>
      </c>
      <c r="F109" s="497" t="str">
        <f>IF(F94=F68+F69+F71+F80+F88+F89+F90+F91+F92,"","94≠68+69+71+80+88+89+90+91+92")</f>
        <v/>
      </c>
      <c r="H109" s="497" t="str">
        <f>IF(H94=H68+H69+H71+H80+H88+H89+H90+H91+H92,"","94≠68+69+71+80+88+89+90+91+92")</f>
        <v/>
      </c>
      <c r="I109" s="497" t="str">
        <f>IF(I94=I68+I69+I71+I80+I88+I89+I90+I91+I92,"","94≠68+69+71+80+88+89+90+91+92")</f>
        <v/>
      </c>
      <c r="K109" s="497" t="str">
        <f>IF(K94=K68+K69+K71+K80+K88+K89+K90+K91+K92,"","94≠68+69+71+80+88+89+90+91+92")</f>
        <v/>
      </c>
      <c r="L109" s="497" t="str">
        <f>IF(L94=L68+L69+L71+L80+L88+L89+L90+L91+L92,"","94≠68+69+71+80+88+89+90+91+92")</f>
        <v/>
      </c>
      <c r="N109" s="497" t="str">
        <f>IF(N94=N68+N69+N71+N80+N88+N89+N90+N91+N92,"","94≠68+69+71+80+88+89+90+91+92")</f>
        <v/>
      </c>
      <c r="O109" s="497" t="str">
        <f>IF(O94=O68+O69+O71+O80+O88+O89+O90+O91+O92,"","94≠68+69+71+80+88+89+90+91+92")</f>
        <v/>
      </c>
      <c r="Q109" s="497" t="str">
        <f>IF(Q94=Q68+Q69+Q71+Q80+Q88+Q89+Q90+Q91+Q92,"","94≠68+69+71+80+88+89+90+91+92")</f>
        <v>94≠68+69+71+80+88+89+90+91+92</v>
      </c>
      <c r="R109" s="497" t="str">
        <f>IF(R94=R68+R69+R71+R80+R88+R89+R90+R91+R92,"","94≠68+69+71+80+88+89+90+91+92")</f>
        <v/>
      </c>
      <c r="T109" s="497" t="str">
        <f>IF(T94=T68+T69+T71+T80+T88+T89+T90+T91+T92,"","94≠68+69+71+80+88+89+90+91+92")</f>
        <v/>
      </c>
      <c r="U109" s="497" t="str">
        <f>IF(U94=U68+U69+U71+U80+U88+U89+U90+U91+U92,"","94≠68+69+71+80+88+89+90+91+92")</f>
        <v/>
      </c>
      <c r="W109" s="497" t="str">
        <f>IF(W94=W68+W69+W71+W80+W88+W89+W90+W91+W92,"","94≠68+69+71+80+88+89+90+91+92")</f>
        <v>94≠68+69+71+80+88+89+90+91+92</v>
      </c>
      <c r="X109" s="497" t="str">
        <f>IF(X94=X68+X69+X71+X80+X88+X89+X90+X91+X92,"","94≠68+69+71+80+88+89+90+91+92")</f>
        <v/>
      </c>
      <c r="Z109" s="497" t="str">
        <f>IF(Z94=Z68+Z69+Z71+Z80+Z88+Z89+Z90+Z91+Z92,"","94≠68+69+71+80+88+89+90+91+92")</f>
        <v/>
      </c>
      <c r="AA109" s="497" t="str">
        <f>IF(AA94=AA68+AA69+AA71+AA80+AA88+AA89+AA90+AA91+AA92,"","94≠68+69+71+80+88+89+90+91+92")</f>
        <v/>
      </c>
      <c r="AC109" s="497" t="str">
        <f>IF(AC94=AC68+AC69+AC71+AC80+AC88+AC89+AC90+AC91+AC92,"","94≠68+69+71+80+88+89+90+91+92")</f>
        <v/>
      </c>
      <c r="AD109" s="497" t="str">
        <f>IF(AD94=AD68+AD69+AD71+AD80+AD88+AD89+AD90+AD91+AD92,"","94≠68+69+71+80+88+89+90+91+92")</f>
        <v/>
      </c>
      <c r="AF109" s="497" t="str">
        <f>IF(AF94=AF68+AF69+AF71+AF80+AF88+AF89+AF90+AF91+AF92,"","94≠68+69+71+80+88+89+90+91+92")</f>
        <v/>
      </c>
      <c r="AG109" s="497" t="str">
        <f>IF(AG94=AG68+AG69+AG71+AG80+AG88+AG89+AG90+AG91+AG92,"","94≠68+69+71+80+88+89+90+91+92")</f>
        <v/>
      </c>
      <c r="AI109" s="497" t="str">
        <f>IF(AI94=AI68+AI69+AI71+AI80+AI88+AI89+AI90+AI91+AI92,"","94≠68+69+71+80+88+89+90+91+92")</f>
        <v/>
      </c>
      <c r="AJ109" s="497" t="str">
        <f>IF(AJ94=AJ68+AJ69+AJ71+AJ80+AJ88+AJ89+AJ90+AJ91+AJ92,"","94≠68+69+71+80+88+89+90+91+92")</f>
        <v/>
      </c>
      <c r="AL109" s="497" t="str">
        <f>IF(AL94=AL68+AL69+AL71+AL80+AL88+AL89+AL90+AL91+AL92,"","94≠68+69+71+80+88+89+90+91+92")</f>
        <v/>
      </c>
      <c r="AM109" s="497" t="str">
        <f>IF(AM94=AM68+AM69+AM71+AM80+AM88+AM89+AM90+AM91+AM92,"","94≠68+69+71+80+88+89+90+91+92")</f>
        <v/>
      </c>
      <c r="AO109" s="497" t="str">
        <f>IF(AO94=AO68+AO69+AO71+AO80+AO88+AO89+AO90+AO91+AO92,"","94≠68+69+71+80+88+89+90+91+92")</f>
        <v>94≠68+69+71+80+88+89+90+91+92</v>
      </c>
      <c r="AP109" s="497" t="str">
        <f>IF(AP94=AP68+AP69+AP71+AP80+AP88+AP89+AP90+AP91+AP92,"","94≠68+69+71+80+88+89+90+91+92")</f>
        <v/>
      </c>
      <c r="AR109" s="497" t="str">
        <f>IF(AR94=AR68+AR69+AR71+AR80+AR88+AR89+AR90+AR91+AR92,"","94≠68+69+71+80+88+89+90+91+92")</f>
        <v>94≠68+69+71+80+88+89+90+91+92</v>
      </c>
      <c r="AS109" s="497" t="str">
        <f>IF(AS94=AS68+AS69+AS71+AS80+AS88+AS89+AS90+AS91+AS92,"","94≠68+69+71+80+88+89+90+91+92")</f>
        <v/>
      </c>
    </row>
    <row r="110" spans="1:74" s="492" customFormat="1" ht="18.75" x14ac:dyDescent="0.3">
      <c r="A110" s="498"/>
      <c r="B110" s="499" t="str">
        <f>IF(B64=B94,"","64≠94")</f>
        <v>64≠94</v>
      </c>
      <c r="C110" s="499" t="str">
        <f>IF(C64=C94,"","64≠94")</f>
        <v>64≠94</v>
      </c>
      <c r="D110" s="498"/>
      <c r="E110" s="499" t="str">
        <f>IF(E64=E94,"","64≠94")</f>
        <v/>
      </c>
      <c r="F110" s="499" t="str">
        <f>IF(F64=F94,"","64≠94")</f>
        <v/>
      </c>
      <c r="G110" s="498"/>
      <c r="H110" s="499" t="str">
        <f>IF(H64=H94,"","64≠94")</f>
        <v>64≠94</v>
      </c>
      <c r="I110" s="499" t="str">
        <f>IF(I64=I94,"","64≠94")</f>
        <v>64≠94</v>
      </c>
      <c r="J110" s="498"/>
      <c r="K110" s="499" t="str">
        <f>IF(K64=K94,"","64≠94")</f>
        <v/>
      </c>
      <c r="L110" s="499" t="str">
        <f>IF(L64=L94,"","64≠94")</f>
        <v>64≠94</v>
      </c>
      <c r="M110" s="498"/>
      <c r="N110" s="499" t="str">
        <f>IF(N64=N94,"","64≠94")</f>
        <v>64≠94</v>
      </c>
      <c r="O110" s="499" t="str">
        <f>IF(O64=O94,"","64≠94")</f>
        <v/>
      </c>
      <c r="P110" s="498"/>
      <c r="Q110" s="499" t="str">
        <f>IF(Q64=Q94,"","64≠94")</f>
        <v>64≠94</v>
      </c>
      <c r="R110" s="499" t="str">
        <f>IF(R64=R94,"","64≠94")</f>
        <v>64≠94</v>
      </c>
      <c r="S110" s="498"/>
      <c r="T110" s="499" t="str">
        <f>IF(T64=T94,"","64≠94")</f>
        <v/>
      </c>
      <c r="U110" s="499" t="str">
        <f>IF(U64=U94,"","64≠94")</f>
        <v/>
      </c>
      <c r="V110" s="498"/>
      <c r="W110" s="499" t="str">
        <f>IF(W64=W94,"","64≠94")</f>
        <v/>
      </c>
      <c r="X110" s="499" t="str">
        <f>IF(X64=X94,"","64≠94")</f>
        <v>64≠94</v>
      </c>
      <c r="Y110" s="498"/>
      <c r="Z110" s="499" t="str">
        <f>IF(Z64=Z94,"","64≠94")</f>
        <v/>
      </c>
      <c r="AA110" s="499" t="str">
        <f>IF(AA64=AA94,"","64≠94")</f>
        <v/>
      </c>
      <c r="AB110" s="498"/>
      <c r="AC110" s="499" t="str">
        <f>IF(AC64=AC94,"","64≠94")</f>
        <v/>
      </c>
      <c r="AD110" s="499" t="str">
        <f>IF(AD64=AD94,"","64≠94")</f>
        <v/>
      </c>
      <c r="AE110" s="498"/>
      <c r="AF110" s="499" t="str">
        <f>IF(AF64=AF94,"","64≠94")</f>
        <v/>
      </c>
      <c r="AG110" s="499" t="str">
        <f>IF(AG64=AG94,"","64≠94")</f>
        <v/>
      </c>
      <c r="AH110" s="498"/>
      <c r="AI110" s="499" t="str">
        <f>IF(AI64=AI94,"","64≠94")</f>
        <v>64≠94</v>
      </c>
      <c r="AJ110" s="499" t="str">
        <f>IF(AJ64=AJ94,"","64≠94")</f>
        <v>64≠94</v>
      </c>
      <c r="AK110" s="498"/>
      <c r="AL110" s="499" t="str">
        <f>IF(AL64=AL94,"","64≠94")</f>
        <v/>
      </c>
      <c r="AM110" s="499" t="str">
        <f>IF(AM64=AM94,"","64≠94")</f>
        <v/>
      </c>
      <c r="AN110" s="498"/>
      <c r="AO110" s="499" t="str">
        <f>IF(AO64=AO94,"","64≠94")</f>
        <v>64≠94</v>
      </c>
      <c r="AP110" s="499" t="str">
        <f>IF(AP64=AP94,"","64≠94")</f>
        <v>64≠94</v>
      </c>
      <c r="AQ110" s="498"/>
      <c r="AR110" s="499" t="str">
        <f>IF(AR64=AR94,"","64≠94")</f>
        <v>64≠94</v>
      </c>
      <c r="AS110" s="499" t="str">
        <f>IF(AS64=AS94,"","64≠94")</f>
        <v>64≠94</v>
      </c>
      <c r="AT110" s="498"/>
    </row>
    <row r="111" spans="1:74" s="492" customFormat="1" ht="18.75" x14ac:dyDescent="0.3"/>
    <row r="112" spans="1:74" s="492" customFormat="1" ht="18.75" x14ac:dyDescent="0.3"/>
    <row r="113" s="492" customFormat="1" ht="18.75" x14ac:dyDescent="0.3"/>
    <row r="114" s="492" customFormat="1" ht="18.75" x14ac:dyDescent="0.3"/>
    <row r="115" s="492" customFormat="1" ht="18.75" x14ac:dyDescent="0.3"/>
    <row r="116" s="492" customFormat="1" ht="18.75" x14ac:dyDescent="0.3"/>
    <row r="117" s="492" customFormat="1" ht="18.75" x14ac:dyDescent="0.3"/>
    <row r="118" s="492" customFormat="1" ht="18.75" x14ac:dyDescent="0.3"/>
    <row r="119" s="492" customFormat="1" ht="18.75" x14ac:dyDescent="0.3"/>
    <row r="120" s="492" customFormat="1" ht="18.75" x14ac:dyDescent="0.3"/>
    <row r="121" s="492" customFormat="1" ht="18.75" x14ac:dyDescent="0.3"/>
    <row r="122" s="492" customFormat="1" ht="18.75" x14ac:dyDescent="0.3"/>
    <row r="123" s="492" customFormat="1" ht="18.75" x14ac:dyDescent="0.3"/>
    <row r="124" s="492" customFormat="1" ht="18.75" x14ac:dyDescent="0.3"/>
    <row r="125" s="492" customFormat="1" ht="18.75" x14ac:dyDescent="0.3"/>
    <row r="126" s="492" customFormat="1" ht="18.75" x14ac:dyDescent="0.3"/>
    <row r="127" s="492" customFormat="1" ht="18.75" x14ac:dyDescent="0.3"/>
    <row r="128" s="500" customFormat="1" ht="15.75" x14ac:dyDescent="0.25"/>
    <row r="129" s="500" customFormat="1" ht="15.75" x14ac:dyDescent="0.25"/>
  </sheetData>
  <mergeCells count="37">
    <mergeCell ref="H5:J5"/>
    <mergeCell ref="K5:M5"/>
    <mergeCell ref="N5:P5"/>
    <mergeCell ref="T5:V5"/>
    <mergeCell ref="BI5:BK5"/>
    <mergeCell ref="B6:D6"/>
    <mergeCell ref="E6:G6"/>
    <mergeCell ref="H6:J6"/>
    <mergeCell ref="K6:M6"/>
    <mergeCell ref="N6:P6"/>
    <mergeCell ref="Z5:AB5"/>
    <mergeCell ref="AF5:AH5"/>
    <mergeCell ref="AI5:AK5"/>
    <mergeCell ref="AL5:AN5"/>
    <mergeCell ref="AO5:AQ5"/>
    <mergeCell ref="AR5:AT5"/>
    <mergeCell ref="B5:D5"/>
    <mergeCell ref="E5:G5"/>
    <mergeCell ref="BC5:BE5"/>
    <mergeCell ref="BF5:BH5"/>
    <mergeCell ref="Q6:S6"/>
    <mergeCell ref="T6:V6"/>
    <mergeCell ref="W6:Y6"/>
    <mergeCell ref="Z6:AB6"/>
    <mergeCell ref="AC6:AE6"/>
    <mergeCell ref="BC6:BE6"/>
    <mergeCell ref="BF6:BH6"/>
    <mergeCell ref="AF6:AH6"/>
    <mergeCell ref="AW5:AY5"/>
    <mergeCell ref="AZ5:BB5"/>
    <mergeCell ref="BI6:BK6"/>
    <mergeCell ref="AI6:AK6"/>
    <mergeCell ref="AL6:AN6"/>
    <mergeCell ref="AO6:AQ6"/>
    <mergeCell ref="AR6:AT6"/>
    <mergeCell ref="AW6:AY6"/>
    <mergeCell ref="AZ6:BB6"/>
  </mergeCells>
  <hyperlinks>
    <hyperlink ref="B1" location="Innhold!A1" display="Tilbak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0"/>
  <sheetViews>
    <sheetView showGridLines="0" zoomScale="60" zoomScaleNormal="60" workbookViewId="0">
      <selection activeCell="A4" sqref="A4"/>
    </sheetView>
  </sheetViews>
  <sheetFormatPr baseColWidth="10" defaultRowHeight="12.75" x14ac:dyDescent="0.2"/>
  <cols>
    <col min="1" max="1" width="62" style="394" customWidth="1"/>
    <col min="2" max="37" width="11.7109375" style="394" customWidth="1"/>
    <col min="38" max="256" width="11.42578125" style="394"/>
    <col min="257" max="257" width="62" style="394" customWidth="1"/>
    <col min="258" max="293" width="11.7109375" style="394" customWidth="1"/>
    <col min="294" max="512" width="11.42578125" style="394"/>
    <col min="513" max="513" width="62" style="394" customWidth="1"/>
    <col min="514" max="549" width="11.7109375" style="394" customWidth="1"/>
    <col min="550" max="768" width="11.42578125" style="394"/>
    <col min="769" max="769" width="62" style="394" customWidth="1"/>
    <col min="770" max="805" width="11.7109375" style="394" customWidth="1"/>
    <col min="806" max="1024" width="11.42578125" style="394"/>
    <col min="1025" max="1025" width="62" style="394" customWidth="1"/>
    <col min="1026" max="1061" width="11.7109375" style="394" customWidth="1"/>
    <col min="1062" max="1280" width="11.42578125" style="394"/>
    <col min="1281" max="1281" width="62" style="394" customWidth="1"/>
    <col min="1282" max="1317" width="11.7109375" style="394" customWidth="1"/>
    <col min="1318" max="1536" width="11.42578125" style="394"/>
    <col min="1537" max="1537" width="62" style="394" customWidth="1"/>
    <col min="1538" max="1573" width="11.7109375" style="394" customWidth="1"/>
    <col min="1574" max="1792" width="11.42578125" style="394"/>
    <col min="1793" max="1793" width="62" style="394" customWidth="1"/>
    <col min="1794" max="1829" width="11.7109375" style="394" customWidth="1"/>
    <col min="1830" max="2048" width="11.42578125" style="394"/>
    <col min="2049" max="2049" width="62" style="394" customWidth="1"/>
    <col min="2050" max="2085" width="11.7109375" style="394" customWidth="1"/>
    <col min="2086" max="2304" width="11.42578125" style="394"/>
    <col min="2305" max="2305" width="62" style="394" customWidth="1"/>
    <col min="2306" max="2341" width="11.7109375" style="394" customWidth="1"/>
    <col min="2342" max="2560" width="11.42578125" style="394"/>
    <col min="2561" max="2561" width="62" style="394" customWidth="1"/>
    <col min="2562" max="2597" width="11.7109375" style="394" customWidth="1"/>
    <col min="2598" max="2816" width="11.42578125" style="394"/>
    <col min="2817" max="2817" width="62" style="394" customWidth="1"/>
    <col min="2818" max="2853" width="11.7109375" style="394" customWidth="1"/>
    <col min="2854" max="3072" width="11.42578125" style="394"/>
    <col min="3073" max="3073" width="62" style="394" customWidth="1"/>
    <col min="3074" max="3109" width="11.7109375" style="394" customWidth="1"/>
    <col min="3110" max="3328" width="11.42578125" style="394"/>
    <col min="3329" max="3329" width="62" style="394" customWidth="1"/>
    <col min="3330" max="3365" width="11.7109375" style="394" customWidth="1"/>
    <col min="3366" max="3584" width="11.42578125" style="394"/>
    <col min="3585" max="3585" width="62" style="394" customWidth="1"/>
    <col min="3586" max="3621" width="11.7109375" style="394" customWidth="1"/>
    <col min="3622" max="3840" width="11.42578125" style="394"/>
    <col min="3841" max="3841" width="62" style="394" customWidth="1"/>
    <col min="3842" max="3877" width="11.7109375" style="394" customWidth="1"/>
    <col min="3878" max="4096" width="11.42578125" style="394"/>
    <col min="4097" max="4097" width="62" style="394" customWidth="1"/>
    <col min="4098" max="4133" width="11.7109375" style="394" customWidth="1"/>
    <col min="4134" max="4352" width="11.42578125" style="394"/>
    <col min="4353" max="4353" width="62" style="394" customWidth="1"/>
    <col min="4354" max="4389" width="11.7109375" style="394" customWidth="1"/>
    <col min="4390" max="4608" width="11.42578125" style="394"/>
    <col min="4609" max="4609" width="62" style="394" customWidth="1"/>
    <col min="4610" max="4645" width="11.7109375" style="394" customWidth="1"/>
    <col min="4646" max="4864" width="11.42578125" style="394"/>
    <col min="4865" max="4865" width="62" style="394" customWidth="1"/>
    <col min="4866" max="4901" width="11.7109375" style="394" customWidth="1"/>
    <col min="4902" max="5120" width="11.42578125" style="394"/>
    <col min="5121" max="5121" width="62" style="394" customWidth="1"/>
    <col min="5122" max="5157" width="11.7109375" style="394" customWidth="1"/>
    <col min="5158" max="5376" width="11.42578125" style="394"/>
    <col min="5377" max="5377" width="62" style="394" customWidth="1"/>
    <col min="5378" max="5413" width="11.7109375" style="394" customWidth="1"/>
    <col min="5414" max="5632" width="11.42578125" style="394"/>
    <col min="5633" max="5633" width="62" style="394" customWidth="1"/>
    <col min="5634" max="5669" width="11.7109375" style="394" customWidth="1"/>
    <col min="5670" max="5888" width="11.42578125" style="394"/>
    <col min="5889" max="5889" width="62" style="394" customWidth="1"/>
    <col min="5890" max="5925" width="11.7109375" style="394" customWidth="1"/>
    <col min="5926" max="6144" width="11.42578125" style="394"/>
    <col min="6145" max="6145" width="62" style="394" customWidth="1"/>
    <col min="6146" max="6181" width="11.7109375" style="394" customWidth="1"/>
    <col min="6182" max="6400" width="11.42578125" style="394"/>
    <col min="6401" max="6401" width="62" style="394" customWidth="1"/>
    <col min="6402" max="6437" width="11.7109375" style="394" customWidth="1"/>
    <col min="6438" max="6656" width="11.42578125" style="394"/>
    <col min="6657" max="6657" width="62" style="394" customWidth="1"/>
    <col min="6658" max="6693" width="11.7109375" style="394" customWidth="1"/>
    <col min="6694" max="6912" width="11.42578125" style="394"/>
    <col min="6913" max="6913" width="62" style="394" customWidth="1"/>
    <col min="6914" max="6949" width="11.7109375" style="394" customWidth="1"/>
    <col min="6950" max="7168" width="11.42578125" style="394"/>
    <col min="7169" max="7169" width="62" style="394" customWidth="1"/>
    <col min="7170" max="7205" width="11.7109375" style="394" customWidth="1"/>
    <col min="7206" max="7424" width="11.42578125" style="394"/>
    <col min="7425" max="7425" width="62" style="394" customWidth="1"/>
    <col min="7426" max="7461" width="11.7109375" style="394" customWidth="1"/>
    <col min="7462" max="7680" width="11.42578125" style="394"/>
    <col min="7681" max="7681" width="62" style="394" customWidth="1"/>
    <col min="7682" max="7717" width="11.7109375" style="394" customWidth="1"/>
    <col min="7718" max="7936" width="11.42578125" style="394"/>
    <col min="7937" max="7937" width="62" style="394" customWidth="1"/>
    <col min="7938" max="7973" width="11.7109375" style="394" customWidth="1"/>
    <col min="7974" max="8192" width="11.42578125" style="394"/>
    <col min="8193" max="8193" width="62" style="394" customWidth="1"/>
    <col min="8194" max="8229" width="11.7109375" style="394" customWidth="1"/>
    <col min="8230" max="8448" width="11.42578125" style="394"/>
    <col min="8449" max="8449" width="62" style="394" customWidth="1"/>
    <col min="8450" max="8485" width="11.7109375" style="394" customWidth="1"/>
    <col min="8486" max="8704" width="11.42578125" style="394"/>
    <col min="8705" max="8705" width="62" style="394" customWidth="1"/>
    <col min="8706" max="8741" width="11.7109375" style="394" customWidth="1"/>
    <col min="8742" max="8960" width="11.42578125" style="394"/>
    <col min="8961" max="8961" width="62" style="394" customWidth="1"/>
    <col min="8962" max="8997" width="11.7109375" style="394" customWidth="1"/>
    <col min="8998" max="9216" width="11.42578125" style="394"/>
    <col min="9217" max="9217" width="62" style="394" customWidth="1"/>
    <col min="9218" max="9253" width="11.7109375" style="394" customWidth="1"/>
    <col min="9254" max="9472" width="11.42578125" style="394"/>
    <col min="9473" max="9473" width="62" style="394" customWidth="1"/>
    <col min="9474" max="9509" width="11.7109375" style="394" customWidth="1"/>
    <col min="9510" max="9728" width="11.42578125" style="394"/>
    <col min="9729" max="9729" width="62" style="394" customWidth="1"/>
    <col min="9730" max="9765" width="11.7109375" style="394" customWidth="1"/>
    <col min="9766" max="9984" width="11.42578125" style="394"/>
    <col min="9985" max="9985" width="62" style="394" customWidth="1"/>
    <col min="9986" max="10021" width="11.7109375" style="394" customWidth="1"/>
    <col min="10022" max="10240" width="11.42578125" style="394"/>
    <col min="10241" max="10241" width="62" style="394" customWidth="1"/>
    <col min="10242" max="10277" width="11.7109375" style="394" customWidth="1"/>
    <col min="10278" max="10496" width="11.42578125" style="394"/>
    <col min="10497" max="10497" width="62" style="394" customWidth="1"/>
    <col min="10498" max="10533" width="11.7109375" style="394" customWidth="1"/>
    <col min="10534" max="10752" width="11.42578125" style="394"/>
    <col min="10753" max="10753" width="62" style="394" customWidth="1"/>
    <col min="10754" max="10789" width="11.7109375" style="394" customWidth="1"/>
    <col min="10790" max="11008" width="11.42578125" style="394"/>
    <col min="11009" max="11009" width="62" style="394" customWidth="1"/>
    <col min="11010" max="11045" width="11.7109375" style="394" customWidth="1"/>
    <col min="11046" max="11264" width="11.42578125" style="394"/>
    <col min="11265" max="11265" width="62" style="394" customWidth="1"/>
    <col min="11266" max="11301" width="11.7109375" style="394" customWidth="1"/>
    <col min="11302" max="11520" width="11.42578125" style="394"/>
    <col min="11521" max="11521" width="62" style="394" customWidth="1"/>
    <col min="11522" max="11557" width="11.7109375" style="394" customWidth="1"/>
    <col min="11558" max="11776" width="11.42578125" style="394"/>
    <col min="11777" max="11777" width="62" style="394" customWidth="1"/>
    <col min="11778" max="11813" width="11.7109375" style="394" customWidth="1"/>
    <col min="11814" max="12032" width="11.42578125" style="394"/>
    <col min="12033" max="12033" width="62" style="394" customWidth="1"/>
    <col min="12034" max="12069" width="11.7109375" style="394" customWidth="1"/>
    <col min="12070" max="12288" width="11.42578125" style="394"/>
    <col min="12289" max="12289" width="62" style="394" customWidth="1"/>
    <col min="12290" max="12325" width="11.7109375" style="394" customWidth="1"/>
    <col min="12326" max="12544" width="11.42578125" style="394"/>
    <col min="12545" max="12545" width="62" style="394" customWidth="1"/>
    <col min="12546" max="12581" width="11.7109375" style="394" customWidth="1"/>
    <col min="12582" max="12800" width="11.42578125" style="394"/>
    <col min="12801" max="12801" width="62" style="394" customWidth="1"/>
    <col min="12802" max="12837" width="11.7109375" style="394" customWidth="1"/>
    <col min="12838" max="13056" width="11.42578125" style="394"/>
    <col min="13057" max="13057" width="62" style="394" customWidth="1"/>
    <col min="13058" max="13093" width="11.7109375" style="394" customWidth="1"/>
    <col min="13094" max="13312" width="11.42578125" style="394"/>
    <col min="13313" max="13313" width="62" style="394" customWidth="1"/>
    <col min="13314" max="13349" width="11.7109375" style="394" customWidth="1"/>
    <col min="13350" max="13568" width="11.42578125" style="394"/>
    <col min="13569" max="13569" width="62" style="394" customWidth="1"/>
    <col min="13570" max="13605" width="11.7109375" style="394" customWidth="1"/>
    <col min="13606" max="13824" width="11.42578125" style="394"/>
    <col min="13825" max="13825" width="62" style="394" customWidth="1"/>
    <col min="13826" max="13861" width="11.7109375" style="394" customWidth="1"/>
    <col min="13862" max="14080" width="11.42578125" style="394"/>
    <col min="14081" max="14081" width="62" style="394" customWidth="1"/>
    <col min="14082" max="14117" width="11.7109375" style="394" customWidth="1"/>
    <col min="14118" max="14336" width="11.42578125" style="394"/>
    <col min="14337" max="14337" width="62" style="394" customWidth="1"/>
    <col min="14338" max="14373" width="11.7109375" style="394" customWidth="1"/>
    <col min="14374" max="14592" width="11.42578125" style="394"/>
    <col min="14593" max="14593" width="62" style="394" customWidth="1"/>
    <col min="14594" max="14629" width="11.7109375" style="394" customWidth="1"/>
    <col min="14630" max="14848" width="11.42578125" style="394"/>
    <col min="14849" max="14849" width="62" style="394" customWidth="1"/>
    <col min="14850" max="14885" width="11.7109375" style="394" customWidth="1"/>
    <col min="14886" max="15104" width="11.42578125" style="394"/>
    <col min="15105" max="15105" width="62" style="394" customWidth="1"/>
    <col min="15106" max="15141" width="11.7109375" style="394" customWidth="1"/>
    <col min="15142" max="15360" width="11.42578125" style="394"/>
    <col min="15361" max="15361" width="62" style="394" customWidth="1"/>
    <col min="15362" max="15397" width="11.7109375" style="394" customWidth="1"/>
    <col min="15398" max="15616" width="11.42578125" style="394"/>
    <col min="15617" max="15617" width="62" style="394" customWidth="1"/>
    <col min="15618" max="15653" width="11.7109375" style="394" customWidth="1"/>
    <col min="15654" max="15872" width="11.42578125" style="394"/>
    <col min="15873" max="15873" width="62" style="394" customWidth="1"/>
    <col min="15874" max="15909" width="11.7109375" style="394" customWidth="1"/>
    <col min="15910" max="16128" width="11.42578125" style="394"/>
    <col min="16129" max="16129" width="62" style="394" customWidth="1"/>
    <col min="16130" max="16165" width="11.7109375" style="394" customWidth="1"/>
    <col min="16166" max="16384" width="11.42578125" style="394"/>
  </cols>
  <sheetData>
    <row r="1" spans="1:54" ht="20.25" x14ac:dyDescent="0.3">
      <c r="A1" s="393" t="s">
        <v>207</v>
      </c>
      <c r="B1" s="412" t="s">
        <v>64</v>
      </c>
      <c r="AL1" s="417"/>
    </row>
    <row r="2" spans="1:54" ht="20.25" x14ac:dyDescent="0.3">
      <c r="A2" s="393" t="s">
        <v>315</v>
      </c>
      <c r="AL2" s="417"/>
    </row>
    <row r="3" spans="1:54" ht="18.75" x14ac:dyDescent="0.3">
      <c r="A3" s="501" t="s">
        <v>413</v>
      </c>
      <c r="AL3" s="420"/>
    </row>
    <row r="4" spans="1:54" ht="18.75" x14ac:dyDescent="0.3">
      <c r="A4" s="421" t="s">
        <v>433</v>
      </c>
      <c r="B4" s="426"/>
      <c r="C4" s="425"/>
      <c r="D4" s="427"/>
      <c r="E4" s="426"/>
      <c r="F4" s="425"/>
      <c r="G4" s="427"/>
      <c r="H4" s="425"/>
      <c r="I4" s="425"/>
      <c r="J4" s="427"/>
      <c r="K4" s="426"/>
      <c r="L4" s="425"/>
      <c r="M4" s="427"/>
      <c r="N4" s="426"/>
      <c r="O4" s="425"/>
      <c r="P4" s="427"/>
      <c r="Q4" s="426"/>
      <c r="R4" s="425"/>
      <c r="S4" s="427"/>
      <c r="T4" s="426"/>
      <c r="U4" s="425"/>
      <c r="V4" s="427"/>
      <c r="W4" s="426"/>
      <c r="X4" s="425"/>
      <c r="Y4" s="427"/>
      <c r="Z4" s="426"/>
      <c r="AA4" s="425"/>
      <c r="AB4" s="427"/>
      <c r="AC4" s="426"/>
      <c r="AD4" s="425"/>
      <c r="AE4" s="427"/>
      <c r="AF4" s="426"/>
      <c r="AG4" s="425"/>
      <c r="AH4" s="427"/>
      <c r="AI4" s="426"/>
      <c r="AJ4" s="502"/>
      <c r="AK4" s="427"/>
      <c r="AL4" s="428"/>
      <c r="AM4" s="429"/>
      <c r="AN4" s="429"/>
      <c r="AO4" s="429"/>
      <c r="AP4" s="429"/>
      <c r="AQ4" s="429"/>
      <c r="AR4" s="429"/>
      <c r="AS4" s="429"/>
      <c r="AT4" s="429"/>
      <c r="AU4" s="429"/>
      <c r="AV4" s="429"/>
      <c r="AW4" s="429"/>
      <c r="AX4" s="429"/>
      <c r="AY4" s="429"/>
      <c r="AZ4" s="429"/>
      <c r="BA4" s="429"/>
      <c r="BB4" s="429"/>
    </row>
    <row r="5" spans="1:54" ht="18.75" x14ac:dyDescent="0.3">
      <c r="A5" s="430"/>
      <c r="B5" s="795" t="s">
        <v>210</v>
      </c>
      <c r="C5" s="796"/>
      <c r="D5" s="797"/>
      <c r="E5" s="795" t="s">
        <v>211</v>
      </c>
      <c r="F5" s="796"/>
      <c r="G5" s="797"/>
      <c r="H5" s="796" t="s">
        <v>212</v>
      </c>
      <c r="I5" s="796"/>
      <c r="J5" s="797"/>
      <c r="K5" s="795" t="s">
        <v>213</v>
      </c>
      <c r="L5" s="796"/>
      <c r="M5" s="797"/>
      <c r="N5" s="431" t="s">
        <v>214</v>
      </c>
      <c r="O5" s="432"/>
      <c r="P5" s="433"/>
      <c r="Q5" s="795" t="s">
        <v>76</v>
      </c>
      <c r="R5" s="796"/>
      <c r="S5" s="797"/>
      <c r="T5" s="431"/>
      <c r="U5" s="432"/>
      <c r="V5" s="433"/>
      <c r="W5" s="795" t="s">
        <v>215</v>
      </c>
      <c r="X5" s="796"/>
      <c r="Y5" s="797"/>
      <c r="Z5" s="795" t="s">
        <v>88</v>
      </c>
      <c r="AA5" s="796"/>
      <c r="AB5" s="797"/>
      <c r="AC5" s="795"/>
      <c r="AD5" s="796"/>
      <c r="AE5" s="797"/>
      <c r="AF5" s="795" t="s">
        <v>89</v>
      </c>
      <c r="AG5" s="796"/>
      <c r="AH5" s="797"/>
      <c r="AI5" s="795" t="s">
        <v>361</v>
      </c>
      <c r="AJ5" s="796"/>
      <c r="AK5" s="797"/>
      <c r="AL5" s="434"/>
      <c r="AM5" s="435"/>
      <c r="AN5" s="791"/>
      <c r="AO5" s="791"/>
      <c r="AP5" s="791"/>
      <c r="AQ5" s="791"/>
      <c r="AR5" s="791"/>
      <c r="AS5" s="791"/>
      <c r="AT5" s="791"/>
      <c r="AU5" s="791"/>
      <c r="AV5" s="791"/>
      <c r="AW5" s="791"/>
      <c r="AX5" s="791"/>
      <c r="AY5" s="791"/>
      <c r="AZ5" s="791"/>
      <c r="BA5" s="791"/>
      <c r="BB5" s="791"/>
    </row>
    <row r="6" spans="1:54" ht="18.75" x14ac:dyDescent="0.3">
      <c r="A6" s="436"/>
      <c r="B6" s="792" t="s">
        <v>216</v>
      </c>
      <c r="C6" s="793"/>
      <c r="D6" s="794"/>
      <c r="E6" s="792" t="s">
        <v>217</v>
      </c>
      <c r="F6" s="793"/>
      <c r="G6" s="794"/>
      <c r="H6" s="793" t="s">
        <v>217</v>
      </c>
      <c r="I6" s="793"/>
      <c r="J6" s="794"/>
      <c r="K6" s="792" t="s">
        <v>218</v>
      </c>
      <c r="L6" s="793"/>
      <c r="M6" s="794"/>
      <c r="N6" s="792" t="s">
        <v>76</v>
      </c>
      <c r="O6" s="793"/>
      <c r="P6" s="794"/>
      <c r="Q6" s="792" t="s">
        <v>219</v>
      </c>
      <c r="R6" s="793"/>
      <c r="S6" s="794"/>
      <c r="T6" s="792" t="s">
        <v>81</v>
      </c>
      <c r="U6" s="793"/>
      <c r="V6" s="794"/>
      <c r="W6" s="792" t="s">
        <v>216</v>
      </c>
      <c r="X6" s="793"/>
      <c r="Y6" s="794"/>
      <c r="Z6" s="792" t="s">
        <v>220</v>
      </c>
      <c r="AA6" s="793"/>
      <c r="AB6" s="794"/>
      <c r="AC6" s="792" t="s">
        <v>83</v>
      </c>
      <c r="AD6" s="793"/>
      <c r="AE6" s="794"/>
      <c r="AF6" s="792" t="s">
        <v>217</v>
      </c>
      <c r="AG6" s="793"/>
      <c r="AH6" s="794"/>
      <c r="AI6" s="792" t="s">
        <v>362</v>
      </c>
      <c r="AJ6" s="793"/>
      <c r="AK6" s="794"/>
      <c r="AL6" s="434"/>
      <c r="AM6" s="435"/>
      <c r="AN6" s="791"/>
      <c r="AO6" s="791"/>
      <c r="AP6" s="791"/>
      <c r="AQ6" s="791"/>
      <c r="AR6" s="791"/>
      <c r="AS6" s="791"/>
      <c r="AT6" s="791"/>
      <c r="AU6" s="791"/>
      <c r="AV6" s="791"/>
      <c r="AW6" s="791"/>
      <c r="AX6" s="791"/>
      <c r="AY6" s="791"/>
      <c r="AZ6" s="791"/>
      <c r="BA6" s="791"/>
      <c r="BB6" s="791"/>
    </row>
    <row r="7" spans="1:54" ht="18.75" x14ac:dyDescent="0.3">
      <c r="A7" s="436"/>
      <c r="B7" s="437"/>
      <c r="C7" s="437"/>
      <c r="D7" s="438" t="s">
        <v>100</v>
      </c>
      <c r="E7" s="437"/>
      <c r="F7" s="437"/>
      <c r="G7" s="438" t="s">
        <v>100</v>
      </c>
      <c r="H7" s="437"/>
      <c r="I7" s="437"/>
      <c r="J7" s="438" t="s">
        <v>100</v>
      </c>
      <c r="K7" s="437"/>
      <c r="L7" s="437"/>
      <c r="M7" s="438" t="s">
        <v>100</v>
      </c>
      <c r="N7" s="437"/>
      <c r="O7" s="437"/>
      <c r="P7" s="438" t="s">
        <v>100</v>
      </c>
      <c r="Q7" s="437"/>
      <c r="R7" s="437"/>
      <c r="S7" s="438" t="s">
        <v>100</v>
      </c>
      <c r="T7" s="437"/>
      <c r="U7" s="437"/>
      <c r="V7" s="438" t="s">
        <v>100</v>
      </c>
      <c r="W7" s="437"/>
      <c r="X7" s="437"/>
      <c r="Y7" s="438" t="s">
        <v>100</v>
      </c>
      <c r="Z7" s="437"/>
      <c r="AA7" s="437"/>
      <c r="AB7" s="438" t="s">
        <v>100</v>
      </c>
      <c r="AC7" s="437"/>
      <c r="AD7" s="437"/>
      <c r="AE7" s="438" t="s">
        <v>100</v>
      </c>
      <c r="AF7" s="437"/>
      <c r="AG7" s="437"/>
      <c r="AH7" s="438" t="s">
        <v>100</v>
      </c>
      <c r="AI7" s="437"/>
      <c r="AJ7" s="437"/>
      <c r="AK7" s="438" t="s">
        <v>100</v>
      </c>
      <c r="AL7" s="434"/>
      <c r="AM7" s="435"/>
      <c r="AN7" s="435"/>
      <c r="AO7" s="435"/>
      <c r="AP7" s="435"/>
      <c r="AQ7" s="435"/>
      <c r="AR7" s="435"/>
      <c r="AS7" s="435"/>
      <c r="AT7" s="435"/>
      <c r="AU7" s="435"/>
      <c r="AV7" s="435"/>
      <c r="AW7" s="435"/>
      <c r="AX7" s="435"/>
      <c r="AY7" s="435"/>
      <c r="AZ7" s="435"/>
      <c r="BA7" s="435"/>
      <c r="BB7" s="435"/>
    </row>
    <row r="8" spans="1:54" ht="15.75" x14ac:dyDescent="0.25">
      <c r="A8" s="439" t="s">
        <v>364</v>
      </c>
      <c r="B8" s="440">
        <v>2015</v>
      </c>
      <c r="C8" s="440">
        <v>2016</v>
      </c>
      <c r="D8" s="441" t="s">
        <v>102</v>
      </c>
      <c r="E8" s="440">
        <v>2015</v>
      </c>
      <c r="F8" s="440">
        <v>2016</v>
      </c>
      <c r="G8" s="441" t="s">
        <v>102</v>
      </c>
      <c r="H8" s="440">
        <v>2015</v>
      </c>
      <c r="I8" s="440">
        <v>2016</v>
      </c>
      <c r="J8" s="441" t="s">
        <v>102</v>
      </c>
      <c r="K8" s="440">
        <v>2015</v>
      </c>
      <c r="L8" s="440">
        <v>2016</v>
      </c>
      <c r="M8" s="441" t="s">
        <v>102</v>
      </c>
      <c r="N8" s="440">
        <v>2015</v>
      </c>
      <c r="O8" s="440">
        <v>2016</v>
      </c>
      <c r="P8" s="441" t="s">
        <v>102</v>
      </c>
      <c r="Q8" s="440">
        <v>2015</v>
      </c>
      <c r="R8" s="440">
        <v>2016</v>
      </c>
      <c r="S8" s="441" t="s">
        <v>102</v>
      </c>
      <c r="T8" s="440">
        <v>2015</v>
      </c>
      <c r="U8" s="440">
        <v>2016</v>
      </c>
      <c r="V8" s="441" t="s">
        <v>102</v>
      </c>
      <c r="W8" s="440">
        <v>2015</v>
      </c>
      <c r="X8" s="440">
        <v>2016</v>
      </c>
      <c r="Y8" s="441" t="s">
        <v>102</v>
      </c>
      <c r="Z8" s="440">
        <v>2015</v>
      </c>
      <c r="AA8" s="440">
        <v>2016</v>
      </c>
      <c r="AB8" s="441" t="s">
        <v>102</v>
      </c>
      <c r="AC8" s="440">
        <v>2015</v>
      </c>
      <c r="AD8" s="440">
        <v>2016</v>
      </c>
      <c r="AE8" s="441" t="s">
        <v>102</v>
      </c>
      <c r="AF8" s="440">
        <v>2015</v>
      </c>
      <c r="AG8" s="440">
        <v>2016</v>
      </c>
      <c r="AH8" s="441" t="s">
        <v>102</v>
      </c>
      <c r="AI8" s="440">
        <v>2015</v>
      </c>
      <c r="AJ8" s="440">
        <v>2016</v>
      </c>
      <c r="AK8" s="441" t="s">
        <v>102</v>
      </c>
      <c r="AL8" s="434"/>
      <c r="AM8" s="442"/>
      <c r="AN8" s="443"/>
      <c r="AO8" s="443"/>
      <c r="AP8" s="442"/>
      <c r="AQ8" s="443"/>
      <c r="AR8" s="443"/>
      <c r="AS8" s="442"/>
      <c r="AT8" s="443"/>
      <c r="AU8" s="443"/>
      <c r="AV8" s="442"/>
      <c r="AW8" s="443"/>
      <c r="AX8" s="443"/>
      <c r="AY8" s="442"/>
      <c r="AZ8" s="443"/>
      <c r="BA8" s="443"/>
      <c r="BB8" s="442"/>
    </row>
    <row r="9" spans="1:54" s="512" customFormat="1" ht="18.75" x14ac:dyDescent="0.3">
      <c r="A9" s="503"/>
      <c r="B9" s="504"/>
      <c r="C9" s="505"/>
      <c r="D9" s="505"/>
      <c r="E9" s="504"/>
      <c r="F9" s="505"/>
      <c r="G9" s="505"/>
      <c r="H9" s="506"/>
      <c r="I9" s="505"/>
      <c r="J9" s="505"/>
      <c r="K9" s="507"/>
      <c r="L9" s="508"/>
      <c r="M9" s="505"/>
      <c r="N9" s="509"/>
      <c r="O9" s="505"/>
      <c r="P9" s="505"/>
      <c r="Q9" s="507"/>
      <c r="R9" s="508"/>
      <c r="S9" s="505"/>
      <c r="T9" s="507"/>
      <c r="U9" s="508"/>
      <c r="V9" s="505"/>
      <c r="W9" s="504"/>
      <c r="X9" s="505"/>
      <c r="Y9" s="505"/>
      <c r="Z9" s="504"/>
      <c r="AA9" s="505"/>
      <c r="AB9" s="505"/>
      <c r="AC9" s="504"/>
      <c r="AD9" s="505"/>
      <c r="AE9" s="510"/>
      <c r="AF9" s="509"/>
      <c r="AG9" s="505"/>
      <c r="AH9" s="505"/>
      <c r="AI9" s="505"/>
      <c r="AJ9" s="505"/>
      <c r="AK9" s="505"/>
      <c r="AL9" s="511"/>
      <c r="AM9" s="511"/>
    </row>
    <row r="10" spans="1:54" s="516" customFormat="1" ht="18.75" x14ac:dyDescent="0.3">
      <c r="A10" s="471" t="s">
        <v>423</v>
      </c>
      <c r="B10" s="504">
        <v>11.62</v>
      </c>
      <c r="C10" s="513"/>
      <c r="D10" s="451"/>
      <c r="E10" s="504">
        <v>21.3</v>
      </c>
      <c r="F10" s="505"/>
      <c r="G10" s="451"/>
      <c r="H10" s="506"/>
      <c r="I10" s="505"/>
      <c r="J10" s="451"/>
      <c r="K10" s="507">
        <v>9.58</v>
      </c>
      <c r="L10" s="508"/>
      <c r="M10" s="451"/>
      <c r="N10" s="504">
        <v>11.28</v>
      </c>
      <c r="O10" s="505">
        <v>343</v>
      </c>
      <c r="P10" s="451"/>
      <c r="Q10" s="507">
        <v>14.2</v>
      </c>
      <c r="R10" s="508"/>
      <c r="S10" s="451"/>
      <c r="T10" s="507">
        <v>14.7</v>
      </c>
      <c r="U10" s="508"/>
      <c r="V10" s="451"/>
      <c r="W10" s="507">
        <v>13.9</v>
      </c>
      <c r="X10" s="514"/>
      <c r="Y10" s="451"/>
      <c r="Z10" s="507">
        <v>9.43</v>
      </c>
      <c r="AA10" s="508">
        <v>11.43</v>
      </c>
      <c r="AB10" s="451"/>
      <c r="AC10" s="507">
        <v>20.143099911020833</v>
      </c>
      <c r="AD10" s="508"/>
      <c r="AE10" s="451"/>
      <c r="AF10" s="507">
        <v>26.27</v>
      </c>
      <c r="AG10" s="508"/>
      <c r="AH10" s="451"/>
      <c r="AI10" s="505"/>
      <c r="AJ10" s="505"/>
      <c r="AK10" s="505"/>
      <c r="AL10" s="515"/>
      <c r="AM10" s="515"/>
    </row>
    <row r="11" spans="1:54" s="516" customFormat="1" ht="18.75" x14ac:dyDescent="0.3">
      <c r="A11" s="469"/>
      <c r="B11" s="504"/>
      <c r="C11" s="513"/>
      <c r="D11" s="505"/>
      <c r="E11" s="504"/>
      <c r="F11" s="505"/>
      <c r="G11" s="505"/>
      <c r="H11" s="506"/>
      <c r="I11" s="505"/>
      <c r="J11" s="505"/>
      <c r="K11" s="507"/>
      <c r="L11" s="508"/>
      <c r="M11" s="505"/>
      <c r="N11" s="504"/>
      <c r="O11" s="505"/>
      <c r="P11" s="505"/>
      <c r="Q11" s="507"/>
      <c r="R11" s="508"/>
      <c r="S11" s="505"/>
      <c r="T11" s="507"/>
      <c r="U11" s="508"/>
      <c r="V11" s="505"/>
      <c r="W11" s="507"/>
      <c r="X11" s="508"/>
      <c r="Y11" s="505"/>
      <c r="Z11" s="507"/>
      <c r="AA11" s="508"/>
      <c r="AB11" s="505"/>
      <c r="AC11" s="507"/>
      <c r="AD11" s="508"/>
      <c r="AE11" s="505"/>
      <c r="AF11" s="507"/>
      <c r="AG11" s="508"/>
      <c r="AH11" s="505"/>
      <c r="AI11" s="505"/>
      <c r="AJ11" s="505"/>
      <c r="AK11" s="505"/>
      <c r="AL11" s="515"/>
      <c r="AM11" s="515"/>
    </row>
    <row r="12" spans="1:54" s="516" customFormat="1" ht="18.75" x14ac:dyDescent="0.3">
      <c r="A12" s="469" t="s">
        <v>414</v>
      </c>
      <c r="B12" s="504"/>
      <c r="C12" s="513"/>
      <c r="D12" s="505"/>
      <c r="E12" s="504"/>
      <c r="F12" s="505"/>
      <c r="G12" s="505"/>
      <c r="H12" s="506"/>
      <c r="I12" s="505"/>
      <c r="J12" s="505"/>
      <c r="K12" s="507"/>
      <c r="L12" s="508"/>
      <c r="M12" s="505"/>
      <c r="N12" s="504"/>
      <c r="O12" s="505"/>
      <c r="P12" s="505"/>
      <c r="Q12" s="507"/>
      <c r="R12" s="508"/>
      <c r="S12" s="505"/>
      <c r="T12" s="507"/>
      <c r="U12" s="508"/>
      <c r="V12" s="505"/>
      <c r="W12" s="507"/>
      <c r="X12" s="508"/>
      <c r="Y12" s="505"/>
      <c r="Z12" s="507"/>
      <c r="AA12" s="508"/>
      <c r="AB12" s="505"/>
      <c r="AC12" s="507"/>
      <c r="AD12" s="508"/>
      <c r="AE12" s="505"/>
      <c r="AF12" s="507"/>
      <c r="AG12" s="508"/>
      <c r="AH12" s="505"/>
      <c r="AI12" s="505"/>
      <c r="AJ12" s="505"/>
      <c r="AK12" s="505"/>
      <c r="AL12" s="515"/>
      <c r="AM12" s="515"/>
    </row>
    <row r="13" spans="1:54" s="516" customFormat="1" ht="22.5" x14ac:dyDescent="0.3">
      <c r="A13" s="469" t="s">
        <v>424</v>
      </c>
      <c r="B13" s="504">
        <v>1.17</v>
      </c>
      <c r="C13" s="513">
        <v>0.69</v>
      </c>
      <c r="D13" s="451"/>
      <c r="E13" s="504">
        <v>2.0606</v>
      </c>
      <c r="F13" s="505">
        <v>1.9104000000000001</v>
      </c>
      <c r="G13" s="451"/>
      <c r="H13" s="506"/>
      <c r="I13" s="505"/>
      <c r="J13" s="505"/>
      <c r="K13" s="507">
        <v>2.19</v>
      </c>
      <c r="L13" s="508">
        <v>2.0299999999999998</v>
      </c>
      <c r="M13" s="451"/>
      <c r="N13" s="504">
        <v>2.04</v>
      </c>
      <c r="O13" s="505">
        <v>2.2200000000000002</v>
      </c>
      <c r="P13" s="451"/>
      <c r="Q13" s="507">
        <v>2.4</v>
      </c>
      <c r="R13" s="508">
        <v>2.2000000000000002</v>
      </c>
      <c r="S13" s="451"/>
      <c r="T13" s="507">
        <v>1.9</v>
      </c>
      <c r="U13" s="508">
        <v>2.5</v>
      </c>
      <c r="V13" s="451"/>
      <c r="W13" s="507">
        <v>2.16</v>
      </c>
      <c r="X13" s="508">
        <v>2.41</v>
      </c>
      <c r="Y13" s="451"/>
      <c r="Z13" s="507">
        <v>1.0900000000000001</v>
      </c>
      <c r="AA13" s="508">
        <v>1.87</v>
      </c>
      <c r="AB13" s="451"/>
      <c r="AC13" s="507">
        <v>2.1872273821196302</v>
      </c>
      <c r="AD13" s="508">
        <v>2.0069870396602001</v>
      </c>
      <c r="AE13" s="451"/>
      <c r="AF13" s="507">
        <v>2.95</v>
      </c>
      <c r="AG13" s="508">
        <v>2.5499999999999998</v>
      </c>
      <c r="AH13" s="451"/>
      <c r="AI13" s="505"/>
      <c r="AJ13" s="505"/>
      <c r="AK13" s="505"/>
      <c r="AL13" s="515"/>
      <c r="AM13" s="515"/>
    </row>
    <row r="14" spans="1:54" s="516" customFormat="1" ht="18.75" x14ac:dyDescent="0.3">
      <c r="A14" s="469" t="s">
        <v>425</v>
      </c>
      <c r="B14" s="504">
        <v>0.57999999999999996</v>
      </c>
      <c r="C14" s="513">
        <v>2.52</v>
      </c>
      <c r="D14" s="451"/>
      <c r="E14" s="504">
        <v>2.2021999999999999</v>
      </c>
      <c r="F14" s="505">
        <v>1.9669000000000001</v>
      </c>
      <c r="G14" s="451"/>
      <c r="H14" s="506"/>
      <c r="I14" s="505"/>
      <c r="J14" s="505"/>
      <c r="K14" s="507">
        <v>2.411</v>
      </c>
      <c r="L14" s="508">
        <v>2.15</v>
      </c>
      <c r="M14" s="451"/>
      <c r="N14" s="504">
        <v>2.2999999999999998</v>
      </c>
      <c r="O14" s="505">
        <v>2.68</v>
      </c>
      <c r="P14" s="451"/>
      <c r="Q14" s="507">
        <v>2.5</v>
      </c>
      <c r="R14" s="508">
        <v>2.8</v>
      </c>
      <c r="S14" s="451"/>
      <c r="T14" s="507">
        <v>2.1</v>
      </c>
      <c r="U14" s="508">
        <v>2.4</v>
      </c>
      <c r="V14" s="451"/>
      <c r="W14" s="507">
        <v>3.5</v>
      </c>
      <c r="X14" s="508">
        <v>1.57</v>
      </c>
      <c r="Y14" s="451"/>
      <c r="Z14" s="507">
        <v>1.84</v>
      </c>
      <c r="AA14" s="508">
        <v>3.73</v>
      </c>
      <c r="AB14" s="451"/>
      <c r="AC14" s="507">
        <v>2.6845014586884601</v>
      </c>
      <c r="AD14" s="508">
        <v>1.72826214035526</v>
      </c>
      <c r="AE14" s="451"/>
      <c r="AF14" s="507">
        <v>2.35</v>
      </c>
      <c r="AG14" s="508">
        <v>1.95</v>
      </c>
      <c r="AH14" s="451"/>
      <c r="AI14" s="505"/>
      <c r="AJ14" s="505"/>
      <c r="AK14" s="505"/>
      <c r="AL14" s="515"/>
      <c r="AM14" s="515"/>
    </row>
    <row r="15" spans="1:54" s="516" customFormat="1" ht="18.75" x14ac:dyDescent="0.3">
      <c r="A15" s="469"/>
      <c r="B15" s="504"/>
      <c r="C15" s="513"/>
      <c r="D15" s="505"/>
      <c r="E15" s="504"/>
      <c r="F15" s="505"/>
      <c r="G15" s="505"/>
      <c r="H15" s="506"/>
      <c r="I15" s="505"/>
      <c r="J15" s="505"/>
      <c r="K15" s="507"/>
      <c r="L15" s="508"/>
      <c r="M15" s="505"/>
      <c r="N15" s="504"/>
      <c r="O15" s="505"/>
      <c r="P15" s="505"/>
      <c r="Q15" s="507"/>
      <c r="R15" s="508"/>
      <c r="S15" s="505"/>
      <c r="T15" s="507"/>
      <c r="U15" s="508"/>
      <c r="V15" s="505"/>
      <c r="W15" s="507"/>
      <c r="X15" s="508"/>
      <c r="Y15" s="505"/>
      <c r="Z15" s="507"/>
      <c r="AA15" s="508"/>
      <c r="AB15" s="505"/>
      <c r="AC15" s="507"/>
      <c r="AD15" s="508"/>
      <c r="AE15" s="505"/>
      <c r="AF15" s="507"/>
      <c r="AG15" s="508"/>
      <c r="AH15" s="505"/>
      <c r="AI15" s="505"/>
      <c r="AJ15" s="505"/>
      <c r="AK15" s="505"/>
      <c r="AL15" s="515"/>
      <c r="AM15" s="515"/>
    </row>
    <row r="16" spans="1:54" s="516" customFormat="1" ht="18.75" x14ac:dyDescent="0.3">
      <c r="A16" s="469" t="s">
        <v>426</v>
      </c>
      <c r="B16" s="504">
        <v>77.86</v>
      </c>
      <c r="C16" s="505"/>
      <c r="D16" s="451">
        <f>IF(B16=0, "    ---- ", IF(ABS(ROUND(100/B16*C16-100,1))&lt;999,ROUND(100/B16*C16-100,1),IF(ROUND(100/B16*C16-100,1)&gt;999,999,-999)))</f>
        <v>-100</v>
      </c>
      <c r="E16" s="504">
        <v>20.47</v>
      </c>
      <c r="F16" s="505">
        <v>24.04</v>
      </c>
      <c r="G16" s="451">
        <f>IF(E16=0, "    ---- ", IF(ABS(ROUND(100/E16*F16-100,1))&lt;999,ROUND(100/E16*F16-100,1),IF(ROUND(100/E16*F16-100,1)&gt;999,999,-999)))</f>
        <v>17.399999999999999</v>
      </c>
      <c r="H16" s="506"/>
      <c r="I16" s="505"/>
      <c r="J16" s="451"/>
      <c r="K16" s="507">
        <v>21.8</v>
      </c>
      <c r="L16" s="508"/>
      <c r="M16" s="451">
        <f>IF(K16=0, "    ---- ", IF(ABS(ROUND(100/K16*L16-100,1))&lt;999,ROUND(100/K16*L16-100,1),IF(ROUND(100/K16*L16-100,1)&gt;999,999,-999)))</f>
        <v>-100</v>
      </c>
      <c r="N16" s="504">
        <v>21.71</v>
      </c>
      <c r="O16" s="505">
        <v>25.08</v>
      </c>
      <c r="P16" s="451">
        <f>IF(N16=0, "    ---- ", IF(ABS(ROUND(100/N16*O16-100,1))&lt;999,ROUND(100/N16*O16-100,1),IF(ROUND(100/N16*O16-100,1)&gt;999,999,-999)))</f>
        <v>15.5</v>
      </c>
      <c r="Q16" s="507">
        <v>19.8</v>
      </c>
      <c r="R16" s="508">
        <v>36.700000000000003</v>
      </c>
      <c r="S16" s="451">
        <f>IF(Q16=0, "    ---- ", IF(ABS(ROUND(100/Q16*R16-100,1))&lt;999,ROUND(100/Q16*R16-100,1),IF(ROUND(100/Q16*R16-100,1)&gt;999,999,-999)))</f>
        <v>85.4</v>
      </c>
      <c r="T16" s="507">
        <v>23.3</v>
      </c>
      <c r="U16" s="508">
        <v>29.5</v>
      </c>
      <c r="V16" s="451">
        <f>IF(T16=0, "    ---- ", IF(ABS(ROUND(100/T16*U16-100,1))&lt;999,ROUND(100/T16*U16-100,1),IF(ROUND(100/T16*U16-100,1)&gt;999,999,-999)))</f>
        <v>26.6</v>
      </c>
      <c r="W16" s="507">
        <v>35.476096968831449</v>
      </c>
      <c r="X16" s="508">
        <v>36.946784960444802</v>
      </c>
      <c r="Y16" s="451">
        <f>IF(W16=0, "    ---- ", IF(ABS(ROUND(100/W16*X16-100,1))&lt;999,ROUND(100/W16*X16-100,1),IF(ROUND(100/W16*X16-100,1)&gt;999,999,-999)))</f>
        <v>4.0999999999999996</v>
      </c>
      <c r="Z16" s="507"/>
      <c r="AA16" s="508">
        <v>12.2</v>
      </c>
      <c r="AB16" s="505"/>
      <c r="AC16" s="507">
        <v>31.820360298190121</v>
      </c>
      <c r="AD16" s="508">
        <v>33.579696841648484</v>
      </c>
      <c r="AE16" s="451">
        <f>IF(AC16=0, "    ---- ", IF(ABS(ROUND(100/AC16*AD16-100,1))&lt;999,ROUND(100/AC16*AD16-100,1),IF(ROUND(100/AC16*AD16-100,1)&gt;999,999,-999)))</f>
        <v>5.5</v>
      </c>
      <c r="AF16" s="507">
        <v>25</v>
      </c>
      <c r="AG16" s="508">
        <v>24.1</v>
      </c>
      <c r="AH16" s="451">
        <f>IF(AF16=0, "    ---- ", IF(ABS(ROUND(100/AF16*AG16-100,1))&lt;999,ROUND(100/AF16*AG16-100,1),IF(ROUND(100/AF16*AG16-100,1)&gt;999,999,-999)))</f>
        <v>-3.6</v>
      </c>
      <c r="AI16" s="505"/>
      <c r="AJ16" s="505"/>
      <c r="AK16" s="505"/>
      <c r="AL16" s="515"/>
      <c r="AM16" s="515"/>
    </row>
    <row r="17" spans="1:39" s="516" customFormat="1" ht="18.75" x14ac:dyDescent="0.3">
      <c r="A17" s="469"/>
      <c r="B17" s="504"/>
      <c r="C17" s="513"/>
      <c r="D17" s="505"/>
      <c r="E17" s="504"/>
      <c r="F17" s="505"/>
      <c r="G17" s="505"/>
      <c r="H17" s="506"/>
      <c r="I17" s="505"/>
      <c r="J17" s="505"/>
      <c r="K17" s="507"/>
      <c r="L17" s="508"/>
      <c r="M17" s="505"/>
      <c r="N17" s="504"/>
      <c r="O17" s="505"/>
      <c r="P17" s="505"/>
      <c r="Q17" s="507"/>
      <c r="R17" s="508"/>
      <c r="S17" s="505"/>
      <c r="T17" s="507"/>
      <c r="U17" s="508"/>
      <c r="V17" s="505"/>
      <c r="W17" s="507"/>
      <c r="X17" s="508"/>
      <c r="Y17" s="505"/>
      <c r="Z17" s="507"/>
      <c r="AA17" s="508"/>
      <c r="AB17" s="505"/>
      <c r="AC17" s="507"/>
      <c r="AD17" s="508"/>
      <c r="AE17" s="505"/>
      <c r="AF17" s="507"/>
      <c r="AG17" s="508"/>
      <c r="AH17" s="505"/>
      <c r="AI17" s="505"/>
      <c r="AJ17" s="505"/>
      <c r="AK17" s="505"/>
      <c r="AL17" s="515"/>
      <c r="AM17" s="515"/>
    </row>
    <row r="18" spans="1:39" s="516" customFormat="1" ht="18.75" x14ac:dyDescent="0.3">
      <c r="A18" s="469" t="s">
        <v>427</v>
      </c>
      <c r="B18" s="483">
        <v>16.128</v>
      </c>
      <c r="C18" s="517">
        <v>28.446999999999999</v>
      </c>
      <c r="D18" s="451">
        <f>IF(B18=0, "    ---- ", IF(ABS(ROUND(100/B18*C18-100,1))&lt;999,ROUND(100/B18*C18-100,1),IF(ROUND(100/B18*C18-100,1)&gt;999,999,-999)))</f>
        <v>76.400000000000006</v>
      </c>
      <c r="E18" s="483">
        <v>3424.6759999999999</v>
      </c>
      <c r="F18" s="451">
        <v>2454.4769999999999</v>
      </c>
      <c r="G18" s="451">
        <f>IF(E18=0, "    ---- ", IF(ABS(ROUND(100/E18*F18-100,1))&lt;999,ROUND(100/E18*F18-100,1),IF(ROUND(100/E18*F18-100,1)&gt;999,999,-999)))</f>
        <v>-28.3</v>
      </c>
      <c r="H18" s="518"/>
      <c r="I18" s="451"/>
      <c r="J18" s="451"/>
      <c r="K18" s="447">
        <v>0</v>
      </c>
      <c r="L18" s="448">
        <v>1319.683</v>
      </c>
      <c r="M18" s="451" t="str">
        <f>IF(K18=0, "    ---- ", IF(ABS(ROUND(100/K18*L18-100,1))&lt;999,ROUND(100/K18*L18-100,1),IF(ROUND(100/K18*L18-100,1)&gt;999,999,-999)))</f>
        <v xml:space="preserve">    ---- </v>
      </c>
      <c r="N18" s="483">
        <v>20912.651726</v>
      </c>
      <c r="O18" s="451">
        <v>23990.960118999999</v>
      </c>
      <c r="P18" s="451">
        <f>IF(N18=0, "    ---- ", IF(ABS(ROUND(100/N18*O18-100,1))&lt;999,ROUND(100/N18*O18-100,1),IF(ROUND(100/N18*O18-100,1)&gt;999,999,-999)))</f>
        <v>14.7</v>
      </c>
      <c r="Q18" s="447">
        <v>58</v>
      </c>
      <c r="R18" s="448">
        <v>67</v>
      </c>
      <c r="S18" s="451">
        <f>IF(Q18=0, "    ---- ", IF(ABS(ROUND(100/Q18*R18-100,1))&lt;999,ROUND(100/Q18*R18-100,1),IF(ROUND(100/Q18*R18-100,1)&gt;999,999,-999)))</f>
        <v>15.5</v>
      </c>
      <c r="T18" s="447">
        <v>1148</v>
      </c>
      <c r="U18" s="448">
        <v>837</v>
      </c>
      <c r="V18" s="451">
        <f>IF(T18=0, "    ---- ", IF(ABS(ROUND(100/T18*U18-100,1))&lt;999,ROUND(100/T18*U18-100,1),IF(ROUND(100/T18*U18-100,1)&gt;999,999,-999)))</f>
        <v>-27.1</v>
      </c>
      <c r="W18" s="447">
        <v>8703</v>
      </c>
      <c r="X18" s="448">
        <v>8985</v>
      </c>
      <c r="Y18" s="451">
        <f>IF(W18=0, "    ---- ", IF(ABS(ROUND(100/W18*X18-100,1))&lt;999,ROUND(100/W18*X18-100,1),IF(ROUND(100/W18*X18-100,1)&gt;999,999,-999)))</f>
        <v>3.2</v>
      </c>
      <c r="Z18" s="447">
        <v>538.23639674000003</v>
      </c>
      <c r="AA18" s="448">
        <v>231.01741529</v>
      </c>
      <c r="AB18" s="451">
        <f>IF(Z18=0, "    ---- ", IF(ABS(ROUND(100/Z18*AA18-100,1))&lt;999,ROUND(100/Z18*AA18-100,1),IF(ROUND(100/Z18*AA18-100,1)&gt;999,999,-999)))</f>
        <v>-57.1</v>
      </c>
      <c r="AC18" s="447">
        <v>1612.0630000000001</v>
      </c>
      <c r="AD18" s="448">
        <v>1662.2539999999999</v>
      </c>
      <c r="AE18" s="451">
        <f>IF(AC18=0, "    ---- ", IF(ABS(ROUND(100/AC18*AD18-100,1))&lt;999,ROUND(100/AC18*AD18-100,1),IF(ROUND(100/AC18*AD18-100,1)&gt;999,999,-999)))</f>
        <v>3.1</v>
      </c>
      <c r="AF18" s="447">
        <v>4930</v>
      </c>
      <c r="AG18" s="448">
        <v>5244</v>
      </c>
      <c r="AH18" s="451">
        <f>IF(AF18=0, "    ---- ", IF(ABS(ROUND(100/AF18*AG18-100,1))&lt;999,ROUND(100/AF18*AG18-100,1),IF(ROUND(100/AF18*AG18-100,1)&gt;999,999,-999)))</f>
        <v>6.4</v>
      </c>
      <c r="AI18" s="451">
        <f>B18+E18+H18+K18+N18+Q18+T18+W18+Z18+AC18+AF18</f>
        <v>41342.755122740004</v>
      </c>
      <c r="AJ18" s="451">
        <f>C18+F18+I18+L18+O18+R18+U18+X18+AA18+AD18+AG18</f>
        <v>44819.83853429</v>
      </c>
      <c r="AK18" s="451">
        <f>IF(AI18=0, "    ---- ", IF(ABS(ROUND(100/AI18*AJ18-100,1))&lt;999,ROUND(100/AI18*AJ18-100,1),IF(ROUND(100/AI18*AJ18-100,1)&gt;999,999,-999)))</f>
        <v>8.4</v>
      </c>
      <c r="AL18" s="515"/>
      <c r="AM18" s="515"/>
    </row>
    <row r="19" spans="1:39" s="516" customFormat="1" ht="18.75" x14ac:dyDescent="0.3">
      <c r="A19" s="469"/>
      <c r="B19" s="483"/>
      <c r="C19" s="517"/>
      <c r="D19" s="451"/>
      <c r="E19" s="483"/>
      <c r="F19" s="451"/>
      <c r="G19" s="451"/>
      <c r="H19" s="518"/>
      <c r="I19" s="451"/>
      <c r="J19" s="451"/>
      <c r="K19" s="447"/>
      <c r="L19" s="448"/>
      <c r="M19" s="451"/>
      <c r="N19" s="483"/>
      <c r="O19" s="451"/>
      <c r="P19" s="451"/>
      <c r="Q19" s="447"/>
      <c r="R19" s="448"/>
      <c r="S19" s="451"/>
      <c r="T19" s="447"/>
      <c r="U19" s="448"/>
      <c r="V19" s="451"/>
      <c r="W19" s="447"/>
      <c r="X19" s="448"/>
      <c r="Y19" s="451"/>
      <c r="Z19" s="447"/>
      <c r="AA19" s="448"/>
      <c r="AB19" s="451"/>
      <c r="AC19" s="447"/>
      <c r="AD19" s="448"/>
      <c r="AE19" s="451"/>
      <c r="AF19" s="447"/>
      <c r="AG19" s="448"/>
      <c r="AH19" s="451"/>
      <c r="AI19" s="451"/>
      <c r="AJ19" s="451"/>
      <c r="AK19" s="451"/>
      <c r="AL19" s="515"/>
      <c r="AM19" s="515"/>
    </row>
    <row r="20" spans="1:39" s="516" customFormat="1" ht="18.75" x14ac:dyDescent="0.3">
      <c r="A20" s="519" t="s">
        <v>428</v>
      </c>
      <c r="B20" s="520"/>
      <c r="C20" s="521"/>
      <c r="D20" s="521"/>
      <c r="E20" s="520">
        <v>9426.6360000000004</v>
      </c>
      <c r="F20" s="521">
        <v>11990</v>
      </c>
      <c r="G20" s="521">
        <f>IF(E20=0, "    ---- ", IF(ABS(ROUND(100/E20*F20-100,1))&lt;999,ROUND(100/E20*F20-100,1),IF(ROUND(100/E20*F20-100,1)&gt;999,999,-999)))</f>
        <v>27.2</v>
      </c>
      <c r="H20" s="522"/>
      <c r="I20" s="521"/>
      <c r="J20" s="521"/>
      <c r="K20" s="523">
        <v>0</v>
      </c>
      <c r="L20" s="524"/>
      <c r="M20" s="521"/>
      <c r="N20" s="520">
        <v>717.13055195000004</v>
      </c>
      <c r="O20" s="521">
        <v>1092</v>
      </c>
      <c r="P20" s="521">
        <f>IF(N20=0, "    ---- ", IF(ABS(ROUND(100/N20*O20-100,1))&lt;999,ROUND(100/N20*O20-100,1),IF(ROUND(100/N20*O20-100,1)&gt;999,999,-999)))</f>
        <v>52.3</v>
      </c>
      <c r="Q20" s="525">
        <v>48</v>
      </c>
      <c r="R20" s="526">
        <v>83</v>
      </c>
      <c r="S20" s="521">
        <f>IF(Q20=0, "    ---- ", IF(ABS(ROUND(100/Q20*R20-100,1))&lt;999,ROUND(100/Q20*R20-100,1),IF(ROUND(100/Q20*R20-100,1)&gt;999,999,-999)))</f>
        <v>72.900000000000006</v>
      </c>
      <c r="T20" s="525">
        <v>1920</v>
      </c>
      <c r="U20" s="526">
        <v>2782</v>
      </c>
      <c r="V20" s="521">
        <f>IF(T20=0, "    ---- ", IF(ABS(ROUND(100/T20*U20-100,1))&lt;999,ROUND(100/T20*U20-100,1),IF(ROUND(100/T20*U20-100,1)&gt;999,999,-999)))</f>
        <v>44.9</v>
      </c>
      <c r="W20" s="525">
        <v>1356</v>
      </c>
      <c r="X20" s="526">
        <v>1741</v>
      </c>
      <c r="Y20" s="521">
        <f>IF(W20=0, "    ---- ", IF(ABS(ROUND(100/W20*X20-100,1))&lt;999,ROUND(100/W20*X20-100,1),IF(ROUND(100/W20*X20-100,1)&gt;999,999,-999)))</f>
        <v>28.4</v>
      </c>
      <c r="Z20" s="525"/>
      <c r="AA20" s="526">
        <v>1.3440000000000001</v>
      </c>
      <c r="AB20" s="521"/>
      <c r="AC20" s="525">
        <v>477.59900000000005</v>
      </c>
      <c r="AD20" s="526">
        <v>-37.086764000000002</v>
      </c>
      <c r="AE20" s="521">
        <f>IF(AC20=0, "    ---- ", IF(ABS(ROUND(100/AC20*AD20-100,1))&lt;999,ROUND(100/AC20*AD20-100,1),IF(ROUND(100/AC20*AD20-100,1)&gt;999,999,-999)))</f>
        <v>-107.8</v>
      </c>
      <c r="AF20" s="525">
        <v>9695</v>
      </c>
      <c r="AG20" s="526">
        <v>12420</v>
      </c>
      <c r="AH20" s="521">
        <f>IF(AF20=0, "    ---- ", IF(ABS(ROUND(100/AF20*AG20-100,1))&lt;999,ROUND(100/AF20*AG20-100,1),IF(ROUND(100/AF20*AG20-100,1)&gt;999,999,-999)))</f>
        <v>28.1</v>
      </c>
      <c r="AI20" s="521">
        <f>B20+E20+H20+K20+N20+Q20+T20+W20+Z20+AC20+AF20</f>
        <v>23640.365551950003</v>
      </c>
      <c r="AJ20" s="521">
        <f>C20+F20+I20+L20+O20+R20+U20+X20+AA20+AD20+AG20</f>
        <v>30072.257236000001</v>
      </c>
      <c r="AK20" s="521">
        <f>IF(AI20=0, "    ---- ", IF(ABS(ROUND(100/AI20*AJ20-100,1))&lt;999,ROUND(100/AI20*AJ20-100,1),IF(ROUND(100/AI20*AJ20-100,1)&gt;999,999,-999)))</f>
        <v>27.2</v>
      </c>
      <c r="AL20" s="515"/>
      <c r="AM20" s="515"/>
    </row>
  </sheetData>
  <mergeCells count="32">
    <mergeCell ref="W5:Y5"/>
    <mergeCell ref="B5:D5"/>
    <mergeCell ref="E5:G5"/>
    <mergeCell ref="H5:J5"/>
    <mergeCell ref="K5:M5"/>
    <mergeCell ref="Q5:S5"/>
    <mergeCell ref="AT5:AV5"/>
    <mergeCell ref="AW5:AY5"/>
    <mergeCell ref="AZ5:BB5"/>
    <mergeCell ref="B6:D6"/>
    <mergeCell ref="E6:G6"/>
    <mergeCell ref="H6:J6"/>
    <mergeCell ref="K6:M6"/>
    <mergeCell ref="N6:P6"/>
    <mergeCell ref="Q6:S6"/>
    <mergeCell ref="T6:V6"/>
    <mergeCell ref="Z5:AB5"/>
    <mergeCell ref="AC5:AE5"/>
    <mergeCell ref="AF5:AH5"/>
    <mergeCell ref="AI5:AK5"/>
    <mergeCell ref="AN5:AP5"/>
    <mergeCell ref="AQ5:AS5"/>
    <mergeCell ref="AQ6:AS6"/>
    <mergeCell ref="AT6:AV6"/>
    <mergeCell ref="AW6:AY6"/>
    <mergeCell ref="AZ6:BB6"/>
    <mergeCell ref="W6:Y6"/>
    <mergeCell ref="Z6:AB6"/>
    <mergeCell ref="AC6:AE6"/>
    <mergeCell ref="AF6:AH6"/>
    <mergeCell ref="AI6:AK6"/>
    <mergeCell ref="AN6:AP6"/>
  </mergeCells>
  <hyperlinks>
    <hyperlink ref="B1" location="Innhold!A1" display="Tilbak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2:Q65"/>
  <sheetViews>
    <sheetView showGridLines="0" zoomScale="90" zoomScaleNormal="90" workbookViewId="0">
      <selection activeCell="A4" sqref="A4"/>
    </sheetView>
  </sheetViews>
  <sheetFormatPr baseColWidth="10" defaultRowHeight="12.75" x14ac:dyDescent="0.2"/>
  <cols>
    <col min="1" max="1" width="66.28515625" style="1" customWidth="1"/>
    <col min="2" max="2" width="4.28515625" style="51" customWidth="1"/>
    <col min="3" max="3" width="105.140625" style="1" customWidth="1"/>
    <col min="4" max="8" width="12.7109375" style="1" customWidth="1"/>
    <col min="9" max="257" width="11.42578125" style="1"/>
    <col min="258" max="258" width="2.7109375" style="1" customWidth="1"/>
    <col min="259" max="259" width="176.7109375" style="1" customWidth="1"/>
    <col min="260" max="260" width="11.42578125" style="1"/>
    <col min="261" max="261" width="176.7109375" style="1" customWidth="1"/>
    <col min="262" max="262" width="11.42578125" style="1"/>
    <col min="263" max="263" width="88.7109375" style="1" customWidth="1"/>
    <col min="264" max="513" width="11.42578125" style="1"/>
    <col min="514" max="514" width="2.7109375" style="1" customWidth="1"/>
    <col min="515" max="515" width="176.7109375" style="1" customWidth="1"/>
    <col min="516" max="516" width="11.42578125" style="1"/>
    <col min="517" max="517" width="176.7109375" style="1" customWidth="1"/>
    <col min="518" max="518" width="11.42578125" style="1"/>
    <col min="519" max="519" width="88.7109375" style="1" customWidth="1"/>
    <col min="520" max="769" width="11.42578125" style="1"/>
    <col min="770" max="770" width="2.7109375" style="1" customWidth="1"/>
    <col min="771" max="771" width="176.7109375" style="1" customWidth="1"/>
    <col min="772" max="772" width="11.42578125" style="1"/>
    <col min="773" max="773" width="176.7109375" style="1" customWidth="1"/>
    <col min="774" max="774" width="11.42578125" style="1"/>
    <col min="775" max="775" width="88.7109375" style="1" customWidth="1"/>
    <col min="776" max="1025" width="11.42578125" style="1"/>
    <col min="1026" max="1026" width="2.7109375" style="1" customWidth="1"/>
    <col min="1027" max="1027" width="176.7109375" style="1" customWidth="1"/>
    <col min="1028" max="1028" width="11.42578125" style="1"/>
    <col min="1029" max="1029" width="176.7109375" style="1" customWidth="1"/>
    <col min="1030" max="1030" width="11.42578125" style="1"/>
    <col min="1031" max="1031" width="88.7109375" style="1" customWidth="1"/>
    <col min="1032" max="1281" width="11.42578125" style="1"/>
    <col min="1282" max="1282" width="2.7109375" style="1" customWidth="1"/>
    <col min="1283" max="1283" width="176.7109375" style="1" customWidth="1"/>
    <col min="1284" max="1284" width="11.42578125" style="1"/>
    <col min="1285" max="1285" width="176.7109375" style="1" customWidth="1"/>
    <col min="1286" max="1286" width="11.42578125" style="1"/>
    <col min="1287" max="1287" width="88.7109375" style="1" customWidth="1"/>
    <col min="1288" max="1537" width="11.42578125" style="1"/>
    <col min="1538" max="1538" width="2.7109375" style="1" customWidth="1"/>
    <col min="1539" max="1539" width="176.7109375" style="1" customWidth="1"/>
    <col min="1540" max="1540" width="11.42578125" style="1"/>
    <col min="1541" max="1541" width="176.7109375" style="1" customWidth="1"/>
    <col min="1542" max="1542" width="11.42578125" style="1"/>
    <col min="1543" max="1543" width="88.7109375" style="1" customWidth="1"/>
    <col min="1544" max="1793" width="11.42578125" style="1"/>
    <col min="1794" max="1794" width="2.7109375" style="1" customWidth="1"/>
    <col min="1795" max="1795" width="176.7109375" style="1" customWidth="1"/>
    <col min="1796" max="1796" width="11.42578125" style="1"/>
    <col min="1797" max="1797" width="176.7109375" style="1" customWidth="1"/>
    <col min="1798" max="1798" width="11.42578125" style="1"/>
    <col min="1799" max="1799" width="88.7109375" style="1" customWidth="1"/>
    <col min="1800" max="2049" width="11.42578125" style="1"/>
    <col min="2050" max="2050" width="2.7109375" style="1" customWidth="1"/>
    <col min="2051" max="2051" width="176.7109375" style="1" customWidth="1"/>
    <col min="2052" max="2052" width="11.42578125" style="1"/>
    <col min="2053" max="2053" width="176.7109375" style="1" customWidth="1"/>
    <col min="2054" max="2054" width="11.42578125" style="1"/>
    <col min="2055" max="2055" width="88.7109375" style="1" customWidth="1"/>
    <col min="2056" max="2305" width="11.42578125" style="1"/>
    <col min="2306" max="2306" width="2.7109375" style="1" customWidth="1"/>
    <col min="2307" max="2307" width="176.7109375" style="1" customWidth="1"/>
    <col min="2308" max="2308" width="11.42578125" style="1"/>
    <col min="2309" max="2309" width="176.7109375" style="1" customWidth="1"/>
    <col min="2310" max="2310" width="11.42578125" style="1"/>
    <col min="2311" max="2311" width="88.7109375" style="1" customWidth="1"/>
    <col min="2312" max="2561" width="11.42578125" style="1"/>
    <col min="2562" max="2562" width="2.7109375" style="1" customWidth="1"/>
    <col min="2563" max="2563" width="176.7109375" style="1" customWidth="1"/>
    <col min="2564" max="2564" width="11.42578125" style="1"/>
    <col min="2565" max="2565" width="176.7109375" style="1" customWidth="1"/>
    <col min="2566" max="2566" width="11.42578125" style="1"/>
    <col min="2567" max="2567" width="88.7109375" style="1" customWidth="1"/>
    <col min="2568" max="2817" width="11.42578125" style="1"/>
    <col min="2818" max="2818" width="2.7109375" style="1" customWidth="1"/>
    <col min="2819" max="2819" width="176.7109375" style="1" customWidth="1"/>
    <col min="2820" max="2820" width="11.42578125" style="1"/>
    <col min="2821" max="2821" width="176.7109375" style="1" customWidth="1"/>
    <col min="2822" max="2822" width="11.42578125" style="1"/>
    <col min="2823" max="2823" width="88.7109375" style="1" customWidth="1"/>
    <col min="2824" max="3073" width="11.42578125" style="1"/>
    <col min="3074" max="3074" width="2.7109375" style="1" customWidth="1"/>
    <col min="3075" max="3075" width="176.7109375" style="1" customWidth="1"/>
    <col min="3076" max="3076" width="11.42578125" style="1"/>
    <col min="3077" max="3077" width="176.7109375" style="1" customWidth="1"/>
    <col min="3078" max="3078" width="11.42578125" style="1"/>
    <col min="3079" max="3079" width="88.7109375" style="1" customWidth="1"/>
    <col min="3080" max="3329" width="11.42578125" style="1"/>
    <col min="3330" max="3330" width="2.7109375" style="1" customWidth="1"/>
    <col min="3331" max="3331" width="176.7109375" style="1" customWidth="1"/>
    <col min="3332" max="3332" width="11.42578125" style="1"/>
    <col min="3333" max="3333" width="176.7109375" style="1" customWidth="1"/>
    <col min="3334" max="3334" width="11.42578125" style="1"/>
    <col min="3335" max="3335" width="88.7109375" style="1" customWidth="1"/>
    <col min="3336" max="3585" width="11.42578125" style="1"/>
    <col min="3586" max="3586" width="2.7109375" style="1" customWidth="1"/>
    <col min="3587" max="3587" width="176.7109375" style="1" customWidth="1"/>
    <col min="3588" max="3588" width="11.42578125" style="1"/>
    <col min="3589" max="3589" width="176.7109375" style="1" customWidth="1"/>
    <col min="3590" max="3590" width="11.42578125" style="1"/>
    <col min="3591" max="3591" width="88.7109375" style="1" customWidth="1"/>
    <col min="3592" max="3841" width="11.42578125" style="1"/>
    <col min="3842" max="3842" width="2.7109375" style="1" customWidth="1"/>
    <col min="3843" max="3843" width="176.7109375" style="1" customWidth="1"/>
    <col min="3844" max="3844" width="11.42578125" style="1"/>
    <col min="3845" max="3845" width="176.7109375" style="1" customWidth="1"/>
    <col min="3846" max="3846" width="11.42578125" style="1"/>
    <col min="3847" max="3847" width="88.7109375" style="1" customWidth="1"/>
    <col min="3848" max="4097" width="11.42578125" style="1"/>
    <col min="4098" max="4098" width="2.7109375" style="1" customWidth="1"/>
    <col min="4099" max="4099" width="176.7109375" style="1" customWidth="1"/>
    <col min="4100" max="4100" width="11.42578125" style="1"/>
    <col min="4101" max="4101" width="176.7109375" style="1" customWidth="1"/>
    <col min="4102" max="4102" width="11.42578125" style="1"/>
    <col min="4103" max="4103" width="88.7109375" style="1" customWidth="1"/>
    <col min="4104" max="4353" width="11.42578125" style="1"/>
    <col min="4354" max="4354" width="2.7109375" style="1" customWidth="1"/>
    <col min="4355" max="4355" width="176.7109375" style="1" customWidth="1"/>
    <col min="4356" max="4356" width="11.42578125" style="1"/>
    <col min="4357" max="4357" width="176.7109375" style="1" customWidth="1"/>
    <col min="4358" max="4358" width="11.42578125" style="1"/>
    <col min="4359" max="4359" width="88.7109375" style="1" customWidth="1"/>
    <col min="4360" max="4609" width="11.42578125" style="1"/>
    <col min="4610" max="4610" width="2.7109375" style="1" customWidth="1"/>
    <col min="4611" max="4611" width="176.7109375" style="1" customWidth="1"/>
    <col min="4612" max="4612" width="11.42578125" style="1"/>
    <col min="4613" max="4613" width="176.7109375" style="1" customWidth="1"/>
    <col min="4614" max="4614" width="11.42578125" style="1"/>
    <col min="4615" max="4615" width="88.7109375" style="1" customWidth="1"/>
    <col min="4616" max="4865" width="11.42578125" style="1"/>
    <col min="4866" max="4866" width="2.7109375" style="1" customWidth="1"/>
    <col min="4867" max="4867" width="176.7109375" style="1" customWidth="1"/>
    <col min="4868" max="4868" width="11.42578125" style="1"/>
    <col min="4869" max="4869" width="176.7109375" style="1" customWidth="1"/>
    <col min="4870" max="4870" width="11.42578125" style="1"/>
    <col min="4871" max="4871" width="88.7109375" style="1" customWidth="1"/>
    <col min="4872" max="5121" width="11.42578125" style="1"/>
    <col min="5122" max="5122" width="2.7109375" style="1" customWidth="1"/>
    <col min="5123" max="5123" width="176.7109375" style="1" customWidth="1"/>
    <col min="5124" max="5124" width="11.42578125" style="1"/>
    <col min="5125" max="5125" width="176.7109375" style="1" customWidth="1"/>
    <col min="5126" max="5126" width="11.42578125" style="1"/>
    <col min="5127" max="5127" width="88.7109375" style="1" customWidth="1"/>
    <col min="5128" max="5377" width="11.42578125" style="1"/>
    <col min="5378" max="5378" width="2.7109375" style="1" customWidth="1"/>
    <col min="5379" max="5379" width="176.7109375" style="1" customWidth="1"/>
    <col min="5380" max="5380" width="11.42578125" style="1"/>
    <col min="5381" max="5381" width="176.7109375" style="1" customWidth="1"/>
    <col min="5382" max="5382" width="11.42578125" style="1"/>
    <col min="5383" max="5383" width="88.7109375" style="1" customWidth="1"/>
    <col min="5384" max="5633" width="11.42578125" style="1"/>
    <col min="5634" max="5634" width="2.7109375" style="1" customWidth="1"/>
    <col min="5635" max="5635" width="176.7109375" style="1" customWidth="1"/>
    <col min="5636" max="5636" width="11.42578125" style="1"/>
    <col min="5637" max="5637" width="176.7109375" style="1" customWidth="1"/>
    <col min="5638" max="5638" width="11.42578125" style="1"/>
    <col min="5639" max="5639" width="88.7109375" style="1" customWidth="1"/>
    <col min="5640" max="5889" width="11.42578125" style="1"/>
    <col min="5890" max="5890" width="2.7109375" style="1" customWidth="1"/>
    <col min="5891" max="5891" width="176.7109375" style="1" customWidth="1"/>
    <col min="5892" max="5892" width="11.42578125" style="1"/>
    <col min="5893" max="5893" width="176.7109375" style="1" customWidth="1"/>
    <col min="5894" max="5894" width="11.42578125" style="1"/>
    <col min="5895" max="5895" width="88.7109375" style="1" customWidth="1"/>
    <col min="5896" max="6145" width="11.42578125" style="1"/>
    <col min="6146" max="6146" width="2.7109375" style="1" customWidth="1"/>
    <col min="6147" max="6147" width="176.7109375" style="1" customWidth="1"/>
    <col min="6148" max="6148" width="11.42578125" style="1"/>
    <col min="6149" max="6149" width="176.7109375" style="1" customWidth="1"/>
    <col min="6150" max="6150" width="11.42578125" style="1"/>
    <col min="6151" max="6151" width="88.7109375" style="1" customWidth="1"/>
    <col min="6152" max="6401" width="11.42578125" style="1"/>
    <col min="6402" max="6402" width="2.7109375" style="1" customWidth="1"/>
    <col min="6403" max="6403" width="176.7109375" style="1" customWidth="1"/>
    <col min="6404" max="6404" width="11.42578125" style="1"/>
    <col min="6405" max="6405" width="176.7109375" style="1" customWidth="1"/>
    <col min="6406" max="6406" width="11.42578125" style="1"/>
    <col min="6407" max="6407" width="88.7109375" style="1" customWidth="1"/>
    <col min="6408" max="6657" width="11.42578125" style="1"/>
    <col min="6658" max="6658" width="2.7109375" style="1" customWidth="1"/>
    <col min="6659" max="6659" width="176.7109375" style="1" customWidth="1"/>
    <col min="6660" max="6660" width="11.42578125" style="1"/>
    <col min="6661" max="6661" width="176.7109375" style="1" customWidth="1"/>
    <col min="6662" max="6662" width="11.42578125" style="1"/>
    <col min="6663" max="6663" width="88.7109375" style="1" customWidth="1"/>
    <col min="6664" max="6913" width="11.42578125" style="1"/>
    <col min="6914" max="6914" width="2.7109375" style="1" customWidth="1"/>
    <col min="6915" max="6915" width="176.7109375" style="1" customWidth="1"/>
    <col min="6916" max="6916" width="11.42578125" style="1"/>
    <col min="6917" max="6917" width="176.7109375" style="1" customWidth="1"/>
    <col min="6918" max="6918" width="11.42578125" style="1"/>
    <col min="6919" max="6919" width="88.7109375" style="1" customWidth="1"/>
    <col min="6920" max="7169" width="11.42578125" style="1"/>
    <col min="7170" max="7170" width="2.7109375" style="1" customWidth="1"/>
    <col min="7171" max="7171" width="176.7109375" style="1" customWidth="1"/>
    <col min="7172" max="7172" width="11.42578125" style="1"/>
    <col min="7173" max="7173" width="176.7109375" style="1" customWidth="1"/>
    <col min="7174" max="7174" width="11.42578125" style="1"/>
    <col min="7175" max="7175" width="88.7109375" style="1" customWidth="1"/>
    <col min="7176" max="7425" width="11.42578125" style="1"/>
    <col min="7426" max="7426" width="2.7109375" style="1" customWidth="1"/>
    <col min="7427" max="7427" width="176.7109375" style="1" customWidth="1"/>
    <col min="7428" max="7428" width="11.42578125" style="1"/>
    <col min="7429" max="7429" width="176.7109375" style="1" customWidth="1"/>
    <col min="7430" max="7430" width="11.42578125" style="1"/>
    <col min="7431" max="7431" width="88.7109375" style="1" customWidth="1"/>
    <col min="7432" max="7681" width="11.42578125" style="1"/>
    <col min="7682" max="7682" width="2.7109375" style="1" customWidth="1"/>
    <col min="7683" max="7683" width="176.7109375" style="1" customWidth="1"/>
    <col min="7684" max="7684" width="11.42578125" style="1"/>
    <col min="7685" max="7685" width="176.7109375" style="1" customWidth="1"/>
    <col min="7686" max="7686" width="11.42578125" style="1"/>
    <col min="7687" max="7687" width="88.7109375" style="1" customWidth="1"/>
    <col min="7688" max="7937" width="11.42578125" style="1"/>
    <col min="7938" max="7938" width="2.7109375" style="1" customWidth="1"/>
    <col min="7939" max="7939" width="176.7109375" style="1" customWidth="1"/>
    <col min="7940" max="7940" width="11.42578125" style="1"/>
    <col min="7941" max="7941" width="176.7109375" style="1" customWidth="1"/>
    <col min="7942" max="7942" width="11.42578125" style="1"/>
    <col min="7943" max="7943" width="88.7109375" style="1" customWidth="1"/>
    <col min="7944" max="8193" width="11.42578125" style="1"/>
    <col min="8194" max="8194" width="2.7109375" style="1" customWidth="1"/>
    <col min="8195" max="8195" width="176.7109375" style="1" customWidth="1"/>
    <col min="8196" max="8196" width="11.42578125" style="1"/>
    <col min="8197" max="8197" width="176.7109375" style="1" customWidth="1"/>
    <col min="8198" max="8198" width="11.42578125" style="1"/>
    <col min="8199" max="8199" width="88.7109375" style="1" customWidth="1"/>
    <col min="8200" max="8449" width="11.42578125" style="1"/>
    <col min="8450" max="8450" width="2.7109375" style="1" customWidth="1"/>
    <col min="8451" max="8451" width="176.7109375" style="1" customWidth="1"/>
    <col min="8452" max="8452" width="11.42578125" style="1"/>
    <col min="8453" max="8453" width="176.7109375" style="1" customWidth="1"/>
    <col min="8454" max="8454" width="11.42578125" style="1"/>
    <col min="8455" max="8455" width="88.7109375" style="1" customWidth="1"/>
    <col min="8456" max="8705" width="11.42578125" style="1"/>
    <col min="8706" max="8706" width="2.7109375" style="1" customWidth="1"/>
    <col min="8707" max="8707" width="176.7109375" style="1" customWidth="1"/>
    <col min="8708" max="8708" width="11.42578125" style="1"/>
    <col min="8709" max="8709" width="176.7109375" style="1" customWidth="1"/>
    <col min="8710" max="8710" width="11.42578125" style="1"/>
    <col min="8711" max="8711" width="88.7109375" style="1" customWidth="1"/>
    <col min="8712" max="8961" width="11.42578125" style="1"/>
    <col min="8962" max="8962" width="2.7109375" style="1" customWidth="1"/>
    <col min="8963" max="8963" width="176.7109375" style="1" customWidth="1"/>
    <col min="8964" max="8964" width="11.42578125" style="1"/>
    <col min="8965" max="8965" width="176.7109375" style="1" customWidth="1"/>
    <col min="8966" max="8966" width="11.42578125" style="1"/>
    <col min="8967" max="8967" width="88.7109375" style="1" customWidth="1"/>
    <col min="8968" max="9217" width="11.42578125" style="1"/>
    <col min="9218" max="9218" width="2.7109375" style="1" customWidth="1"/>
    <col min="9219" max="9219" width="176.7109375" style="1" customWidth="1"/>
    <col min="9220" max="9220" width="11.42578125" style="1"/>
    <col min="9221" max="9221" width="176.7109375" style="1" customWidth="1"/>
    <col min="9222" max="9222" width="11.42578125" style="1"/>
    <col min="9223" max="9223" width="88.7109375" style="1" customWidth="1"/>
    <col min="9224" max="9473" width="11.42578125" style="1"/>
    <col min="9474" max="9474" width="2.7109375" style="1" customWidth="1"/>
    <col min="9475" max="9475" width="176.7109375" style="1" customWidth="1"/>
    <col min="9476" max="9476" width="11.42578125" style="1"/>
    <col min="9477" max="9477" width="176.7109375" style="1" customWidth="1"/>
    <col min="9478" max="9478" width="11.42578125" style="1"/>
    <col min="9479" max="9479" width="88.7109375" style="1" customWidth="1"/>
    <col min="9480" max="9729" width="11.42578125" style="1"/>
    <col min="9730" max="9730" width="2.7109375" style="1" customWidth="1"/>
    <col min="9731" max="9731" width="176.7109375" style="1" customWidth="1"/>
    <col min="9732" max="9732" width="11.42578125" style="1"/>
    <col min="9733" max="9733" width="176.7109375" style="1" customWidth="1"/>
    <col min="9734" max="9734" width="11.42578125" style="1"/>
    <col min="9735" max="9735" width="88.7109375" style="1" customWidth="1"/>
    <col min="9736" max="9985" width="11.42578125" style="1"/>
    <col min="9986" max="9986" width="2.7109375" style="1" customWidth="1"/>
    <col min="9987" max="9987" width="176.7109375" style="1" customWidth="1"/>
    <col min="9988" max="9988" width="11.42578125" style="1"/>
    <col min="9989" max="9989" width="176.7109375" style="1" customWidth="1"/>
    <col min="9990" max="9990" width="11.42578125" style="1"/>
    <col min="9991" max="9991" width="88.7109375" style="1" customWidth="1"/>
    <col min="9992" max="10241" width="11.42578125" style="1"/>
    <col min="10242" max="10242" width="2.7109375" style="1" customWidth="1"/>
    <col min="10243" max="10243" width="176.7109375" style="1" customWidth="1"/>
    <col min="10244" max="10244" width="11.42578125" style="1"/>
    <col min="10245" max="10245" width="176.7109375" style="1" customWidth="1"/>
    <col min="10246" max="10246" width="11.42578125" style="1"/>
    <col min="10247" max="10247" width="88.7109375" style="1" customWidth="1"/>
    <col min="10248" max="10497" width="11.42578125" style="1"/>
    <col min="10498" max="10498" width="2.7109375" style="1" customWidth="1"/>
    <col min="10499" max="10499" width="176.7109375" style="1" customWidth="1"/>
    <col min="10500" max="10500" width="11.42578125" style="1"/>
    <col min="10501" max="10501" width="176.7109375" style="1" customWidth="1"/>
    <col min="10502" max="10502" width="11.42578125" style="1"/>
    <col min="10503" max="10503" width="88.7109375" style="1" customWidth="1"/>
    <col min="10504" max="10753" width="11.42578125" style="1"/>
    <col min="10754" max="10754" width="2.7109375" style="1" customWidth="1"/>
    <col min="10755" max="10755" width="176.7109375" style="1" customWidth="1"/>
    <col min="10756" max="10756" width="11.42578125" style="1"/>
    <col min="10757" max="10757" width="176.7109375" style="1" customWidth="1"/>
    <col min="10758" max="10758" width="11.42578125" style="1"/>
    <col min="10759" max="10759" width="88.7109375" style="1" customWidth="1"/>
    <col min="10760" max="11009" width="11.42578125" style="1"/>
    <col min="11010" max="11010" width="2.7109375" style="1" customWidth="1"/>
    <col min="11011" max="11011" width="176.7109375" style="1" customWidth="1"/>
    <col min="11012" max="11012" width="11.42578125" style="1"/>
    <col min="11013" max="11013" width="176.7109375" style="1" customWidth="1"/>
    <col min="11014" max="11014" width="11.42578125" style="1"/>
    <col min="11015" max="11015" width="88.7109375" style="1" customWidth="1"/>
    <col min="11016" max="11265" width="11.42578125" style="1"/>
    <col min="11266" max="11266" width="2.7109375" style="1" customWidth="1"/>
    <col min="11267" max="11267" width="176.7109375" style="1" customWidth="1"/>
    <col min="11268" max="11268" width="11.42578125" style="1"/>
    <col min="11269" max="11269" width="176.7109375" style="1" customWidth="1"/>
    <col min="11270" max="11270" width="11.42578125" style="1"/>
    <col min="11271" max="11271" width="88.7109375" style="1" customWidth="1"/>
    <col min="11272" max="11521" width="11.42578125" style="1"/>
    <col min="11522" max="11522" width="2.7109375" style="1" customWidth="1"/>
    <col min="11523" max="11523" width="176.7109375" style="1" customWidth="1"/>
    <col min="11524" max="11524" width="11.42578125" style="1"/>
    <col min="11525" max="11525" width="176.7109375" style="1" customWidth="1"/>
    <col min="11526" max="11526" width="11.42578125" style="1"/>
    <col min="11527" max="11527" width="88.7109375" style="1" customWidth="1"/>
    <col min="11528" max="11777" width="11.42578125" style="1"/>
    <col min="11778" max="11778" width="2.7109375" style="1" customWidth="1"/>
    <col min="11779" max="11779" width="176.7109375" style="1" customWidth="1"/>
    <col min="11780" max="11780" width="11.42578125" style="1"/>
    <col min="11781" max="11781" width="176.7109375" style="1" customWidth="1"/>
    <col min="11782" max="11782" width="11.42578125" style="1"/>
    <col min="11783" max="11783" width="88.7109375" style="1" customWidth="1"/>
    <col min="11784" max="12033" width="11.42578125" style="1"/>
    <col min="12034" max="12034" width="2.7109375" style="1" customWidth="1"/>
    <col min="12035" max="12035" width="176.7109375" style="1" customWidth="1"/>
    <col min="12036" max="12036" width="11.42578125" style="1"/>
    <col min="12037" max="12037" width="176.7109375" style="1" customWidth="1"/>
    <col min="12038" max="12038" width="11.42578125" style="1"/>
    <col min="12039" max="12039" width="88.7109375" style="1" customWidth="1"/>
    <col min="12040" max="12289" width="11.42578125" style="1"/>
    <col min="12290" max="12290" width="2.7109375" style="1" customWidth="1"/>
    <col min="12291" max="12291" width="176.7109375" style="1" customWidth="1"/>
    <col min="12292" max="12292" width="11.42578125" style="1"/>
    <col min="12293" max="12293" width="176.7109375" style="1" customWidth="1"/>
    <col min="12294" max="12294" width="11.42578125" style="1"/>
    <col min="12295" max="12295" width="88.7109375" style="1" customWidth="1"/>
    <col min="12296" max="12545" width="11.42578125" style="1"/>
    <col min="12546" max="12546" width="2.7109375" style="1" customWidth="1"/>
    <col min="12547" max="12547" width="176.7109375" style="1" customWidth="1"/>
    <col min="12548" max="12548" width="11.42578125" style="1"/>
    <col min="12549" max="12549" width="176.7109375" style="1" customWidth="1"/>
    <col min="12550" max="12550" width="11.42578125" style="1"/>
    <col min="12551" max="12551" width="88.7109375" style="1" customWidth="1"/>
    <col min="12552" max="12801" width="11.42578125" style="1"/>
    <col min="12802" max="12802" width="2.7109375" style="1" customWidth="1"/>
    <col min="12803" max="12803" width="176.7109375" style="1" customWidth="1"/>
    <col min="12804" max="12804" width="11.42578125" style="1"/>
    <col min="12805" max="12805" width="176.7109375" style="1" customWidth="1"/>
    <col min="12806" max="12806" width="11.42578125" style="1"/>
    <col min="12807" max="12807" width="88.7109375" style="1" customWidth="1"/>
    <col min="12808" max="13057" width="11.42578125" style="1"/>
    <col min="13058" max="13058" width="2.7109375" style="1" customWidth="1"/>
    <col min="13059" max="13059" width="176.7109375" style="1" customWidth="1"/>
    <col min="13060" max="13060" width="11.42578125" style="1"/>
    <col min="13061" max="13061" width="176.7109375" style="1" customWidth="1"/>
    <col min="13062" max="13062" width="11.42578125" style="1"/>
    <col min="13063" max="13063" width="88.7109375" style="1" customWidth="1"/>
    <col min="13064" max="13313" width="11.42578125" style="1"/>
    <col min="13314" max="13314" width="2.7109375" style="1" customWidth="1"/>
    <col min="13315" max="13315" width="176.7109375" style="1" customWidth="1"/>
    <col min="13316" max="13316" width="11.42578125" style="1"/>
    <col min="13317" max="13317" width="176.7109375" style="1" customWidth="1"/>
    <col min="13318" max="13318" width="11.42578125" style="1"/>
    <col min="13319" max="13319" width="88.7109375" style="1" customWidth="1"/>
    <col min="13320" max="13569" width="11.42578125" style="1"/>
    <col min="13570" max="13570" width="2.7109375" style="1" customWidth="1"/>
    <col min="13571" max="13571" width="176.7109375" style="1" customWidth="1"/>
    <col min="13572" max="13572" width="11.42578125" style="1"/>
    <col min="13573" max="13573" width="176.7109375" style="1" customWidth="1"/>
    <col min="13574" max="13574" width="11.42578125" style="1"/>
    <col min="13575" max="13575" width="88.7109375" style="1" customWidth="1"/>
    <col min="13576" max="13825" width="11.42578125" style="1"/>
    <col min="13826" max="13826" width="2.7109375" style="1" customWidth="1"/>
    <col min="13827" max="13827" width="176.7109375" style="1" customWidth="1"/>
    <col min="13828" max="13828" width="11.42578125" style="1"/>
    <col min="13829" max="13829" width="176.7109375" style="1" customWidth="1"/>
    <col min="13830" max="13830" width="11.42578125" style="1"/>
    <col min="13831" max="13831" width="88.7109375" style="1" customWidth="1"/>
    <col min="13832" max="14081" width="11.42578125" style="1"/>
    <col min="14082" max="14082" width="2.7109375" style="1" customWidth="1"/>
    <col min="14083" max="14083" width="176.7109375" style="1" customWidth="1"/>
    <col min="14084" max="14084" width="11.42578125" style="1"/>
    <col min="14085" max="14085" width="176.7109375" style="1" customWidth="1"/>
    <col min="14086" max="14086" width="11.42578125" style="1"/>
    <col min="14087" max="14087" width="88.7109375" style="1" customWidth="1"/>
    <col min="14088" max="14337" width="11.42578125" style="1"/>
    <col min="14338" max="14338" width="2.7109375" style="1" customWidth="1"/>
    <col min="14339" max="14339" width="176.7109375" style="1" customWidth="1"/>
    <col min="14340" max="14340" width="11.42578125" style="1"/>
    <col min="14341" max="14341" width="176.7109375" style="1" customWidth="1"/>
    <col min="14342" max="14342" width="11.42578125" style="1"/>
    <col min="14343" max="14343" width="88.7109375" style="1" customWidth="1"/>
    <col min="14344" max="14593" width="11.42578125" style="1"/>
    <col min="14594" max="14594" width="2.7109375" style="1" customWidth="1"/>
    <col min="14595" max="14595" width="176.7109375" style="1" customWidth="1"/>
    <col min="14596" max="14596" width="11.42578125" style="1"/>
    <col min="14597" max="14597" width="176.7109375" style="1" customWidth="1"/>
    <col min="14598" max="14598" width="11.42578125" style="1"/>
    <col min="14599" max="14599" width="88.7109375" style="1" customWidth="1"/>
    <col min="14600" max="14849" width="11.42578125" style="1"/>
    <col min="14850" max="14850" width="2.7109375" style="1" customWidth="1"/>
    <col min="14851" max="14851" width="176.7109375" style="1" customWidth="1"/>
    <col min="14852" max="14852" width="11.42578125" style="1"/>
    <col min="14853" max="14853" width="176.7109375" style="1" customWidth="1"/>
    <col min="14854" max="14854" width="11.42578125" style="1"/>
    <col min="14855" max="14855" width="88.7109375" style="1" customWidth="1"/>
    <col min="14856" max="15105" width="11.42578125" style="1"/>
    <col min="15106" max="15106" width="2.7109375" style="1" customWidth="1"/>
    <col min="15107" max="15107" width="176.7109375" style="1" customWidth="1"/>
    <col min="15108" max="15108" width="11.42578125" style="1"/>
    <col min="15109" max="15109" width="176.7109375" style="1" customWidth="1"/>
    <col min="15110" max="15110" width="11.42578125" style="1"/>
    <col min="15111" max="15111" width="88.7109375" style="1" customWidth="1"/>
    <col min="15112" max="15361" width="11.42578125" style="1"/>
    <col min="15362" max="15362" width="2.7109375" style="1" customWidth="1"/>
    <col min="15363" max="15363" width="176.7109375" style="1" customWidth="1"/>
    <col min="15364" max="15364" width="11.42578125" style="1"/>
    <col min="15365" max="15365" width="176.7109375" style="1" customWidth="1"/>
    <col min="15366" max="15366" width="11.42578125" style="1"/>
    <col min="15367" max="15367" width="88.7109375" style="1" customWidth="1"/>
    <col min="15368" max="15617" width="11.42578125" style="1"/>
    <col min="15618" max="15618" width="2.7109375" style="1" customWidth="1"/>
    <col min="15619" max="15619" width="176.7109375" style="1" customWidth="1"/>
    <col min="15620" max="15620" width="11.42578125" style="1"/>
    <col min="15621" max="15621" width="176.7109375" style="1" customWidth="1"/>
    <col min="15622" max="15622" width="11.42578125" style="1"/>
    <col min="15623" max="15623" width="88.7109375" style="1" customWidth="1"/>
    <col min="15624" max="15873" width="11.42578125" style="1"/>
    <col min="15874" max="15874" width="2.7109375" style="1" customWidth="1"/>
    <col min="15875" max="15875" width="176.7109375" style="1" customWidth="1"/>
    <col min="15876" max="15876" width="11.42578125" style="1"/>
    <col min="15877" max="15877" width="176.7109375" style="1" customWidth="1"/>
    <col min="15878" max="15878" width="11.42578125" style="1"/>
    <col min="15879" max="15879" width="88.7109375" style="1" customWidth="1"/>
    <col min="15880" max="16129" width="11.42578125" style="1"/>
    <col min="16130" max="16130" width="2.7109375" style="1" customWidth="1"/>
    <col min="16131" max="16131" width="176.7109375" style="1" customWidth="1"/>
    <col min="16132" max="16132" width="11.42578125" style="1"/>
    <col min="16133" max="16133" width="176.7109375" style="1" customWidth="1"/>
    <col min="16134" max="16134" width="11.42578125" style="1"/>
    <col min="16135" max="16135" width="88.7109375" style="1" customWidth="1"/>
    <col min="16136" max="16384" width="11.42578125" style="1"/>
  </cols>
  <sheetData>
    <row r="2" spans="1:17" x14ac:dyDescent="0.2">
      <c r="C2" s="338"/>
      <c r="D2" s="338"/>
      <c r="E2" s="338"/>
    </row>
    <row r="3" spans="1:17" x14ac:dyDescent="0.2">
      <c r="A3" s="44" t="s">
        <v>63</v>
      </c>
    </row>
    <row r="4" spans="1:17" x14ac:dyDescent="0.2">
      <c r="C4" s="338"/>
      <c r="D4" s="338"/>
      <c r="E4" s="338"/>
      <c r="F4" s="338"/>
      <c r="G4" s="338"/>
      <c r="H4" s="338"/>
      <c r="I4" s="338"/>
      <c r="J4" s="338"/>
      <c r="K4" s="338"/>
    </row>
    <row r="6" spans="1:17" ht="15.75" x14ac:dyDescent="0.25">
      <c r="C6" s="346" t="s">
        <v>17</v>
      </c>
      <c r="D6" s="3"/>
      <c r="E6" s="346"/>
    </row>
    <row r="7" spans="1:17" ht="18.75" customHeight="1" x14ac:dyDescent="0.2">
      <c r="C7" s="3"/>
      <c r="D7" s="3"/>
      <c r="E7" s="51"/>
    </row>
    <row r="8" spans="1:17" ht="15.75" x14ac:dyDescent="0.25">
      <c r="B8" s="339">
        <v>1</v>
      </c>
      <c r="C8" s="340" t="s">
        <v>323</v>
      </c>
      <c r="E8" s="350"/>
    </row>
    <row r="9" spans="1:17" ht="31.5" x14ac:dyDescent="0.2">
      <c r="B9" s="339">
        <v>2</v>
      </c>
      <c r="C9" s="343" t="s">
        <v>324</v>
      </c>
      <c r="E9" s="8"/>
      <c r="Q9" s="3"/>
    </row>
    <row r="10" spans="1:17" ht="47.25" x14ac:dyDescent="0.2">
      <c r="B10" s="339">
        <v>3</v>
      </c>
      <c r="C10" s="340" t="s">
        <v>325</v>
      </c>
      <c r="E10" s="8"/>
    </row>
    <row r="11" spans="1:17" ht="141.75" x14ac:dyDescent="0.2">
      <c r="B11" s="339">
        <v>4</v>
      </c>
      <c r="C11" s="341" t="s">
        <v>326</v>
      </c>
      <c r="E11" s="8"/>
    </row>
    <row r="12" spans="1:17" ht="47.25" x14ac:dyDescent="0.2">
      <c r="B12" s="339">
        <v>5</v>
      </c>
      <c r="C12" s="343" t="s">
        <v>327</v>
      </c>
      <c r="E12" s="3"/>
    </row>
    <row r="13" spans="1:17" ht="31.5" x14ac:dyDescent="0.2">
      <c r="B13" s="339">
        <v>6</v>
      </c>
      <c r="C13" s="340" t="s">
        <v>22</v>
      </c>
      <c r="E13" s="3"/>
    </row>
    <row r="14" spans="1:17" ht="15.75" x14ac:dyDescent="0.2">
      <c r="B14" s="339">
        <v>7</v>
      </c>
      <c r="C14" s="340" t="s">
        <v>24</v>
      </c>
    </row>
    <row r="15" spans="1:17" ht="18.75" customHeight="1" x14ac:dyDescent="0.2">
      <c r="B15" s="339">
        <v>8</v>
      </c>
      <c r="C15" s="340" t="s">
        <v>18</v>
      </c>
    </row>
    <row r="16" spans="1:17" ht="18.75" customHeight="1" x14ac:dyDescent="0.2">
      <c r="B16" s="339">
        <v>9</v>
      </c>
      <c r="C16" s="340" t="s">
        <v>19</v>
      </c>
    </row>
    <row r="17" spans="2:9" ht="15.75" x14ac:dyDescent="0.25">
      <c r="B17" s="339">
        <v>10</v>
      </c>
      <c r="C17" s="340" t="s">
        <v>23</v>
      </c>
      <c r="E17" s="346"/>
    </row>
    <row r="18" spans="2:9" ht="15.75" x14ac:dyDescent="0.2">
      <c r="B18" s="339">
        <v>11</v>
      </c>
      <c r="C18" s="340" t="s">
        <v>25</v>
      </c>
      <c r="E18" s="8"/>
    </row>
    <row r="19" spans="2:9" ht="15.75" x14ac:dyDescent="0.2">
      <c r="B19" s="339">
        <v>12</v>
      </c>
      <c r="C19" s="340" t="s">
        <v>20</v>
      </c>
      <c r="E19" s="8"/>
    </row>
    <row r="20" spans="2:9" ht="15.75" x14ac:dyDescent="0.2">
      <c r="B20" s="339">
        <v>13</v>
      </c>
      <c r="C20" s="340" t="s">
        <v>329</v>
      </c>
      <c r="E20" s="3"/>
    </row>
    <row r="21" spans="2:9" ht="15.75" x14ac:dyDescent="0.2">
      <c r="B21" s="339">
        <v>14</v>
      </c>
      <c r="C21" s="340" t="s">
        <v>21</v>
      </c>
      <c r="E21" s="351"/>
    </row>
    <row r="22" spans="2:9" ht="47.25" x14ac:dyDescent="0.2">
      <c r="B22" s="339">
        <v>15</v>
      </c>
      <c r="C22" s="340" t="s">
        <v>330</v>
      </c>
      <c r="E22" s="3"/>
    </row>
    <row r="23" spans="2:9" ht="31.5" x14ac:dyDescent="0.2">
      <c r="B23" s="339">
        <v>16</v>
      </c>
      <c r="C23" s="343" t="s">
        <v>417</v>
      </c>
      <c r="D23" s="344"/>
      <c r="E23" s="338"/>
      <c r="F23" s="344"/>
      <c r="G23" s="2"/>
      <c r="H23" s="2"/>
      <c r="I23" s="2"/>
    </row>
    <row r="24" spans="2:9" ht="18.75" customHeight="1" x14ac:dyDescent="0.25">
      <c r="B24" s="342">
        <v>17</v>
      </c>
      <c r="C24" s="345" t="s">
        <v>328</v>
      </c>
    </row>
    <row r="25" spans="2:9" ht="18.75" customHeight="1" x14ac:dyDescent="0.25">
      <c r="B25" s="342">
        <v>18</v>
      </c>
      <c r="C25" s="345" t="s">
        <v>331</v>
      </c>
    </row>
    <row r="26" spans="2:9" ht="18.75" customHeight="1" x14ac:dyDescent="0.25">
      <c r="B26" s="342"/>
      <c r="C26" s="348"/>
    </row>
    <row r="27" spans="2:9" ht="18.75" customHeight="1" x14ac:dyDescent="0.2">
      <c r="C27" s="364"/>
    </row>
    <row r="28" spans="2:9" ht="18.75" customHeight="1" x14ac:dyDescent="0.2">
      <c r="C28" s="348"/>
    </row>
    <row r="29" spans="2:9" ht="18.75" customHeight="1" x14ac:dyDescent="0.2">
      <c r="C29" s="348"/>
    </row>
    <row r="30" spans="2:9" ht="15.75" x14ac:dyDescent="0.2">
      <c r="C30" s="348"/>
    </row>
    <row r="31" spans="2:9" ht="18.75" customHeight="1" x14ac:dyDescent="0.2"/>
    <row r="32" spans="2:9" ht="18.75" customHeight="1" x14ac:dyDescent="0.2"/>
    <row r="33" spans="1:14" ht="18.75" customHeight="1" x14ac:dyDescent="0.2"/>
    <row r="34" spans="1:14" ht="18.75" customHeight="1" x14ac:dyDescent="0.2"/>
    <row r="35" spans="1:14" ht="18.75" customHeight="1" x14ac:dyDescent="0.2"/>
    <row r="36" spans="1:14" ht="18.75" customHeight="1" x14ac:dyDescent="0.2"/>
    <row r="37" spans="1:14" ht="18.75" customHeight="1" x14ac:dyDescent="0.2">
      <c r="D37" s="3"/>
      <c r="E37" s="3"/>
      <c r="F37" s="3"/>
      <c r="G37" s="3"/>
      <c r="H37" s="3"/>
      <c r="I37" s="3"/>
      <c r="J37" s="3"/>
      <c r="K37" s="3"/>
      <c r="L37" s="3"/>
      <c r="M37" s="3"/>
      <c r="N37" s="3"/>
    </row>
    <row r="38" spans="1:14" ht="18.75" customHeight="1" x14ac:dyDescent="0.2">
      <c r="D38" s="3"/>
      <c r="E38" s="3"/>
      <c r="F38" s="3"/>
      <c r="G38" s="3"/>
      <c r="H38" s="3"/>
      <c r="I38" s="3"/>
      <c r="J38" s="3"/>
      <c r="K38" s="3"/>
      <c r="L38" s="3"/>
      <c r="M38" s="3"/>
      <c r="N38" s="3"/>
    </row>
    <row r="39" spans="1:14" ht="18.75" customHeight="1" x14ac:dyDescent="0.2">
      <c r="A39" s="4"/>
      <c r="D39" s="3"/>
      <c r="E39" s="3"/>
      <c r="F39" s="3"/>
      <c r="G39" s="3"/>
      <c r="H39" s="3"/>
      <c r="I39" s="3"/>
      <c r="J39" s="3"/>
      <c r="K39" s="3"/>
      <c r="L39" s="3"/>
      <c r="M39" s="3"/>
      <c r="N39" s="3"/>
    </row>
    <row r="40" spans="1:14" ht="18.75" customHeight="1" x14ac:dyDescent="0.2">
      <c r="A40" s="4"/>
      <c r="B40" s="8"/>
      <c r="D40" s="3"/>
      <c r="E40" s="3"/>
      <c r="F40" s="3"/>
      <c r="G40" s="3"/>
      <c r="H40" s="3"/>
      <c r="I40" s="3"/>
      <c r="J40" s="3"/>
      <c r="K40" s="3"/>
      <c r="L40" s="3"/>
      <c r="M40" s="3"/>
      <c r="N40" s="3"/>
    </row>
    <row r="41" spans="1:14" ht="18.75" customHeight="1" x14ac:dyDescent="0.2">
      <c r="A41" s="4"/>
      <c r="B41" s="8"/>
      <c r="D41" s="3"/>
      <c r="E41" s="3"/>
      <c r="F41" s="3"/>
      <c r="G41" s="3"/>
      <c r="H41" s="3"/>
      <c r="I41" s="3"/>
      <c r="J41" s="3"/>
      <c r="K41" s="3"/>
      <c r="L41" s="3"/>
      <c r="M41" s="3"/>
      <c r="N41" s="3"/>
    </row>
    <row r="42" spans="1:14" ht="18.75" customHeight="1" x14ac:dyDescent="0.2">
      <c r="A42" s="4"/>
      <c r="B42" s="8"/>
      <c r="D42" s="3"/>
      <c r="E42" s="3"/>
      <c r="F42" s="3"/>
      <c r="G42" s="3"/>
      <c r="H42" s="3"/>
      <c r="I42" s="3"/>
      <c r="J42" s="3"/>
      <c r="K42" s="3"/>
      <c r="L42" s="3"/>
      <c r="M42" s="3"/>
      <c r="N42" s="3"/>
    </row>
    <row r="43" spans="1:14" ht="18.75" customHeight="1" x14ac:dyDescent="0.2">
      <c r="A43" s="4"/>
      <c r="B43" s="349"/>
      <c r="C43" s="4"/>
      <c r="D43" s="3"/>
      <c r="E43" s="3"/>
      <c r="F43" s="3"/>
      <c r="G43" s="3"/>
      <c r="H43" s="3"/>
      <c r="I43" s="3"/>
      <c r="J43" s="3"/>
      <c r="K43" s="3"/>
      <c r="L43" s="3"/>
      <c r="M43" s="3"/>
      <c r="N43" s="3"/>
    </row>
    <row r="44" spans="1:14" ht="18.75" customHeight="1" x14ac:dyDescent="0.2">
      <c r="B44" s="8"/>
      <c r="D44" s="3"/>
      <c r="E44" s="3"/>
      <c r="F44" s="3"/>
      <c r="G44" s="3"/>
      <c r="H44" s="3"/>
      <c r="I44" s="3"/>
      <c r="J44" s="3"/>
      <c r="K44" s="3"/>
      <c r="L44" s="3"/>
      <c r="M44" s="3"/>
      <c r="N44" s="3"/>
    </row>
    <row r="45" spans="1:14" ht="18.75" customHeight="1" x14ac:dyDescent="0.2">
      <c r="B45" s="8"/>
      <c r="D45" s="3"/>
      <c r="E45" s="3"/>
      <c r="F45" s="3"/>
      <c r="G45" s="3"/>
      <c r="H45" s="3"/>
      <c r="I45" s="3"/>
      <c r="J45" s="3"/>
      <c r="K45" s="3"/>
      <c r="L45" s="3"/>
      <c r="M45" s="3"/>
      <c r="N45" s="3"/>
    </row>
    <row r="46" spans="1:14" ht="18.75" customHeight="1" x14ac:dyDescent="0.2">
      <c r="D46" s="3"/>
      <c r="E46" s="3"/>
      <c r="F46" s="3"/>
      <c r="G46" s="3"/>
      <c r="H46" s="3"/>
      <c r="I46" s="3"/>
      <c r="J46" s="3"/>
      <c r="K46" s="3"/>
      <c r="L46" s="3"/>
      <c r="M46" s="3"/>
      <c r="N46" s="3"/>
    </row>
    <row r="47" spans="1:14" ht="18.75" customHeight="1" x14ac:dyDescent="0.2">
      <c r="D47" s="3"/>
      <c r="E47" s="3"/>
      <c r="F47" s="3"/>
      <c r="G47" s="3"/>
      <c r="H47" s="3"/>
      <c r="I47" s="3"/>
      <c r="J47" s="3"/>
      <c r="K47" s="3"/>
      <c r="L47" s="3"/>
      <c r="M47" s="3"/>
      <c r="N47" s="3"/>
    </row>
    <row r="48" spans="1:14" ht="18.75" customHeight="1" x14ac:dyDescent="0.2">
      <c r="D48" s="3"/>
      <c r="E48" s="3"/>
      <c r="F48" s="3"/>
      <c r="G48" s="3"/>
      <c r="H48" s="3"/>
      <c r="I48" s="3"/>
      <c r="J48" s="3"/>
      <c r="K48" s="3"/>
      <c r="L48" s="3"/>
      <c r="M48" s="3"/>
      <c r="N48" s="3"/>
    </row>
    <row r="49" spans="4:14" ht="18.75" customHeight="1" x14ac:dyDescent="0.2">
      <c r="D49" s="3"/>
      <c r="E49" s="3"/>
      <c r="F49" s="3"/>
      <c r="G49" s="3"/>
      <c r="H49" s="3"/>
      <c r="I49" s="3"/>
      <c r="J49" s="3"/>
      <c r="K49" s="3"/>
      <c r="L49" s="3"/>
      <c r="M49" s="3"/>
      <c r="N49" s="3"/>
    </row>
    <row r="50" spans="4:14" ht="18.75" customHeight="1" x14ac:dyDescent="0.2">
      <c r="D50" s="338"/>
      <c r="E50" s="338"/>
      <c r="F50" s="338"/>
      <c r="G50" s="338"/>
      <c r="H50" s="338"/>
      <c r="I50" s="338"/>
      <c r="J50" s="338"/>
      <c r="K50" s="338"/>
      <c r="L50" s="338"/>
      <c r="M50" s="338"/>
      <c r="N50" s="338"/>
    </row>
    <row r="51" spans="4:14" ht="18.75" customHeight="1" x14ac:dyDescent="0.2"/>
    <row r="52" spans="4:14" ht="18.75" customHeight="1" x14ac:dyDescent="0.2"/>
    <row r="53" spans="4:14" ht="18.75" customHeight="1" x14ac:dyDescent="0.2"/>
    <row r="54" spans="4:14" ht="18.75" customHeight="1" x14ac:dyDescent="0.2"/>
    <row r="55" spans="4:14" ht="18.75" customHeight="1" x14ac:dyDescent="0.2"/>
    <row r="56" spans="4:14" ht="18.75" customHeight="1" x14ac:dyDescent="0.2"/>
    <row r="57" spans="4:14" ht="18.75" customHeight="1" x14ac:dyDescent="0.2"/>
    <row r="58" spans="4:14" ht="18.75" customHeight="1" x14ac:dyDescent="0.2"/>
    <row r="59" spans="4:14" ht="18.75" customHeight="1" x14ac:dyDescent="0.2"/>
    <row r="60" spans="4:14" ht="18.75" customHeight="1" x14ac:dyDescent="0.2"/>
    <row r="61" spans="4:14" ht="18.75" customHeight="1" x14ac:dyDescent="0.2"/>
    <row r="62" spans="4:14" ht="18.75" customHeight="1" x14ac:dyDescent="0.2"/>
    <row r="63" spans="4:14" ht="18.75" customHeight="1" x14ac:dyDescent="0.2"/>
    <row r="64" spans="4:14" ht="18.75" customHeight="1" x14ac:dyDescent="0.2"/>
    <row r="65" ht="18.75" customHeight="1" x14ac:dyDescent="0.2"/>
  </sheetData>
  <sortState ref="B5:E41">
    <sortCondition ref="B5:B41"/>
  </sortState>
  <pageMargins left="0.78740157480314965" right="0.78740157480314965" top="0.98425196850393704" bottom="0.98425196850393704" header="0.51181102362204722" footer="0.51181102362204722"/>
  <pageSetup paperSize="9" scale="65" fitToWidth="3" orientation="portrait" r:id="rId1"/>
  <headerFooter alignWithMargins="0"/>
  <colBreaks count="2" manualBreakCount="2">
    <brk id="1" max="42" man="1"/>
    <brk id="3" min="4" max="5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2020-123998358-381</_dlc_DocId>
    <_dlc_DocIdUrl xmlns="6edf9311-6556-4af2-85ff-d57844cfe120">
      <Url>https://finansnorge.sharepoint.com/sites/intranett/arkiv/_layouts/15/DocIdRedir.aspx?ID=2020-123998358-381</Url>
      <Description>2020-123998358-381</Description>
    </_dlc_DocIdUrl>
  </documentManagement>
</p:properties>
</file>

<file path=customXml/itemProps1.xml><?xml version="1.0" encoding="utf-8"?>
<ds:datastoreItem xmlns:ds="http://schemas.openxmlformats.org/officeDocument/2006/customXml" ds:itemID="{2982C39F-05B9-4F8B-BB7B-0F287240CECA}">
  <ds:schemaRefs>
    <ds:schemaRef ds:uri="http://schemas.microsoft.com/DataMashup"/>
  </ds:schemaRefs>
</ds:datastoreItem>
</file>

<file path=customXml/itemProps2.xml><?xml version="1.0" encoding="utf-8"?>
<ds:datastoreItem xmlns:ds="http://schemas.openxmlformats.org/officeDocument/2006/customXml" ds:itemID="{21D8B306-E595-4CEA-AAC7-67874E4486D2}"/>
</file>

<file path=customXml/itemProps3.xml><?xml version="1.0" encoding="utf-8"?>
<ds:datastoreItem xmlns:ds="http://schemas.openxmlformats.org/officeDocument/2006/customXml" ds:itemID="{2174A6DA-7F8D-42D3-9D5D-A83F4B1F84B1}"/>
</file>

<file path=customXml/itemProps4.xml><?xml version="1.0" encoding="utf-8"?>
<ds:datastoreItem xmlns:ds="http://schemas.openxmlformats.org/officeDocument/2006/customXml" ds:itemID="{DABF6E25-79BF-4415-ADCC-8B6F83F0B582}"/>
</file>

<file path=customXml/itemProps5.xml><?xml version="1.0" encoding="utf-8"?>
<ds:datastoreItem xmlns:ds="http://schemas.openxmlformats.org/officeDocument/2006/customXml" ds:itemID="{B74ECAED-5317-40EE-94CF-62D1E649FE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34</vt:i4>
      </vt:variant>
      <vt:variant>
        <vt:lpstr>Navngitte områder</vt:lpstr>
      </vt:variant>
      <vt:variant>
        <vt:i4>4</vt:i4>
      </vt:variant>
    </vt:vector>
  </HeadingPairs>
  <TitlesOfParts>
    <vt:vector size="38" baseType="lpstr">
      <vt:lpstr>Forside</vt:lpstr>
      <vt:lpstr>Innhold</vt:lpstr>
      <vt:lpstr>Figurer</vt:lpstr>
      <vt:lpstr>Tabel 1.1</vt:lpstr>
      <vt:lpstr>Tabell 1.2</vt:lpstr>
      <vt:lpstr>Tabell 1.3</vt:lpstr>
      <vt:lpstr>Skjema total MA</vt:lpstr>
      <vt:lpstr>ACE European Group</vt:lpstr>
      <vt:lpstr>Danica Pensjonsforsikring</vt:lpstr>
      <vt:lpstr>DNB Livsforsikring</vt:lpstr>
      <vt:lpstr>Eika Forsikring AS</vt:lpstr>
      <vt:lpstr>Frende Livsforsikring</vt:lpstr>
      <vt:lpstr>Frende Skadeforsikring</vt:lpstr>
      <vt:lpstr>Gjensidige Forsikring</vt:lpstr>
      <vt:lpstr>Gjensidige Pensjon</vt:lpstr>
      <vt:lpstr>Handelsbanken Liv</vt:lpstr>
      <vt:lpstr>If Skadeforsikring NUF</vt:lpstr>
      <vt:lpstr>KLP</vt:lpstr>
      <vt:lpstr>KLP Bedriftspensjon AS</vt:lpstr>
      <vt:lpstr>KLP Skadeforsikring AS</vt:lpstr>
      <vt:lpstr>Landbruksforsikring AS</vt:lpstr>
      <vt:lpstr>NEMI Forsikring</vt:lpstr>
      <vt:lpstr>Nordea Liv </vt:lpstr>
      <vt:lpstr>Oslo Pensjonsforsikring</vt:lpstr>
      <vt:lpstr>SHB Liv</vt:lpstr>
      <vt:lpstr>Silver Pensjonsforsikring AS</vt:lpstr>
      <vt:lpstr>Sparebank 1</vt:lpstr>
      <vt:lpstr>Storebrand Livsforsikring</vt:lpstr>
      <vt:lpstr>Telenor Forsikring</vt:lpstr>
      <vt:lpstr>Tryg Forsikring</vt:lpstr>
      <vt:lpstr>Tabell 4</vt:lpstr>
      <vt:lpstr>Tabell 6</vt:lpstr>
      <vt:lpstr>Tabell 8</vt:lpstr>
      <vt:lpstr>Noter og kommentarer</vt:lpstr>
      <vt:lpstr>'ACE European Group'!Utskriftsområde</vt:lpstr>
      <vt:lpstr>'NEMI Forsikring'!Utskriftsområde</vt:lpstr>
      <vt:lpstr>'Noter og kommentarer'!Utskriftsområde</vt:lpstr>
      <vt:lpstr>'Skjema total MA'!Utskriftsområde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Anne-Kathrine Johansen</dc:creator>
  <cp:lastModifiedBy>Randi Mørk</cp:lastModifiedBy>
  <cp:lastPrinted>2016-06-01T05:37:12Z</cp:lastPrinted>
  <dcterms:created xsi:type="dcterms:W3CDTF">2010-12-15T10:21:26Z</dcterms:created>
  <dcterms:modified xsi:type="dcterms:W3CDTF">2017-06-02T05:37:40Z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394b6794-aede-4d54-8b45-6c8800f82ace</vt:lpwstr>
  </property>
  <property fmtid="{D5CDD505-2E9C-101B-9397-08002B2CF9AE}" pid="4" name="Avtale">
    <vt:lpwstr/>
  </property>
  <property fmtid="{D5CDD505-2E9C-101B-9397-08002B2CF9AE}" pid="5" name="n5dc56bd60b9453d8a2d716a3ace2936">
    <vt:lpwstr/>
  </property>
  <property fmtid="{D5CDD505-2E9C-101B-9397-08002B2CF9AE}" pid="6" name="Korrespondanse_x002d_fnf">
    <vt:lpwstr/>
  </property>
  <property fmtid="{D5CDD505-2E9C-101B-9397-08002B2CF9AE}" pid="7" name="pb5e3c85e100497daa11dd5a916fed68">
    <vt:lpwstr/>
  </property>
  <property fmtid="{D5CDD505-2E9C-101B-9397-08002B2CF9AE}" pid="8" name="Korrespondanse">
    <vt:lpwstr/>
  </property>
  <property fmtid="{D5CDD505-2E9C-101B-9397-08002B2CF9AE}" pid="9" name="b42cd6bccb18471bb7f8fb6f2b7f8ea5">
    <vt:lpwstr/>
  </property>
  <property fmtid="{D5CDD505-2E9C-101B-9397-08002B2CF9AE}" pid="10" name="Statistikk">
    <vt:lpwstr/>
  </property>
  <property fmtid="{D5CDD505-2E9C-101B-9397-08002B2CF9AE}" pid="11" name="Korrespondanse-fnf">
    <vt:lpwstr/>
  </property>
</Properties>
</file>