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charts/chart8.xml" ContentType="application/vnd.openxmlformats-officedocument.drawingml.char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charts/chart7.xml" ContentType="application/vnd.openxmlformats-officedocument.drawingml.chart+xml"/>
  <Override PartName="/xl/worksheets/sheet24.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worksheets/sheet23.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27.xml" ContentType="application/vnd.openxmlformats-officedocument.spreadsheetml.worksheet+xml"/>
  <Override PartName="/xl/worksheets/sheet5.xml" ContentType="application/vnd.openxmlformats-officedocument.spreadsheetml.worksheet+xml"/>
  <Override PartName="/xl/connections.xml" ContentType="application/vnd.openxmlformats-officedocument.spreadsheetml.connection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R:\LPA\Livstatistikk\Markedsandeler endelige tall og regnskapsstatistikk\METR kvartal\2016-01\Publisert\"/>
    </mc:Choice>
  </mc:AlternateContent>
  <bookViews>
    <workbookView xWindow="4275" yWindow="4305" windowWidth="10710" windowHeight="3225" tabRatio="835" activeTab="1"/>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SHB Liv" sheetId="35" r:id="rId25"/>
    <sheet name="Silver Pensjonsforsikring AS" sheetId="36" r:id="rId26"/>
    <sheet name="Sparebank 1" sheetId="33" r:id="rId27"/>
    <sheet name="Storebrand Livsforsikring" sheetId="37" r:id="rId28"/>
    <sheet name="Telenor Forsikring" sheetId="38" r:id="rId29"/>
    <sheet name="Tryg Forsikring" sheetId="39" r:id="rId30"/>
    <sheet name="Tabell 4" sheetId="60" r:id="rId31"/>
    <sheet name="Tabell 6" sheetId="62" r:id="rId32"/>
    <sheet name="Tabell 8" sheetId="61" r:id="rId33"/>
    <sheet name="Noter og kommentarer" sheetId="3" r:id="rId34"/>
  </sheets>
  <externalReferences>
    <externalReference r:id="rId35"/>
  </externalReferences>
  <definedNames>
    <definedName name="Dag">#REF!</definedName>
    <definedName name="Dager">#REF!</definedName>
    <definedName name="Feilmelding">#REF!</definedName>
    <definedName name="FilNavn">[1]Oppslagstabeller!$N$5</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Group'!$A$1:$M$169</definedName>
    <definedName name="_xlnm.Print_Area" localSheetId="21">'NEMI Forsikring'!$A$1:$M$169</definedName>
    <definedName name="_xlnm.Print_Area" localSheetId="33">'Noter og kommentarer'!$A$1:$L$43</definedName>
    <definedName name="_xlnm.Print_Area" localSheetId="6">'Skjema total MA'!$A$1:$J$170</definedName>
    <definedName name="år">#REF!</definedName>
    <definedName name="ÅrFratrekk">#REF!</definedName>
  </definedNames>
  <calcPr calcId="171027"/>
</workbook>
</file>

<file path=xl/calcChain.xml><?xml version="1.0" encoding="utf-8"?>
<calcChain xmlns="http://schemas.openxmlformats.org/spreadsheetml/2006/main">
  <c r="AK20" i="61" l="1"/>
  <c r="AJ20" i="61"/>
  <c r="AI20" i="61"/>
  <c r="AH20" i="61"/>
  <c r="AE20" i="61"/>
  <c r="Y20" i="61"/>
  <c r="V20" i="61"/>
  <c r="S20" i="61"/>
  <c r="P20" i="61"/>
  <c r="G20" i="61"/>
  <c r="AJ18" i="61"/>
  <c r="AI18" i="61"/>
  <c r="AK18" i="61" s="1"/>
  <c r="AH18" i="61"/>
  <c r="AE18" i="61"/>
  <c r="AB18" i="61"/>
  <c r="Y18" i="61"/>
  <c r="V18" i="61"/>
  <c r="S18" i="61"/>
  <c r="P18" i="61"/>
  <c r="M18" i="61"/>
  <c r="G18" i="61"/>
  <c r="D18" i="61"/>
  <c r="AH16" i="61"/>
  <c r="AE16" i="61"/>
  <c r="Y16" i="61"/>
  <c r="V16" i="61"/>
  <c r="S16" i="61"/>
  <c r="P16" i="61"/>
  <c r="M16" i="61"/>
  <c r="G16" i="61"/>
  <c r="D16" i="61"/>
  <c r="AT94" i="62"/>
  <c r="AS94" i="62"/>
  <c r="AR94" i="62"/>
  <c r="AP94" i="62"/>
  <c r="AO94" i="62"/>
  <c r="AQ94" i="62" s="1"/>
  <c r="AN94" i="62"/>
  <c r="AK94" i="62"/>
  <c r="AH94" i="62"/>
  <c r="AE94" i="62"/>
  <c r="AB94" i="62"/>
  <c r="Y94" i="62"/>
  <c r="V94" i="62"/>
  <c r="S94" i="62"/>
  <c r="P94" i="62"/>
  <c r="M94" i="62"/>
  <c r="J94" i="62"/>
  <c r="G94" i="62"/>
  <c r="D94" i="62"/>
  <c r="AS92" i="62"/>
  <c r="AR92" i="62"/>
  <c r="AT92" i="62" s="1"/>
  <c r="AP92" i="62"/>
  <c r="AO92" i="62"/>
  <c r="AQ92" i="62" s="1"/>
  <c r="AN92" i="62"/>
  <c r="AK92" i="62"/>
  <c r="AH92" i="62"/>
  <c r="AB92" i="62"/>
  <c r="Y92" i="62"/>
  <c r="V92" i="62"/>
  <c r="S92" i="62"/>
  <c r="P92" i="62"/>
  <c r="M92" i="62"/>
  <c r="J92" i="62"/>
  <c r="G92" i="62"/>
  <c r="D92" i="62"/>
  <c r="AS91" i="62"/>
  <c r="AR91" i="62"/>
  <c r="AT91" i="62" s="1"/>
  <c r="AQ91" i="62"/>
  <c r="AP91" i="62"/>
  <c r="AO91" i="62"/>
  <c r="AN91" i="62"/>
  <c r="AK91" i="62"/>
  <c r="AH91" i="62"/>
  <c r="AE91" i="62"/>
  <c r="AB91" i="62"/>
  <c r="Y91" i="62"/>
  <c r="V91" i="62"/>
  <c r="S91" i="62"/>
  <c r="P91" i="62"/>
  <c r="M91" i="62"/>
  <c r="G91" i="62"/>
  <c r="D91" i="62"/>
  <c r="AS90" i="62"/>
  <c r="AR90" i="62"/>
  <c r="AT90" i="62" s="1"/>
  <c r="AP90" i="62"/>
  <c r="AO90" i="62"/>
  <c r="AQ90" i="62" s="1"/>
  <c r="AK90" i="62"/>
  <c r="AH90" i="62"/>
  <c r="AS89" i="62"/>
  <c r="AR89" i="62"/>
  <c r="AT89" i="62" s="1"/>
  <c r="AP89" i="62"/>
  <c r="AO89" i="62"/>
  <c r="AQ89" i="62" s="1"/>
  <c r="AN89" i="62"/>
  <c r="AK89" i="62"/>
  <c r="AH89" i="62"/>
  <c r="AB89" i="62"/>
  <c r="Y89" i="62"/>
  <c r="V89" i="62"/>
  <c r="S89" i="62"/>
  <c r="P89" i="62"/>
  <c r="M89" i="62"/>
  <c r="J89" i="62"/>
  <c r="G89" i="62"/>
  <c r="D89" i="62"/>
  <c r="AS88" i="62"/>
  <c r="AR88" i="62"/>
  <c r="AT88" i="62" s="1"/>
  <c r="AQ88" i="62"/>
  <c r="AP88" i="62"/>
  <c r="AO88" i="62"/>
  <c r="AN88" i="62"/>
  <c r="AK88" i="62"/>
  <c r="AH88" i="62"/>
  <c r="AE88" i="62"/>
  <c r="Y88" i="62"/>
  <c r="V88" i="62"/>
  <c r="S88" i="62"/>
  <c r="M88" i="62"/>
  <c r="J88" i="62"/>
  <c r="G88" i="62"/>
  <c r="D88" i="62"/>
  <c r="AS87" i="62"/>
  <c r="AR87" i="62"/>
  <c r="AT87" i="62" s="1"/>
  <c r="AP87" i="62"/>
  <c r="AO87" i="62"/>
  <c r="AQ87" i="62" s="1"/>
  <c r="S87" i="62"/>
  <c r="AS86" i="62"/>
  <c r="AR86" i="62"/>
  <c r="AT86" i="62" s="1"/>
  <c r="AQ86" i="62"/>
  <c r="AP86" i="62"/>
  <c r="AO86" i="62"/>
  <c r="AK86" i="62"/>
  <c r="V86" i="62"/>
  <c r="S86" i="62"/>
  <c r="M86" i="62"/>
  <c r="G86" i="62"/>
  <c r="D86" i="62"/>
  <c r="AS85" i="62"/>
  <c r="AR85" i="62"/>
  <c r="AT85" i="62" s="1"/>
  <c r="AQ85" i="62"/>
  <c r="AP85" i="62"/>
  <c r="AO85" i="62"/>
  <c r="AN85" i="62"/>
  <c r="AK85" i="62"/>
  <c r="AS84" i="62"/>
  <c r="AR84" i="62"/>
  <c r="AT84" i="62" s="1"/>
  <c r="AQ84" i="62"/>
  <c r="AP84" i="62"/>
  <c r="AO84" i="62"/>
  <c r="AK84" i="62"/>
  <c r="S84" i="62"/>
  <c r="AS83" i="62"/>
  <c r="AR83" i="62"/>
  <c r="AT83" i="62" s="1"/>
  <c r="AQ83" i="62"/>
  <c r="AP83" i="62"/>
  <c r="AO83" i="62"/>
  <c r="AK83" i="62"/>
  <c r="Y83" i="62"/>
  <c r="S83" i="62"/>
  <c r="G83" i="62"/>
  <c r="AS82" i="62"/>
  <c r="AT82" i="62" s="1"/>
  <c r="AR82" i="62"/>
  <c r="AP82" i="62"/>
  <c r="AO82" i="62"/>
  <c r="AQ82" i="62" s="1"/>
  <c r="AN82" i="62"/>
  <c r="AK82" i="62"/>
  <c r="AH82" i="62"/>
  <c r="AE82" i="62"/>
  <c r="Y82" i="62"/>
  <c r="V82" i="62"/>
  <c r="S82" i="62"/>
  <c r="M82" i="62"/>
  <c r="J82" i="62"/>
  <c r="G82" i="62"/>
  <c r="D82" i="62"/>
  <c r="AT80" i="62"/>
  <c r="AS80" i="62"/>
  <c r="AR80" i="62"/>
  <c r="AP80" i="62"/>
  <c r="AO80" i="62"/>
  <c r="AQ80" i="62" s="1"/>
  <c r="AN80" i="62"/>
  <c r="AK80" i="62"/>
  <c r="AH80" i="62"/>
  <c r="AB80" i="62"/>
  <c r="Y80" i="62"/>
  <c r="V80" i="62"/>
  <c r="S80" i="62"/>
  <c r="P80" i="62"/>
  <c r="M80" i="62"/>
  <c r="J80" i="62"/>
  <c r="G80" i="62"/>
  <c r="D80" i="62"/>
  <c r="AS79" i="62"/>
  <c r="AR79" i="62"/>
  <c r="AT79" i="62" s="1"/>
  <c r="AP79" i="62"/>
  <c r="AO79" i="62"/>
  <c r="AQ79" i="62" s="1"/>
  <c r="AN79" i="62"/>
  <c r="AK79" i="62"/>
  <c r="AB79" i="62"/>
  <c r="V79" i="62"/>
  <c r="S79" i="62"/>
  <c r="M79" i="62"/>
  <c r="D79" i="62"/>
  <c r="AS78" i="62"/>
  <c r="AR78" i="62"/>
  <c r="AT78" i="62" s="1"/>
  <c r="AP78" i="62"/>
  <c r="AO78" i="62"/>
  <c r="AQ78" i="62" s="1"/>
  <c r="AN78" i="62"/>
  <c r="AK78" i="62"/>
  <c r="AB78" i="62"/>
  <c r="Y78" i="62"/>
  <c r="V78" i="62"/>
  <c r="S78" i="62"/>
  <c r="J78" i="62"/>
  <c r="G78" i="62"/>
  <c r="D78" i="62"/>
  <c r="AS77" i="62"/>
  <c r="AR77" i="62"/>
  <c r="AT77" i="62" s="1"/>
  <c r="AP77" i="62"/>
  <c r="AO77" i="62"/>
  <c r="AQ77" i="62" s="1"/>
  <c r="AN77" i="62"/>
  <c r="AK77" i="62"/>
  <c r="AB77" i="62"/>
  <c r="Y77" i="62"/>
  <c r="V77" i="62"/>
  <c r="S77" i="62"/>
  <c r="M77" i="62"/>
  <c r="G77" i="62"/>
  <c r="D77" i="62"/>
  <c r="AS76" i="62"/>
  <c r="AR76" i="62"/>
  <c r="AT76" i="62" s="1"/>
  <c r="AQ76" i="62"/>
  <c r="AP76" i="62"/>
  <c r="AO76" i="62"/>
  <c r="AN76" i="62"/>
  <c r="AK76" i="62"/>
  <c r="AH76" i="62"/>
  <c r="AB76" i="62"/>
  <c r="Y76" i="62"/>
  <c r="V76" i="62"/>
  <c r="S76" i="62"/>
  <c r="P76" i="62"/>
  <c r="M76" i="62"/>
  <c r="J76" i="62"/>
  <c r="G76" i="62"/>
  <c r="D76" i="62"/>
  <c r="AS75" i="62"/>
  <c r="AT75" i="62" s="1"/>
  <c r="AR75" i="62"/>
  <c r="AP75" i="62"/>
  <c r="AO75" i="62"/>
  <c r="AQ75" i="62" s="1"/>
  <c r="AN75" i="62"/>
  <c r="AK75" i="62"/>
  <c r="AH75" i="62"/>
  <c r="AB75" i="62"/>
  <c r="Y75" i="62"/>
  <c r="V75" i="62"/>
  <c r="S75" i="62"/>
  <c r="M75" i="62"/>
  <c r="G75" i="62"/>
  <c r="D75" i="62"/>
  <c r="AS74" i="62"/>
  <c r="AR74" i="62"/>
  <c r="AT74" i="62" s="1"/>
  <c r="AP74" i="62"/>
  <c r="AO74" i="62"/>
  <c r="AQ74" i="62" s="1"/>
  <c r="AN74" i="62"/>
  <c r="AK74" i="62"/>
  <c r="AH74" i="62"/>
  <c r="AB74" i="62"/>
  <c r="Y74" i="62"/>
  <c r="V74" i="62"/>
  <c r="S74" i="62"/>
  <c r="M74" i="62"/>
  <c r="J74" i="62"/>
  <c r="G74" i="62"/>
  <c r="D74" i="62"/>
  <c r="AT73" i="62"/>
  <c r="AS73" i="62"/>
  <c r="AR73" i="62"/>
  <c r="AP73" i="62"/>
  <c r="AO73" i="62"/>
  <c r="AQ73" i="62" s="1"/>
  <c r="AN73" i="62"/>
  <c r="AK73" i="62"/>
  <c r="AH73" i="62"/>
  <c r="AB73" i="62"/>
  <c r="Y73" i="62"/>
  <c r="V73" i="62"/>
  <c r="S73" i="62"/>
  <c r="P73" i="62"/>
  <c r="M73" i="62"/>
  <c r="J73" i="62"/>
  <c r="G73" i="62"/>
  <c r="D73" i="62"/>
  <c r="AS71" i="62"/>
  <c r="AR71" i="62"/>
  <c r="AT71" i="62" s="1"/>
  <c r="AP71" i="62"/>
  <c r="AO71" i="62"/>
  <c r="AQ71" i="62" s="1"/>
  <c r="AN71" i="62"/>
  <c r="AK71" i="62"/>
  <c r="AB71" i="62"/>
  <c r="Y71" i="62"/>
  <c r="S71" i="62"/>
  <c r="G71" i="62"/>
  <c r="AS70" i="62"/>
  <c r="AR70" i="62"/>
  <c r="AT70" i="62" s="1"/>
  <c r="AP70" i="62"/>
  <c r="AO70" i="62"/>
  <c r="AQ70" i="62" s="1"/>
  <c r="AN70" i="62"/>
  <c r="AK70" i="62"/>
  <c r="Y70" i="62"/>
  <c r="V70" i="62"/>
  <c r="S70" i="62"/>
  <c r="M70" i="62"/>
  <c r="J70" i="62"/>
  <c r="G70" i="62"/>
  <c r="D70" i="62"/>
  <c r="AS69" i="62"/>
  <c r="AR69" i="62"/>
  <c r="AT69" i="62" s="1"/>
  <c r="AQ69" i="62"/>
  <c r="AP69" i="62"/>
  <c r="AO69" i="62"/>
  <c r="AN69" i="62"/>
  <c r="AK69" i="62"/>
  <c r="AH69" i="62"/>
  <c r="AE69" i="62"/>
  <c r="AB69" i="62"/>
  <c r="Y69" i="62"/>
  <c r="V69" i="62"/>
  <c r="S69" i="62"/>
  <c r="P69" i="62"/>
  <c r="M69" i="62"/>
  <c r="J69" i="62"/>
  <c r="G69" i="62"/>
  <c r="D69" i="62"/>
  <c r="AT68" i="62"/>
  <c r="AS68" i="62"/>
  <c r="AR68" i="62"/>
  <c r="AP68" i="62"/>
  <c r="AQ68" i="62" s="1"/>
  <c r="AO68" i="62"/>
  <c r="AN68" i="62"/>
  <c r="AK68" i="62"/>
  <c r="AH68" i="62"/>
  <c r="AE68" i="62"/>
  <c r="AB68" i="62"/>
  <c r="Y68" i="62"/>
  <c r="V68" i="62"/>
  <c r="S68" i="62"/>
  <c r="P68" i="62"/>
  <c r="M68" i="62"/>
  <c r="J68" i="62"/>
  <c r="G68" i="62"/>
  <c r="D68" i="62"/>
  <c r="AS64" i="62"/>
  <c r="AT64" i="62" s="1"/>
  <c r="AR64" i="62"/>
  <c r="AP64" i="62"/>
  <c r="AO64" i="62"/>
  <c r="AQ64" i="62" s="1"/>
  <c r="AN64" i="62"/>
  <c r="AK64" i="62"/>
  <c r="AH64" i="62"/>
  <c r="AE64" i="62"/>
  <c r="AB64" i="62"/>
  <c r="Y64" i="62"/>
  <c r="V64" i="62"/>
  <c r="S64" i="62"/>
  <c r="P64" i="62"/>
  <c r="M64" i="62"/>
  <c r="J64" i="62"/>
  <c r="G64" i="62"/>
  <c r="D64" i="62"/>
  <c r="AS62" i="62"/>
  <c r="AR62" i="62"/>
  <c r="AT62" i="62" s="1"/>
  <c r="AP62" i="62"/>
  <c r="AO62" i="62"/>
  <c r="AQ62" i="62" s="1"/>
  <c r="AN62" i="62"/>
  <c r="AK62" i="62"/>
  <c r="AH62" i="62"/>
  <c r="AE62" i="62"/>
  <c r="AB62" i="62"/>
  <c r="Y62" i="62"/>
  <c r="V62" i="62"/>
  <c r="S62" i="62"/>
  <c r="M62" i="62"/>
  <c r="J62" i="62"/>
  <c r="G62" i="62"/>
  <c r="D62" i="62"/>
  <c r="AT61" i="62"/>
  <c r="AS61" i="62"/>
  <c r="AR61" i="62"/>
  <c r="AP61" i="62"/>
  <c r="AO61" i="62"/>
  <c r="AQ61" i="62" s="1"/>
  <c r="AH61" i="62"/>
  <c r="AS60" i="62"/>
  <c r="AR60" i="62"/>
  <c r="AT60" i="62" s="1"/>
  <c r="AP60" i="62"/>
  <c r="AO60" i="62"/>
  <c r="AQ60" i="62" s="1"/>
  <c r="AN60" i="62"/>
  <c r="AK60" i="62"/>
  <c r="AH60" i="62"/>
  <c r="AE60" i="62"/>
  <c r="Y60" i="62"/>
  <c r="V60" i="62"/>
  <c r="S60" i="62"/>
  <c r="M60" i="62"/>
  <c r="J60" i="62"/>
  <c r="G60" i="62"/>
  <c r="D60" i="62"/>
  <c r="AT59" i="62"/>
  <c r="AS59" i="62"/>
  <c r="AR59" i="62"/>
  <c r="AP59" i="62"/>
  <c r="AO59" i="62"/>
  <c r="AQ59" i="62" s="1"/>
  <c r="AN59" i="62"/>
  <c r="AK59" i="62"/>
  <c r="AH59" i="62"/>
  <c r="Y59" i="62"/>
  <c r="V59" i="62"/>
  <c r="S59" i="62"/>
  <c r="M59" i="62"/>
  <c r="J59" i="62"/>
  <c r="D59" i="62"/>
  <c r="AS58" i="62"/>
  <c r="AR58" i="62"/>
  <c r="AT58" i="62" s="1"/>
  <c r="AP58" i="62"/>
  <c r="AO58" i="62"/>
  <c r="AQ58" i="62" s="1"/>
  <c r="AN58" i="62"/>
  <c r="AK58" i="62"/>
  <c r="S58" i="62"/>
  <c r="AT57" i="62"/>
  <c r="AS57" i="62"/>
  <c r="AR57" i="62"/>
  <c r="AP57" i="62"/>
  <c r="AO57" i="62"/>
  <c r="AQ57" i="62" s="1"/>
  <c r="AK57" i="62"/>
  <c r="AH57" i="62"/>
  <c r="V57" i="62"/>
  <c r="S57" i="62"/>
  <c r="M57" i="62"/>
  <c r="G57" i="62"/>
  <c r="AT56" i="62"/>
  <c r="AS56" i="62"/>
  <c r="AR56" i="62"/>
  <c r="AP56" i="62"/>
  <c r="AO56" i="62"/>
  <c r="AQ56" i="62" s="1"/>
  <c r="AN56" i="62"/>
  <c r="AK56" i="62"/>
  <c r="AH56" i="62"/>
  <c r="V56" i="62"/>
  <c r="S56" i="62"/>
  <c r="M56" i="62"/>
  <c r="G56" i="62"/>
  <c r="D56" i="62"/>
  <c r="AS55" i="62"/>
  <c r="AR55" i="62"/>
  <c r="AT55" i="62" s="1"/>
  <c r="AP55" i="62"/>
  <c r="AQ55" i="62" s="1"/>
  <c r="AO55" i="62"/>
  <c r="AN55" i="62"/>
  <c r="AK55" i="62"/>
  <c r="AH55" i="62"/>
  <c r="AE55" i="62"/>
  <c r="Y55" i="62"/>
  <c r="V55" i="62"/>
  <c r="S55" i="62"/>
  <c r="M55" i="62"/>
  <c r="J55" i="62"/>
  <c r="G55" i="62"/>
  <c r="D55" i="62"/>
  <c r="AS54" i="62"/>
  <c r="AR54" i="62"/>
  <c r="AT54" i="62" s="1"/>
  <c r="AP54" i="62"/>
  <c r="AO54" i="62"/>
  <c r="AQ54" i="62" s="1"/>
  <c r="AN54" i="62"/>
  <c r="AK54" i="62"/>
  <c r="AH54" i="62"/>
  <c r="AE54" i="62"/>
  <c r="Y54" i="62"/>
  <c r="V54" i="62"/>
  <c r="S54" i="62"/>
  <c r="M54" i="62"/>
  <c r="J54" i="62"/>
  <c r="G54" i="62"/>
  <c r="D54" i="62"/>
  <c r="AT53" i="62"/>
  <c r="AS53" i="62"/>
  <c r="AR53" i="62"/>
  <c r="AP53" i="62"/>
  <c r="AO53" i="62"/>
  <c r="AQ53" i="62" s="1"/>
  <c r="S53" i="62"/>
  <c r="AS52" i="62"/>
  <c r="AR52" i="62"/>
  <c r="AT52" i="62" s="1"/>
  <c r="AP52" i="62"/>
  <c r="AO52" i="62"/>
  <c r="AQ52" i="62" s="1"/>
  <c r="S52" i="62"/>
  <c r="AS51" i="62"/>
  <c r="AR51" i="62"/>
  <c r="AT51" i="62" s="1"/>
  <c r="AP51" i="62"/>
  <c r="AQ51" i="62" s="1"/>
  <c r="AO51" i="62"/>
  <c r="S51" i="62"/>
  <c r="AS50" i="62"/>
  <c r="AT50" i="62" s="1"/>
  <c r="AR50" i="62"/>
  <c r="AQ50" i="62"/>
  <c r="AP50" i="62"/>
  <c r="AO50" i="62"/>
  <c r="S50" i="62"/>
  <c r="AT49" i="62"/>
  <c r="AS49" i="62"/>
  <c r="AR49" i="62"/>
  <c r="AP49" i="62"/>
  <c r="AO49" i="62"/>
  <c r="AQ49" i="62" s="1"/>
  <c r="AN49" i="62"/>
  <c r="S49" i="62"/>
  <c r="AT48" i="62"/>
  <c r="AS48" i="62"/>
  <c r="AR48" i="62"/>
  <c r="AP48" i="62"/>
  <c r="AO48" i="62"/>
  <c r="AQ48" i="62" s="1"/>
  <c r="AS46" i="62"/>
  <c r="AR46" i="62"/>
  <c r="AT46" i="62" s="1"/>
  <c r="AP46" i="62"/>
  <c r="AQ46" i="62" s="1"/>
  <c r="AO46" i="62"/>
  <c r="AK46" i="62"/>
  <c r="AH46" i="62"/>
  <c r="Y46" i="62"/>
  <c r="M46" i="62"/>
  <c r="J46" i="62"/>
  <c r="D46" i="62"/>
  <c r="AS45" i="62"/>
  <c r="AR45" i="62"/>
  <c r="AT45" i="62" s="1"/>
  <c r="AP45" i="62"/>
  <c r="AQ45" i="62" s="1"/>
  <c r="AO45" i="62"/>
  <c r="AN45" i="62"/>
  <c r="AK45" i="62"/>
  <c r="AH45" i="62"/>
  <c r="AB45" i="62"/>
  <c r="Y45" i="62"/>
  <c r="V45" i="62"/>
  <c r="S45" i="62"/>
  <c r="M45" i="62"/>
  <c r="J45" i="62"/>
  <c r="G45" i="62"/>
  <c r="D45" i="62"/>
  <c r="AS44" i="62"/>
  <c r="AR44" i="62"/>
  <c r="AT44" i="62" s="1"/>
  <c r="AP44" i="62"/>
  <c r="AO44" i="62"/>
  <c r="AQ44" i="62" s="1"/>
  <c r="AN44" i="62"/>
  <c r="AK44" i="62"/>
  <c r="AH44" i="62"/>
  <c r="AB44" i="62"/>
  <c r="Y44" i="62"/>
  <c r="V44" i="62"/>
  <c r="S44" i="62"/>
  <c r="M44" i="62"/>
  <c r="J44" i="62"/>
  <c r="G44" i="62"/>
  <c r="D44" i="62"/>
  <c r="AT43" i="62"/>
  <c r="AS43" i="62"/>
  <c r="AR43" i="62"/>
  <c r="AP43" i="62"/>
  <c r="AO43" i="62"/>
  <c r="AQ43" i="62" s="1"/>
  <c r="AN43" i="62"/>
  <c r="AK43" i="62"/>
  <c r="AB43" i="62"/>
  <c r="Y43" i="62"/>
  <c r="S43" i="62"/>
  <c r="G43" i="62"/>
  <c r="D43" i="62"/>
  <c r="AS42" i="62"/>
  <c r="AT42" i="62" s="1"/>
  <c r="AR42" i="62"/>
  <c r="AQ42" i="62"/>
  <c r="AP42" i="62"/>
  <c r="AO42" i="62"/>
  <c r="AK42" i="62"/>
  <c r="AH42" i="62"/>
  <c r="AB42" i="62"/>
  <c r="Y42" i="62"/>
  <c r="V42" i="62"/>
  <c r="S42" i="62"/>
  <c r="M42" i="62"/>
  <c r="G42" i="62"/>
  <c r="AS41" i="62"/>
  <c r="AR41" i="62"/>
  <c r="AT41" i="62" s="1"/>
  <c r="AP41" i="62"/>
  <c r="AO41" i="62"/>
  <c r="AQ41" i="62" s="1"/>
  <c r="AN41" i="62"/>
  <c r="AK41" i="62"/>
  <c r="AH41" i="62"/>
  <c r="AB41" i="62"/>
  <c r="Y41" i="62"/>
  <c r="V41" i="62"/>
  <c r="S41" i="62"/>
  <c r="M41" i="62"/>
  <c r="J41" i="62"/>
  <c r="G41" i="62"/>
  <c r="D41" i="62"/>
  <c r="AT40" i="62"/>
  <c r="AS40" i="62"/>
  <c r="AR40" i="62"/>
  <c r="AP40" i="62"/>
  <c r="AO40" i="62"/>
  <c r="AQ40" i="62" s="1"/>
  <c r="AN40" i="62"/>
  <c r="AK40" i="62"/>
  <c r="AH40" i="62"/>
  <c r="AB40" i="62"/>
  <c r="Y40" i="62"/>
  <c r="V40" i="62"/>
  <c r="S40" i="62"/>
  <c r="J40" i="62"/>
  <c r="G40" i="62"/>
  <c r="D40" i="62"/>
  <c r="AT39" i="62"/>
  <c r="AS39" i="62"/>
  <c r="AR39" i="62"/>
  <c r="AP39" i="62"/>
  <c r="AO39" i="62"/>
  <c r="AQ39" i="62" s="1"/>
  <c r="AN39" i="62"/>
  <c r="AK39" i="62"/>
  <c r="AH39" i="62"/>
  <c r="AB39" i="62"/>
  <c r="Y39" i="62"/>
  <c r="V39" i="62"/>
  <c r="S39" i="62"/>
  <c r="M39" i="62"/>
  <c r="J39" i="62"/>
  <c r="G39" i="62"/>
  <c r="D39" i="62"/>
  <c r="AS38" i="62"/>
  <c r="AT38" i="62" s="1"/>
  <c r="AR38" i="62"/>
  <c r="AQ38" i="62"/>
  <c r="AP38" i="62"/>
  <c r="AO38" i="62"/>
  <c r="AN38" i="62"/>
  <c r="AK38" i="62"/>
  <c r="AH38" i="62"/>
  <c r="AB38" i="62"/>
  <c r="Y38" i="62"/>
  <c r="V38" i="62"/>
  <c r="S38" i="62"/>
  <c r="M38" i="62"/>
  <c r="G38" i="62"/>
  <c r="AT37" i="62"/>
  <c r="AS37" i="62"/>
  <c r="AR37" i="62"/>
  <c r="AP37" i="62"/>
  <c r="AO37" i="62"/>
  <c r="AQ37" i="62" s="1"/>
  <c r="AN37" i="62"/>
  <c r="AK37" i="62"/>
  <c r="Y37" i="62"/>
  <c r="S37" i="62"/>
  <c r="M37" i="62"/>
  <c r="G37" i="62"/>
  <c r="AT36" i="62"/>
  <c r="AS36" i="62"/>
  <c r="AR36" i="62"/>
  <c r="AP36" i="62"/>
  <c r="AO36" i="62"/>
  <c r="AQ36" i="62" s="1"/>
  <c r="AN36" i="62"/>
  <c r="AK36" i="62"/>
  <c r="AB36" i="62"/>
  <c r="Y36" i="62"/>
  <c r="V36" i="62"/>
  <c r="S36" i="62"/>
  <c r="M36" i="62"/>
  <c r="J36" i="62"/>
  <c r="G36" i="62"/>
  <c r="AS35" i="62"/>
  <c r="AR35" i="62"/>
  <c r="AT35" i="62" s="1"/>
  <c r="AP35" i="62"/>
  <c r="AO35" i="62"/>
  <c r="AQ35" i="62" s="1"/>
  <c r="AN35" i="62"/>
  <c r="AK35" i="62"/>
  <c r="AH35" i="62"/>
  <c r="AB35" i="62"/>
  <c r="Y35" i="62"/>
  <c r="V35" i="62"/>
  <c r="S35" i="62"/>
  <c r="M35" i="62"/>
  <c r="J35" i="62"/>
  <c r="G35" i="62"/>
  <c r="AS34" i="62"/>
  <c r="AR34" i="62"/>
  <c r="AT34" i="62" s="1"/>
  <c r="AP34" i="62"/>
  <c r="AO34" i="62"/>
  <c r="AQ34" i="62" s="1"/>
  <c r="AN34" i="62"/>
  <c r="AK34" i="62"/>
  <c r="AB34" i="62"/>
  <c r="Y34" i="62"/>
  <c r="V34" i="62"/>
  <c r="S34" i="62"/>
  <c r="G34" i="62"/>
  <c r="AT33" i="62"/>
  <c r="AS33" i="62"/>
  <c r="AR33" i="62"/>
  <c r="AP33" i="62"/>
  <c r="AO33" i="62"/>
  <c r="AQ33" i="62" s="1"/>
  <c r="AK33" i="62"/>
  <c r="AB33" i="62"/>
  <c r="Y33" i="62"/>
  <c r="G33" i="62"/>
  <c r="AS29" i="62"/>
  <c r="AR29" i="62"/>
  <c r="AT29" i="62" s="1"/>
  <c r="AP29" i="62"/>
  <c r="AQ29" i="62" s="1"/>
  <c r="AO29" i="62"/>
  <c r="AN29" i="62"/>
  <c r="AK29" i="62"/>
  <c r="AH29" i="62"/>
  <c r="AE29" i="62"/>
  <c r="AB29" i="62"/>
  <c r="Y29" i="62"/>
  <c r="V29" i="62"/>
  <c r="S29" i="62"/>
  <c r="P29" i="62"/>
  <c r="M29" i="62"/>
  <c r="J29" i="62"/>
  <c r="G29" i="62"/>
  <c r="D29" i="62"/>
  <c r="AS28" i="62"/>
  <c r="AT28" i="62" s="1"/>
  <c r="AR28" i="62"/>
  <c r="AQ28" i="62"/>
  <c r="AP28" i="62"/>
  <c r="AO28" i="62"/>
  <c r="AN28" i="62"/>
  <c r="AK28" i="62"/>
  <c r="AH28" i="62"/>
  <c r="AE28" i="62"/>
  <c r="AB28" i="62"/>
  <c r="Y28" i="62"/>
  <c r="V28" i="62"/>
  <c r="S28" i="62"/>
  <c r="P28" i="62"/>
  <c r="M28" i="62"/>
  <c r="J28" i="62"/>
  <c r="G28" i="62"/>
  <c r="D28" i="62"/>
  <c r="AT27" i="62"/>
  <c r="AS27" i="62"/>
  <c r="AR27" i="62"/>
  <c r="AP27" i="62"/>
  <c r="AO27" i="62"/>
  <c r="AQ27" i="62" s="1"/>
  <c r="AN27" i="62"/>
  <c r="AK27" i="62"/>
  <c r="AH27" i="62"/>
  <c r="AB27" i="62"/>
  <c r="Y27" i="62"/>
  <c r="V27" i="62"/>
  <c r="S27" i="62"/>
  <c r="M27" i="62"/>
  <c r="J27" i="62"/>
  <c r="G27" i="62"/>
  <c r="D27" i="62"/>
  <c r="AS26" i="62"/>
  <c r="AT26" i="62" s="1"/>
  <c r="AR26" i="62"/>
  <c r="AQ26" i="62"/>
  <c r="AP26" i="62"/>
  <c r="AO26" i="62"/>
  <c r="AH26" i="62"/>
  <c r="M26" i="62"/>
  <c r="AS25" i="62"/>
  <c r="AT25" i="62" s="1"/>
  <c r="AR25" i="62"/>
  <c r="AQ25" i="62"/>
  <c r="AP25" i="62"/>
  <c r="AO25" i="62"/>
  <c r="AN25" i="62"/>
  <c r="AK25" i="62"/>
  <c r="V25" i="62"/>
  <c r="S25" i="62"/>
  <c r="M25" i="62"/>
  <c r="J25" i="62"/>
  <c r="G25" i="62"/>
  <c r="AS24" i="62"/>
  <c r="AR24" i="62"/>
  <c r="AT24" i="62" s="1"/>
  <c r="AP24" i="62"/>
  <c r="AQ24" i="62" s="1"/>
  <c r="AO24" i="62"/>
  <c r="AN24" i="62"/>
  <c r="AK24" i="62"/>
  <c r="AB24" i="62"/>
  <c r="S24" i="62"/>
  <c r="G24" i="62"/>
  <c r="AS23" i="62"/>
  <c r="AR23" i="62"/>
  <c r="AT23" i="62" s="1"/>
  <c r="AQ23" i="62"/>
  <c r="AP23" i="62"/>
  <c r="AO23" i="62"/>
  <c r="AK23" i="62"/>
  <c r="AH23" i="62"/>
  <c r="Y23" i="62"/>
  <c r="V23" i="62"/>
  <c r="S23" i="62"/>
  <c r="G23" i="62"/>
  <c r="AS22" i="62"/>
  <c r="AR22" i="62"/>
  <c r="AT22" i="62" s="1"/>
  <c r="AQ22" i="62"/>
  <c r="AP22" i="62"/>
  <c r="AO22" i="62"/>
  <c r="AN22" i="62"/>
  <c r="AK22" i="62"/>
  <c r="AH22" i="62"/>
  <c r="AB22" i="62"/>
  <c r="Y22" i="62"/>
  <c r="V22" i="62"/>
  <c r="S22" i="62"/>
  <c r="M22" i="62"/>
  <c r="J22" i="62"/>
  <c r="G22" i="62"/>
  <c r="D22" i="62"/>
  <c r="AS21" i="62"/>
  <c r="AR21" i="62"/>
  <c r="AT21" i="62" s="1"/>
  <c r="AP21" i="62"/>
  <c r="AO21" i="62"/>
  <c r="AQ21" i="62" s="1"/>
  <c r="AN21" i="62"/>
  <c r="AK21" i="62"/>
  <c r="AH21" i="62"/>
  <c r="AB21" i="62"/>
  <c r="Y21" i="62"/>
  <c r="V21" i="62"/>
  <c r="S21" i="62"/>
  <c r="M21" i="62"/>
  <c r="J21" i="62"/>
  <c r="G21" i="62"/>
  <c r="D21" i="62"/>
  <c r="AS20" i="62"/>
  <c r="AR20" i="62"/>
  <c r="AT20" i="62" s="1"/>
  <c r="AP20" i="62"/>
  <c r="AO20" i="62"/>
  <c r="AQ20" i="62" s="1"/>
  <c r="AN20" i="62"/>
  <c r="AK20" i="62"/>
  <c r="AH20" i="62"/>
  <c r="AB20" i="62"/>
  <c r="Y20" i="62"/>
  <c r="V20" i="62"/>
  <c r="S20" i="62"/>
  <c r="M20" i="62"/>
  <c r="J20" i="62"/>
  <c r="G20" i="62"/>
  <c r="D20" i="62"/>
  <c r="AT19" i="62"/>
  <c r="AS19" i="62"/>
  <c r="AR19" i="62"/>
  <c r="AP19" i="62"/>
  <c r="AO19" i="62"/>
  <c r="AQ19" i="62" s="1"/>
  <c r="AN19" i="62"/>
  <c r="AK19" i="62"/>
  <c r="AB19" i="62"/>
  <c r="V19" i="62"/>
  <c r="S19" i="62"/>
  <c r="G19" i="62"/>
  <c r="AT18" i="62"/>
  <c r="AS18" i="62"/>
  <c r="AR18" i="62"/>
  <c r="AP18" i="62"/>
  <c r="AO18" i="62"/>
  <c r="AQ18" i="62" s="1"/>
  <c r="AK18" i="62"/>
  <c r="S18" i="62"/>
  <c r="G18" i="62"/>
  <c r="AS17" i="62"/>
  <c r="AR17" i="62"/>
  <c r="AT17" i="62" s="1"/>
  <c r="AQ17" i="62"/>
  <c r="AP17" i="62"/>
  <c r="AO17" i="62"/>
  <c r="AK17" i="62"/>
  <c r="AB17" i="62"/>
  <c r="V17" i="62"/>
  <c r="S17" i="62"/>
  <c r="J17" i="62"/>
  <c r="G17" i="62"/>
  <c r="AS16" i="62"/>
  <c r="AR16" i="62"/>
  <c r="AT16" i="62" s="1"/>
  <c r="AQ16" i="62"/>
  <c r="AP16" i="62"/>
  <c r="AO16" i="62"/>
  <c r="AN16" i="62"/>
  <c r="AK16" i="62"/>
  <c r="AB16" i="62"/>
  <c r="V16" i="62"/>
  <c r="S16" i="62"/>
  <c r="J16" i="62"/>
  <c r="G16" i="62"/>
  <c r="AS15" i="62"/>
  <c r="AR15" i="62"/>
  <c r="AT15" i="62" s="1"/>
  <c r="AP15" i="62"/>
  <c r="AO15" i="62"/>
  <c r="AQ15" i="62" s="1"/>
  <c r="AN15" i="62"/>
  <c r="AK15" i="62"/>
  <c r="AB15" i="62"/>
  <c r="S15" i="62"/>
  <c r="G15" i="62"/>
  <c r="AS14" i="62"/>
  <c r="AR14" i="62"/>
  <c r="AT14" i="62" s="1"/>
  <c r="AQ14" i="62"/>
  <c r="AP14" i="62"/>
  <c r="AO14" i="62"/>
  <c r="AK14" i="62"/>
  <c r="S14" i="62"/>
  <c r="AP46" i="60"/>
  <c r="AO46" i="60"/>
  <c r="AQ46" i="60" s="1"/>
  <c r="AN46" i="60"/>
  <c r="AK46" i="60"/>
  <c r="AH46" i="60"/>
  <c r="AE46" i="60"/>
  <c r="AB46" i="60"/>
  <c r="Y46" i="60"/>
  <c r="V46" i="60"/>
  <c r="S46" i="60"/>
  <c r="P46" i="60"/>
  <c r="M46" i="60"/>
  <c r="J46" i="60"/>
  <c r="G46" i="60"/>
  <c r="D46" i="60"/>
  <c r="AP45" i="60"/>
  <c r="AO45" i="60"/>
  <c r="AQ45" i="60" s="1"/>
  <c r="AN45" i="60"/>
  <c r="AK45" i="60"/>
  <c r="Y45" i="60"/>
  <c r="S45" i="60"/>
  <c r="G45" i="60"/>
  <c r="AP44" i="60"/>
  <c r="AO44" i="60"/>
  <c r="AQ44" i="60" s="1"/>
  <c r="AN44" i="60"/>
  <c r="AK44" i="60"/>
  <c r="AH44" i="60"/>
  <c r="AE44" i="60"/>
  <c r="AB44" i="60"/>
  <c r="Y44" i="60"/>
  <c r="V44" i="60"/>
  <c r="S44" i="60"/>
  <c r="P44" i="60"/>
  <c r="M44" i="60"/>
  <c r="J44" i="60"/>
  <c r="G44" i="60"/>
  <c r="D44" i="60"/>
  <c r="AP43" i="60"/>
  <c r="AO43" i="60"/>
  <c r="AQ43" i="60" s="1"/>
  <c r="AN43" i="60"/>
  <c r="AK43" i="60"/>
  <c r="AB43" i="60"/>
  <c r="Y43" i="60"/>
  <c r="P43" i="60"/>
  <c r="M43" i="60"/>
  <c r="J43" i="60"/>
  <c r="G43" i="60"/>
  <c r="D43" i="60"/>
  <c r="AP42" i="60"/>
  <c r="AO42" i="60"/>
  <c r="AQ42" i="60" s="1"/>
  <c r="AN42" i="60"/>
  <c r="AK42" i="60"/>
  <c r="AH42" i="60"/>
  <c r="AE42" i="60"/>
  <c r="AB42" i="60"/>
  <c r="Y42" i="60"/>
  <c r="V42" i="60"/>
  <c r="S42" i="60"/>
  <c r="P42" i="60"/>
  <c r="M42" i="60"/>
  <c r="J42" i="60"/>
  <c r="G42" i="60"/>
  <c r="D42" i="60"/>
  <c r="AP41" i="60"/>
  <c r="AO41" i="60"/>
  <c r="AQ41" i="60" s="1"/>
  <c r="AN41" i="60"/>
  <c r="AK41" i="60"/>
  <c r="AH41" i="60"/>
  <c r="AE41" i="60"/>
  <c r="AB41" i="60"/>
  <c r="Y41" i="60"/>
  <c r="V41" i="60"/>
  <c r="S41" i="60"/>
  <c r="P41" i="60"/>
  <c r="M41" i="60"/>
  <c r="J41" i="60"/>
  <c r="G41" i="60"/>
  <c r="D41" i="60"/>
  <c r="AP40" i="60"/>
  <c r="AO40" i="60"/>
  <c r="AQ40" i="60" s="1"/>
  <c r="AN40" i="60"/>
  <c r="AK40" i="60"/>
  <c r="AB40" i="60"/>
  <c r="Y40" i="60"/>
  <c r="S40" i="60"/>
  <c r="M40" i="60"/>
  <c r="G40" i="60"/>
  <c r="AP39" i="60"/>
  <c r="AQ39" i="60" s="1"/>
  <c r="AO39" i="60"/>
  <c r="AN39" i="60"/>
  <c r="AK39" i="60"/>
  <c r="AH39" i="60"/>
  <c r="AB39" i="60"/>
  <c r="Y39" i="60"/>
  <c r="V39" i="60"/>
  <c r="S39" i="60"/>
  <c r="M39" i="60"/>
  <c r="J39" i="60"/>
  <c r="G39" i="60"/>
  <c r="AQ38" i="60"/>
  <c r="AP38" i="60"/>
  <c r="AO38" i="60"/>
  <c r="AN38" i="60"/>
  <c r="AK38" i="60"/>
  <c r="AH38" i="60"/>
  <c r="AE38" i="60"/>
  <c r="AB38" i="60"/>
  <c r="Y38" i="60"/>
  <c r="V38" i="60"/>
  <c r="S38" i="60"/>
  <c r="P38" i="60"/>
  <c r="M38" i="60"/>
  <c r="J38" i="60"/>
  <c r="G38" i="60"/>
  <c r="D38" i="60"/>
  <c r="AQ35" i="60"/>
  <c r="AP35" i="60"/>
  <c r="AO35" i="60"/>
  <c r="AN35" i="60"/>
  <c r="AK35" i="60"/>
  <c r="AH35" i="60"/>
  <c r="AE35" i="60"/>
  <c r="AB35" i="60"/>
  <c r="Y35" i="60"/>
  <c r="V35" i="60"/>
  <c r="S35" i="60"/>
  <c r="P35" i="60"/>
  <c r="M35" i="60"/>
  <c r="J35" i="60"/>
  <c r="G35" i="60"/>
  <c r="D35" i="60"/>
  <c r="AQ34" i="60"/>
  <c r="AP34" i="60"/>
  <c r="AO34" i="60"/>
  <c r="AN34" i="60"/>
  <c r="AK34" i="60"/>
  <c r="AH34" i="60"/>
  <c r="AB34" i="60"/>
  <c r="Y34" i="60"/>
  <c r="V34" i="60"/>
  <c r="S34" i="60"/>
  <c r="G34" i="60"/>
  <c r="AP33" i="60"/>
  <c r="AQ33" i="60" s="1"/>
  <c r="AO33" i="60"/>
  <c r="AN33" i="60"/>
  <c r="AK33" i="60"/>
  <c r="AH33" i="60"/>
  <c r="AE33" i="60"/>
  <c r="Y33" i="60"/>
  <c r="V33" i="60"/>
  <c r="S33" i="60"/>
  <c r="P33" i="60"/>
  <c r="M33" i="60"/>
  <c r="J33" i="60"/>
  <c r="G33" i="60"/>
  <c r="D33" i="60"/>
  <c r="AP32" i="60"/>
  <c r="AO32" i="60"/>
  <c r="AQ32" i="60" s="1"/>
  <c r="AN32" i="60"/>
  <c r="AK32" i="60"/>
  <c r="AH32" i="60"/>
  <c r="AB32" i="60"/>
  <c r="Y32" i="60"/>
  <c r="V32" i="60"/>
  <c r="S32" i="60"/>
  <c r="M32" i="60"/>
  <c r="G32" i="60"/>
  <c r="D32" i="60"/>
  <c r="AP31" i="60"/>
  <c r="AQ31" i="60" s="1"/>
  <c r="AO31" i="60"/>
  <c r="AN31" i="60"/>
  <c r="AK31" i="60"/>
  <c r="AH31" i="60"/>
  <c r="AE31" i="60"/>
  <c r="Y31" i="60"/>
  <c r="V31" i="60"/>
  <c r="S31" i="60"/>
  <c r="M31" i="60"/>
  <c r="J31" i="60"/>
  <c r="G31" i="60"/>
  <c r="D31" i="60"/>
  <c r="AP30" i="60"/>
  <c r="AO30" i="60"/>
  <c r="AQ30" i="60" s="1"/>
  <c r="AN30" i="60"/>
  <c r="AK30" i="60"/>
  <c r="AH30" i="60"/>
  <c r="AB30" i="60"/>
  <c r="Y30" i="60"/>
  <c r="V30" i="60"/>
  <c r="S30" i="60"/>
  <c r="M30" i="60"/>
  <c r="J30" i="60"/>
  <c r="G30" i="60"/>
  <c r="D30" i="60"/>
  <c r="AP29" i="60"/>
  <c r="AO29" i="60"/>
  <c r="AQ29" i="60" s="1"/>
  <c r="AN29" i="60"/>
  <c r="AK29" i="60"/>
  <c r="AH29" i="60"/>
  <c r="Y29" i="60"/>
  <c r="S29" i="60"/>
  <c r="G29" i="60"/>
  <c r="AQ28" i="60"/>
  <c r="AP28" i="60"/>
  <c r="AO28" i="60"/>
  <c r="AN28" i="60"/>
  <c r="AK28" i="60"/>
  <c r="AB28" i="60"/>
  <c r="Y28" i="60"/>
  <c r="J28" i="60"/>
  <c r="G28" i="60"/>
  <c r="D28" i="60"/>
  <c r="AP27" i="60"/>
  <c r="AO27" i="60"/>
  <c r="AQ27" i="60" s="1"/>
  <c r="AN27" i="60"/>
  <c r="AK27" i="60"/>
  <c r="AB27" i="60"/>
  <c r="Y27" i="60"/>
  <c r="V27" i="60"/>
  <c r="S27" i="60"/>
  <c r="G27" i="60"/>
  <c r="AQ26" i="60"/>
  <c r="AP26" i="60"/>
  <c r="AO26" i="60"/>
  <c r="AN26" i="60"/>
  <c r="AK26" i="60"/>
  <c r="AH26" i="60"/>
  <c r="AB26" i="60"/>
  <c r="Y26" i="60"/>
  <c r="V26" i="60"/>
  <c r="S26" i="60"/>
  <c r="M26" i="60"/>
  <c r="G26" i="60"/>
  <c r="D26" i="60"/>
  <c r="AP25" i="60"/>
  <c r="AO25" i="60"/>
  <c r="AQ25" i="60" s="1"/>
  <c r="AN25" i="60"/>
  <c r="AK25" i="60"/>
  <c r="AH25" i="60"/>
  <c r="Y25" i="60"/>
  <c r="S25" i="60"/>
  <c r="M25" i="60"/>
  <c r="G25" i="60"/>
  <c r="AP24" i="60"/>
  <c r="AO24" i="60"/>
  <c r="AQ24" i="60" s="1"/>
  <c r="AN24" i="60"/>
  <c r="AK24" i="60"/>
  <c r="AH24" i="60"/>
  <c r="AB24" i="60"/>
  <c r="Y24" i="60"/>
  <c r="V24" i="60"/>
  <c r="S24" i="60"/>
  <c r="M24" i="60"/>
  <c r="J24" i="60"/>
  <c r="G24" i="60"/>
  <c r="D24" i="60"/>
  <c r="AS22" i="60"/>
  <c r="AR22" i="60"/>
  <c r="AT22" i="60" s="1"/>
  <c r="AQ22" i="60"/>
  <c r="AP22" i="60"/>
  <c r="AO22" i="60"/>
  <c r="AN22" i="60"/>
  <c r="AK22" i="60"/>
  <c r="AH22" i="60"/>
  <c r="AE22" i="60"/>
  <c r="AB22" i="60"/>
  <c r="Y22" i="60"/>
  <c r="V22" i="60"/>
  <c r="S22" i="60"/>
  <c r="P22" i="60"/>
  <c r="M22" i="60"/>
  <c r="J22" i="60"/>
  <c r="G22" i="60"/>
  <c r="D22" i="60"/>
  <c r="AT21" i="60"/>
  <c r="AS21" i="60"/>
  <c r="AR21" i="60"/>
  <c r="AP21" i="60"/>
  <c r="AO21" i="60"/>
  <c r="AQ21" i="60" s="1"/>
  <c r="AN21" i="60"/>
  <c r="AK21" i="60"/>
  <c r="AH21" i="60"/>
  <c r="AE21" i="60"/>
  <c r="Y21" i="60"/>
  <c r="V21" i="60"/>
  <c r="S21" i="60"/>
  <c r="M21" i="60"/>
  <c r="J21" i="60"/>
  <c r="G21" i="60"/>
  <c r="D21" i="60"/>
  <c r="AS20" i="60"/>
  <c r="AR20" i="60"/>
  <c r="AT20" i="60" s="1"/>
  <c r="AQ20" i="60"/>
  <c r="AP20" i="60"/>
  <c r="AO20" i="60"/>
  <c r="AN20" i="60"/>
  <c r="AK20" i="60"/>
  <c r="AH20" i="60"/>
  <c r="Y20" i="60"/>
  <c r="V20" i="60"/>
  <c r="S20" i="60"/>
  <c r="P20" i="60"/>
  <c r="M20" i="60"/>
  <c r="J20" i="60"/>
  <c r="G20" i="60"/>
  <c r="D20" i="60"/>
  <c r="AS19" i="60"/>
  <c r="AR19" i="60"/>
  <c r="AT19" i="60" s="1"/>
  <c r="AP19" i="60"/>
  <c r="AO19" i="60"/>
  <c r="AQ19" i="60" s="1"/>
  <c r="AN19" i="60"/>
  <c r="AK19" i="60"/>
  <c r="AH19" i="60"/>
  <c r="AE19" i="60"/>
  <c r="AB19" i="60"/>
  <c r="Y19" i="60"/>
  <c r="V19" i="60"/>
  <c r="S19" i="60"/>
  <c r="P19" i="60"/>
  <c r="M19" i="60"/>
  <c r="J19" i="60"/>
  <c r="G19" i="60"/>
  <c r="D19" i="60"/>
  <c r="AS17" i="60"/>
  <c r="AR17" i="60"/>
  <c r="AT17" i="60" s="1"/>
  <c r="AQ17" i="60"/>
  <c r="AP17" i="60"/>
  <c r="AO17" i="60"/>
  <c r="AN17" i="60"/>
  <c r="AK17" i="60"/>
  <c r="AH17" i="60"/>
  <c r="AB17" i="60"/>
  <c r="Y17" i="60"/>
  <c r="V17" i="60"/>
  <c r="S17" i="60"/>
  <c r="J17" i="60"/>
  <c r="G17" i="60"/>
  <c r="AT16" i="60"/>
  <c r="AS16" i="60"/>
  <c r="AR16" i="60"/>
  <c r="AP16" i="60"/>
  <c r="AQ16" i="60" s="1"/>
  <c r="AO16" i="60"/>
  <c r="AN16" i="60"/>
  <c r="AK16" i="60"/>
  <c r="AH16" i="60"/>
  <c r="Y16" i="60"/>
  <c r="V16" i="60"/>
  <c r="S16" i="60"/>
  <c r="M16" i="60"/>
  <c r="J16" i="60"/>
  <c r="G16" i="60"/>
  <c r="D16" i="60"/>
  <c r="AT15" i="60"/>
  <c r="AS15" i="60"/>
  <c r="AR15" i="60"/>
  <c r="AP15" i="60"/>
  <c r="AQ15" i="60" s="1"/>
  <c r="AO15" i="60"/>
  <c r="AN15" i="60"/>
  <c r="AK15" i="60"/>
  <c r="AH15" i="60"/>
  <c r="AB15" i="60"/>
  <c r="Y15" i="60"/>
  <c r="V15" i="60"/>
  <c r="S15" i="60"/>
  <c r="M15" i="60"/>
  <c r="J15" i="60"/>
  <c r="G15" i="60"/>
  <c r="D15" i="60"/>
  <c r="AS14" i="60"/>
  <c r="AR14" i="60"/>
  <c r="AT14" i="60" s="1"/>
  <c r="AQ14" i="60"/>
  <c r="AP14" i="60"/>
  <c r="AO14" i="60"/>
  <c r="AN14" i="60"/>
  <c r="AK14" i="60"/>
  <c r="AH14" i="60"/>
  <c r="AE14" i="60"/>
  <c r="AB14" i="60"/>
  <c r="Y14" i="60"/>
  <c r="V14" i="60"/>
  <c r="S14" i="60"/>
  <c r="P14" i="60"/>
  <c r="M14" i="60"/>
  <c r="J14" i="60"/>
  <c r="G14" i="60"/>
  <c r="D14" i="60"/>
  <c r="AT13" i="60"/>
  <c r="AS13" i="60"/>
  <c r="AR13" i="60"/>
  <c r="AP13" i="60"/>
  <c r="AQ13" i="60" s="1"/>
  <c r="AO13" i="60"/>
  <c r="AN13" i="60"/>
  <c r="AK13" i="60"/>
  <c r="AH13" i="60"/>
  <c r="AE13" i="60"/>
  <c r="AB13" i="60"/>
  <c r="Y13" i="60"/>
  <c r="V13" i="60"/>
  <c r="S13" i="60"/>
  <c r="M13" i="60"/>
  <c r="J13" i="60"/>
  <c r="G13" i="60"/>
  <c r="D13" i="60"/>
  <c r="AS12" i="60"/>
  <c r="AR12" i="60"/>
  <c r="AT12" i="60" s="1"/>
  <c r="AP12" i="60"/>
  <c r="AO12" i="60"/>
  <c r="AQ12" i="60" s="1"/>
  <c r="AN12" i="60"/>
  <c r="AK12" i="60"/>
  <c r="AB12" i="60"/>
  <c r="Y12" i="60"/>
  <c r="S12" i="60"/>
  <c r="M12" i="60"/>
  <c r="J12" i="60"/>
  <c r="G12" i="60"/>
  <c r="D12" i="60"/>
  <c r="AS11" i="60"/>
  <c r="AR11" i="60"/>
  <c r="AT11" i="60" s="1"/>
  <c r="AQ11" i="60"/>
  <c r="AP11" i="60"/>
  <c r="AO11" i="60"/>
  <c r="AN11" i="60"/>
  <c r="AK11" i="60"/>
  <c r="AE11" i="60"/>
  <c r="AB11" i="60"/>
  <c r="Y11" i="60"/>
  <c r="V11" i="60"/>
  <c r="S11" i="60"/>
  <c r="P11" i="60"/>
  <c r="M11" i="60"/>
  <c r="J11" i="60"/>
  <c r="G11" i="60"/>
  <c r="D11" i="60"/>
  <c r="J15" i="10" l="1"/>
  <c r="K15" i="10"/>
  <c r="C8" i="58" l="1"/>
  <c r="F45" i="10" l="1"/>
  <c r="F37" i="10"/>
  <c r="F27" i="10"/>
  <c r="F16" i="10"/>
  <c r="G16" i="10" l="1"/>
  <c r="G27" i="10"/>
  <c r="G37" i="10"/>
  <c r="G45" i="10"/>
  <c r="H30" i="58" l="1"/>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H26" i="58"/>
  <c r="C33" i="58"/>
  <c r="C16" i="58"/>
  <c r="G24" i="58"/>
  <c r="H16" i="58"/>
  <c r="B8" i="58"/>
  <c r="D8" i="58" s="1"/>
  <c r="B33" i="58"/>
  <c r="D36" i="58"/>
  <c r="H17" i="58"/>
  <c r="D10" i="58"/>
  <c r="D12" i="58"/>
  <c r="D14" i="58"/>
  <c r="B16" i="58"/>
  <c r="D17" i="58"/>
  <c r="D19" i="58"/>
  <c r="D21" i="58"/>
  <c r="F8" i="58"/>
  <c r="H8" i="58" s="1"/>
  <c r="F24" i="58"/>
  <c r="D16" i="58" l="1"/>
  <c r="C32" i="58"/>
  <c r="G33" i="58" s="1"/>
  <c r="D37" i="58"/>
  <c r="D33" i="58"/>
  <c r="H24" i="58"/>
  <c r="G34" i="58"/>
  <c r="G37" i="58"/>
  <c r="B32" i="58"/>
  <c r="G35" i="58" l="1"/>
  <c r="G36" i="58"/>
  <c r="D32" i="58"/>
  <c r="G38" i="58"/>
  <c r="F36" i="58"/>
  <c r="F35" i="58"/>
  <c r="F33" i="58"/>
  <c r="H33" i="58" s="1"/>
  <c r="F37" i="58"/>
  <c r="H37" i="58" s="1"/>
  <c r="F38" i="58"/>
  <c r="F34" i="58"/>
  <c r="H34" i="58" s="1"/>
  <c r="H36" i="58" l="1"/>
  <c r="G32" i="58"/>
  <c r="H38" i="58"/>
  <c r="H35" i="58"/>
  <c r="F32" i="58"/>
  <c r="H32" i="58" l="1"/>
  <c r="G71" i="10" l="1"/>
  <c r="F71" i="10" l="1"/>
  <c r="K39" i="10" l="1"/>
  <c r="J39" i="10"/>
  <c r="B32" i="10" l="1"/>
  <c r="B55" i="10"/>
  <c r="B31" i="10"/>
  <c r="B15" i="10"/>
  <c r="B9" i="10"/>
  <c r="B10" i="10"/>
  <c r="B52" i="10"/>
  <c r="B53" i="10"/>
  <c r="B20" i="10"/>
  <c r="B42" i="10"/>
  <c r="B41" i="10"/>
  <c r="B24" i="10"/>
  <c r="F34" i="10"/>
  <c r="B36" i="10"/>
  <c r="F9" i="10"/>
  <c r="F15" i="10"/>
  <c r="B34" i="10"/>
  <c r="F53" i="10"/>
  <c r="B44" i="10"/>
  <c r="F32" i="10"/>
  <c r="B21" i="10"/>
  <c r="F36" i="10"/>
  <c r="F10" i="10"/>
  <c r="F20" i="10"/>
  <c r="F42" i="10"/>
  <c r="B16" i="10"/>
  <c r="F41" i="10"/>
  <c r="F31" i="10"/>
  <c r="F52" i="10"/>
  <c r="B37" i="10"/>
  <c r="F24" i="10"/>
  <c r="B45" i="10"/>
  <c r="F13" i="10"/>
  <c r="B13" i="10"/>
  <c r="F21" i="10"/>
  <c r="F14" i="10" l="1"/>
  <c r="G34" i="10"/>
  <c r="G53" i="10"/>
  <c r="B26" i="10"/>
  <c r="G15" i="10"/>
  <c r="G31" i="10"/>
  <c r="C25" i="10"/>
  <c r="C36" i="10"/>
  <c r="C42" i="10"/>
  <c r="C9" i="10"/>
  <c r="C34" i="10"/>
  <c r="G55" i="10"/>
  <c r="G24" i="10"/>
  <c r="C52" i="10"/>
  <c r="C20" i="10"/>
  <c r="C32" i="10"/>
  <c r="G21" i="10"/>
  <c r="C44" i="10"/>
  <c r="C16" i="10"/>
  <c r="C26" i="10"/>
  <c r="G32" i="10"/>
  <c r="C21" i="10"/>
  <c r="C24" i="10"/>
  <c r="C41" i="10"/>
  <c r="C55" i="10"/>
  <c r="G14" i="10"/>
  <c r="B25" i="10"/>
  <c r="G10" i="10"/>
  <c r="C45" i="10"/>
  <c r="C27" i="10"/>
  <c r="F26" i="10"/>
  <c r="G44" i="10"/>
  <c r="G9" i="10"/>
  <c r="B56" i="10"/>
  <c r="C56" i="10"/>
  <c r="C53" i="10"/>
  <c r="C15" i="10"/>
  <c r="F23" i="10"/>
  <c r="C13" i="10"/>
  <c r="F55" i="10"/>
  <c r="B27" i="10"/>
  <c r="G36" i="10"/>
  <c r="G26" i="10"/>
  <c r="G25" i="10"/>
  <c r="G35" i="10"/>
  <c r="C14" i="10"/>
  <c r="G13" i="10"/>
  <c r="F25" i="10"/>
  <c r="F44" i="10"/>
  <c r="G20" i="10"/>
  <c r="G52" i="10"/>
  <c r="G41" i="10"/>
  <c r="F35" i="10"/>
  <c r="C37" i="10"/>
  <c r="G42" i="10"/>
  <c r="B35" i="10"/>
  <c r="C35" i="10"/>
  <c r="C10" i="10"/>
  <c r="C31" i="10"/>
  <c r="B14" i="10"/>
  <c r="B23" i="10"/>
  <c r="B33" i="10"/>
  <c r="B22" i="10"/>
  <c r="B49" i="10"/>
  <c r="F54" i="10"/>
  <c r="B43" i="10"/>
  <c r="B54" i="10"/>
  <c r="F43" i="10"/>
  <c r="B60" i="10"/>
  <c r="B11" i="10"/>
  <c r="C22" i="10" l="1"/>
  <c r="C54" i="10"/>
  <c r="G54" i="10"/>
  <c r="F33" i="10"/>
  <c r="B12" i="10"/>
  <c r="G12" i="10"/>
  <c r="F12" i="10"/>
  <c r="C49" i="10"/>
  <c r="C23" i="10"/>
  <c r="G43" i="10"/>
  <c r="C60" i="10"/>
  <c r="C43" i="10"/>
  <c r="C33" i="10"/>
  <c r="C11" i="10"/>
  <c r="G23" i="10"/>
  <c r="C12" i="10"/>
  <c r="G33" i="10"/>
  <c r="C71" i="10" l="1"/>
  <c r="D9" i="10" l="1"/>
  <c r="H21" i="10"/>
  <c r="K60" i="10"/>
  <c r="H53" i="10"/>
  <c r="H32" i="10"/>
  <c r="K11" i="10"/>
  <c r="H33" i="10"/>
  <c r="H12" i="10"/>
  <c r="K9" i="10"/>
  <c r="H23" i="10"/>
  <c r="K22" i="10"/>
  <c r="H10" i="10"/>
  <c r="H15" i="10"/>
  <c r="M42" i="8" l="1"/>
  <c r="D40" i="9"/>
  <c r="N122" i="8"/>
  <c r="M43" i="8"/>
  <c r="D41" i="9"/>
  <c r="M38" i="8"/>
  <c r="D36" i="9"/>
  <c r="N13" i="8"/>
  <c r="N113" i="8"/>
  <c r="N46" i="8"/>
  <c r="M116" i="8"/>
  <c r="L49" i="9"/>
  <c r="L31" i="9"/>
  <c r="M29" i="8"/>
  <c r="D30" i="9"/>
  <c r="N95" i="8"/>
  <c r="D14" i="9"/>
  <c r="M14" i="8"/>
  <c r="M75" i="8"/>
  <c r="I27" i="9"/>
  <c r="M22" i="8"/>
  <c r="D22" i="9"/>
  <c r="M92" i="8"/>
  <c r="I39" i="9"/>
  <c r="M36" i="8"/>
  <c r="B45" i="9"/>
  <c r="D34" i="9"/>
  <c r="M113" i="8"/>
  <c r="M111" i="8"/>
  <c r="N10" i="9"/>
  <c r="M121" i="8"/>
  <c r="N24" i="9"/>
  <c r="N115" i="8"/>
  <c r="I9" i="9"/>
  <c r="G31" i="9"/>
  <c r="B28" i="10" s="1"/>
  <c r="M60" i="8"/>
  <c r="N10" i="8"/>
  <c r="I22" i="9"/>
  <c r="M72" i="8"/>
  <c r="M28" i="8"/>
  <c r="M138" i="8"/>
  <c r="N36" i="9"/>
  <c r="M120" i="8"/>
  <c r="N20" i="9"/>
  <c r="N42" i="8"/>
  <c r="N12" i="8"/>
  <c r="N77" i="8"/>
  <c r="N22" i="8"/>
  <c r="M19" i="8"/>
  <c r="D19" i="9"/>
  <c r="N116" i="8"/>
  <c r="N61" i="8"/>
  <c r="N40" i="8"/>
  <c r="D39" i="9"/>
  <c r="M41" i="8"/>
  <c r="I12" i="9"/>
  <c r="M63" i="8"/>
  <c r="N39" i="8"/>
  <c r="N27" i="8"/>
  <c r="I24" i="9"/>
  <c r="M74" i="8"/>
  <c r="N114" i="8"/>
  <c r="N45" i="8"/>
  <c r="N66" i="8"/>
  <c r="I37" i="9"/>
  <c r="M91" i="8"/>
  <c r="N91" i="8"/>
  <c r="N70" i="8"/>
  <c r="M46" i="8"/>
  <c r="D44" i="9"/>
  <c r="M31" i="9"/>
  <c r="O24" i="9" s="1"/>
  <c r="M49" i="9"/>
  <c r="N19" i="9"/>
  <c r="M119" i="8"/>
  <c r="N63" i="8"/>
  <c r="N144" i="8"/>
  <c r="N11" i="8"/>
  <c r="M137" i="8"/>
  <c r="N35" i="9"/>
  <c r="H45" i="9"/>
  <c r="J40" i="9" s="1"/>
  <c r="N88" i="8"/>
  <c r="M115" i="8"/>
  <c r="M88" i="8"/>
  <c r="I34" i="9"/>
  <c r="G45" i="9"/>
  <c r="F28" i="10" s="1"/>
  <c r="N118" i="8"/>
  <c r="D43" i="9"/>
  <c r="M45" i="8"/>
  <c r="N89" i="8"/>
  <c r="I41" i="9"/>
  <c r="M94" i="8"/>
  <c r="N69" i="8"/>
  <c r="D13" i="9"/>
  <c r="M13" i="8"/>
  <c r="N138" i="8"/>
  <c r="M144" i="8"/>
  <c r="N42" i="9"/>
  <c r="M25" i="8"/>
  <c r="D25" i="9"/>
  <c r="N19" i="8"/>
  <c r="N119" i="8"/>
  <c r="M76" i="8"/>
  <c r="I28" i="9"/>
  <c r="M20" i="8"/>
  <c r="D20" i="9"/>
  <c r="N20" i="8"/>
  <c r="N60" i="8"/>
  <c r="H31" i="9"/>
  <c r="J21" i="9" s="1"/>
  <c r="D11" i="9"/>
  <c r="M11" i="8"/>
  <c r="M123" i="8"/>
  <c r="N26" i="9"/>
  <c r="M139" i="8"/>
  <c r="N37" i="9"/>
  <c r="M65" i="8"/>
  <c r="I15" i="9"/>
  <c r="N27" i="9"/>
  <c r="M124" i="8"/>
  <c r="I21" i="9"/>
  <c r="M71" i="8"/>
  <c r="L71" i="9"/>
  <c r="I30" i="9"/>
  <c r="M77" i="8"/>
  <c r="I17" i="9"/>
  <c r="M67" i="8"/>
  <c r="N124" i="8"/>
  <c r="N125" i="8"/>
  <c r="M95" i="8"/>
  <c r="I43" i="9"/>
  <c r="M68" i="8"/>
  <c r="I18" i="9"/>
  <c r="I10" i="9"/>
  <c r="M61" i="8"/>
  <c r="N146" i="8"/>
  <c r="N62" i="8"/>
  <c r="D10" i="9"/>
  <c r="M10" i="8"/>
  <c r="N43" i="8"/>
  <c r="M93" i="8"/>
  <c r="I40" i="9"/>
  <c r="N121" i="8"/>
  <c r="N139" i="8"/>
  <c r="N112" i="8"/>
  <c r="N15" i="8"/>
  <c r="N40" i="9"/>
  <c r="M142" i="8"/>
  <c r="M73" i="8"/>
  <c r="M64" i="8"/>
  <c r="I13" i="9"/>
  <c r="M17" i="8"/>
  <c r="D17" i="9"/>
  <c r="N65" i="8"/>
  <c r="C31" i="9"/>
  <c r="E16" i="9" s="1"/>
  <c r="N9" i="8"/>
  <c r="I35" i="9"/>
  <c r="M89" i="8"/>
  <c r="N94" i="8"/>
  <c r="N64" i="8"/>
  <c r="N142" i="8"/>
  <c r="N72" i="8"/>
  <c r="N29" i="8"/>
  <c r="N67" i="8"/>
  <c r="N41" i="9"/>
  <c r="M143" i="8"/>
  <c r="N26" i="8"/>
  <c r="N73" i="8"/>
  <c r="N141" i="8"/>
  <c r="D21" i="9"/>
  <c r="M21" i="8"/>
  <c r="N16" i="8"/>
  <c r="N145" i="8"/>
  <c r="I16" i="9"/>
  <c r="M66" i="8"/>
  <c r="N96" i="8"/>
  <c r="C45" i="9"/>
  <c r="E34" i="9" s="1"/>
  <c r="N36" i="8"/>
  <c r="M40" i="8"/>
  <c r="D38" i="9"/>
  <c r="M69" i="8"/>
  <c r="I19" i="9"/>
  <c r="M122" i="8"/>
  <c r="N25" i="9"/>
  <c r="N38" i="8"/>
  <c r="D24" i="9"/>
  <c r="M24" i="8"/>
  <c r="N120" i="8"/>
  <c r="N71" i="8"/>
  <c r="N76" i="8"/>
  <c r="D35" i="9"/>
  <c r="M37" i="8"/>
  <c r="N140" i="8"/>
  <c r="D28" i="9"/>
  <c r="M27" i="8"/>
  <c r="M112" i="8"/>
  <c r="N11" i="9"/>
  <c r="M45" i="9"/>
  <c r="O38" i="9" s="1"/>
  <c r="N136" i="8"/>
  <c r="N25" i="8"/>
  <c r="N37" i="8"/>
  <c r="D16" i="9"/>
  <c r="M16" i="8"/>
  <c r="N75" i="8"/>
  <c r="N21" i="8"/>
  <c r="M71" i="9"/>
  <c r="N137" i="8"/>
  <c r="N23" i="8"/>
  <c r="N28" i="8"/>
  <c r="N111" i="8"/>
  <c r="N38" i="9"/>
  <c r="M140" i="8"/>
  <c r="D12" i="9"/>
  <c r="M12" i="8"/>
  <c r="N14" i="8"/>
  <c r="N34" i="9"/>
  <c r="L45" i="9"/>
  <c r="F38" i="10" s="1"/>
  <c r="M136" i="8"/>
  <c r="N17" i="8"/>
  <c r="M70" i="8"/>
  <c r="N143" i="8"/>
  <c r="D42" i="9"/>
  <c r="M44" i="8"/>
  <c r="M26" i="8"/>
  <c r="D27" i="9"/>
  <c r="N117" i="8"/>
  <c r="M145" i="8"/>
  <c r="N43" i="9"/>
  <c r="D18" i="9"/>
  <c r="M18" i="8"/>
  <c r="M70" i="9"/>
  <c r="N93" i="8"/>
  <c r="I11" i="9"/>
  <c r="M62" i="8"/>
  <c r="N18" i="8"/>
  <c r="M146" i="8"/>
  <c r="N44" i="9"/>
  <c r="B31" i="9"/>
  <c r="B17" i="10" s="1"/>
  <c r="D9" i="9"/>
  <c r="M9" i="8"/>
  <c r="N41" i="8"/>
  <c r="M118" i="8"/>
  <c r="M39" i="8"/>
  <c r="D37" i="9"/>
  <c r="M15" i="8"/>
  <c r="D15" i="9"/>
  <c r="D23" i="9"/>
  <c r="M23" i="8"/>
  <c r="N68" i="8"/>
  <c r="N92" i="8"/>
  <c r="L70" i="9"/>
  <c r="M90" i="8"/>
  <c r="I36" i="9"/>
  <c r="N44" i="8"/>
  <c r="N13" i="9"/>
  <c r="M114" i="8"/>
  <c r="I44" i="9"/>
  <c r="M96" i="8"/>
  <c r="N74" i="8"/>
  <c r="N123" i="8"/>
  <c r="N28" i="9"/>
  <c r="M125" i="8"/>
  <c r="M117" i="8"/>
  <c r="N16" i="9"/>
  <c r="N24" i="8"/>
  <c r="N17" i="9"/>
  <c r="N90" i="8"/>
  <c r="M141" i="8"/>
  <c r="N39" i="9"/>
  <c r="K32" i="10"/>
  <c r="K24" i="10"/>
  <c r="H36" i="10"/>
  <c r="K20" i="10"/>
  <c r="K21" i="10"/>
  <c r="K53" i="10"/>
  <c r="G64" i="10"/>
  <c r="K12" i="10"/>
  <c r="K34" i="10"/>
  <c r="H20" i="10"/>
  <c r="G57" i="10"/>
  <c r="H54" i="10"/>
  <c r="J22" i="10"/>
  <c r="L22" i="10" s="1"/>
  <c r="D22" i="10"/>
  <c r="J10" i="10"/>
  <c r="D10" i="10"/>
  <c r="B71" i="10"/>
  <c r="D49" i="10"/>
  <c r="J49" i="10"/>
  <c r="D34" i="10"/>
  <c r="J34" i="10"/>
  <c r="J11" i="10"/>
  <c r="L11" i="10" s="1"/>
  <c r="D11" i="10"/>
  <c r="K43" i="10"/>
  <c r="C65" i="10"/>
  <c r="H52" i="10"/>
  <c r="F57" i="10"/>
  <c r="D53" i="10"/>
  <c r="J53" i="10"/>
  <c r="C63" i="10"/>
  <c r="C46" i="10"/>
  <c r="K41" i="10"/>
  <c r="H34" i="10"/>
  <c r="D21" i="10"/>
  <c r="J21" i="10"/>
  <c r="D44" i="10"/>
  <c r="B66" i="10"/>
  <c r="L16" i="10"/>
  <c r="D16" i="10"/>
  <c r="D33" i="10"/>
  <c r="J33" i="10"/>
  <c r="D23" i="10"/>
  <c r="J23" i="10"/>
  <c r="G65" i="10"/>
  <c r="J42" i="10"/>
  <c r="B64" i="10"/>
  <c r="D42" i="10"/>
  <c r="D15" i="10"/>
  <c r="H31" i="10"/>
  <c r="K33" i="10"/>
  <c r="K10" i="10"/>
  <c r="D55" i="10"/>
  <c r="C66" i="10"/>
  <c r="D26" i="10"/>
  <c r="J13" i="10"/>
  <c r="D13" i="10"/>
  <c r="K13" i="10"/>
  <c r="F46" i="10"/>
  <c r="F63" i="10"/>
  <c r="H41" i="10"/>
  <c r="K23" i="10"/>
  <c r="H42" i="10"/>
  <c r="F64" i="10"/>
  <c r="J43" i="10"/>
  <c r="D43" i="10"/>
  <c r="B65" i="10"/>
  <c r="J31" i="10"/>
  <c r="D31" i="10"/>
  <c r="H43" i="10"/>
  <c r="F65" i="10"/>
  <c r="K52" i="10"/>
  <c r="C57" i="10"/>
  <c r="D20" i="10"/>
  <c r="J20" i="10"/>
  <c r="K54" i="10"/>
  <c r="L37" i="10"/>
  <c r="D37" i="10"/>
  <c r="H9" i="10"/>
  <c r="J9" i="10"/>
  <c r="L9" i="10" s="1"/>
  <c r="J60" i="10"/>
  <c r="L60" i="10" s="1"/>
  <c r="D60" i="10"/>
  <c r="D32" i="10"/>
  <c r="J32" i="10"/>
  <c r="B46" i="10"/>
  <c r="J41" i="10"/>
  <c r="B63" i="10"/>
  <c r="D41" i="10"/>
  <c r="K71" i="10"/>
  <c r="K49" i="10"/>
  <c r="H13" i="10"/>
  <c r="G46" i="10"/>
  <c r="G63" i="10"/>
  <c r="D12" i="10"/>
  <c r="J12" i="10"/>
  <c r="D54" i="10"/>
  <c r="J54" i="10"/>
  <c r="H24" i="10"/>
  <c r="K31" i="10"/>
  <c r="D36" i="10"/>
  <c r="D52" i="10"/>
  <c r="J52" i="10"/>
  <c r="B57" i="10"/>
  <c r="J24" i="10"/>
  <c r="D24" i="10"/>
  <c r="K42" i="10"/>
  <c r="C64" i="10"/>
  <c r="Q17" i="9"/>
  <c r="T28" i="9"/>
  <c r="R26" i="9"/>
  <c r="T22" i="9"/>
  <c r="R22" i="9"/>
  <c r="Q24" i="9"/>
  <c r="R41" i="9"/>
  <c r="Q28" i="9"/>
  <c r="S11" i="9"/>
  <c r="R43" i="9"/>
  <c r="S17" i="9"/>
  <c r="R30" i="9"/>
  <c r="S19" i="9"/>
  <c r="T35" i="9"/>
  <c r="R11" i="9"/>
  <c r="T38" i="9"/>
  <c r="S12" i="9"/>
  <c r="Q26" i="9"/>
  <c r="Q44" i="9"/>
  <c r="S41" i="9"/>
  <c r="S39" i="9"/>
  <c r="Q42" i="9"/>
  <c r="R25" i="9"/>
  <c r="T40" i="9"/>
  <c r="T20" i="9"/>
  <c r="S27" i="9"/>
  <c r="S30" i="9"/>
  <c r="R19" i="9"/>
  <c r="S40" i="9"/>
  <c r="T16" i="9"/>
  <c r="Q11" i="9"/>
  <c r="T9" i="9"/>
  <c r="S24" i="9"/>
  <c r="T11" i="9"/>
  <c r="T36" i="9"/>
  <c r="T42" i="9"/>
  <c r="S18" i="9"/>
  <c r="S10" i="9"/>
  <c r="Q9" i="9"/>
  <c r="S38" i="9"/>
  <c r="S35" i="9"/>
  <c r="T13" i="9"/>
  <c r="Q34" i="9"/>
  <c r="T39" i="9"/>
  <c r="T30" i="9"/>
  <c r="Q30" i="9"/>
  <c r="R17" i="9"/>
  <c r="S44" i="9"/>
  <c r="Q35" i="9"/>
  <c r="S16" i="9"/>
  <c r="Q43" i="9"/>
  <c r="Q15" i="9"/>
  <c r="Q40" i="9"/>
  <c r="T25" i="9"/>
  <c r="R12" i="9"/>
  <c r="R34" i="9"/>
  <c r="R21" i="9"/>
  <c r="S13" i="9"/>
  <c r="Q38" i="9"/>
  <c r="T23" i="9"/>
  <c r="Q13" i="9"/>
  <c r="S23" i="9"/>
  <c r="Q21" i="9"/>
  <c r="T43" i="9"/>
  <c r="T24" i="9"/>
  <c r="R37" i="9"/>
  <c r="R28" i="9"/>
  <c r="R24" i="9"/>
  <c r="S36" i="9"/>
  <c r="R20" i="9"/>
  <c r="Q23" i="9"/>
  <c r="T18" i="9"/>
  <c r="S22" i="9"/>
  <c r="R36" i="9"/>
  <c r="R16" i="9"/>
  <c r="Q37" i="9"/>
  <c r="T14" i="9"/>
  <c r="Q20" i="9"/>
  <c r="R18" i="9"/>
  <c r="T44" i="9"/>
  <c r="Q18" i="9"/>
  <c r="R38" i="9"/>
  <c r="Q25" i="9"/>
  <c r="Q16" i="9"/>
  <c r="S42" i="9"/>
  <c r="R44" i="9"/>
  <c r="S14" i="9"/>
  <c r="R10" i="9"/>
  <c r="R9" i="9"/>
  <c r="Q36" i="9"/>
  <c r="T21" i="9"/>
  <c r="S29" i="9"/>
  <c r="T26" i="9"/>
  <c r="T37" i="9"/>
  <c r="Q41" i="9"/>
  <c r="T29" i="9"/>
  <c r="S21" i="9"/>
  <c r="Q19" i="9"/>
  <c r="R42" i="9"/>
  <c r="R39" i="9"/>
  <c r="S37" i="9"/>
  <c r="R15" i="9"/>
  <c r="S20" i="9"/>
  <c r="R35" i="9"/>
  <c r="T27" i="9"/>
  <c r="R40" i="9"/>
  <c r="T10" i="9"/>
  <c r="S15" i="9"/>
  <c r="S26" i="9"/>
  <c r="T19" i="9"/>
  <c r="R23" i="9"/>
  <c r="S28" i="9"/>
  <c r="R29" i="9"/>
  <c r="Q27" i="9"/>
  <c r="S9" i="9"/>
  <c r="Q22" i="9"/>
  <c r="R13" i="9"/>
  <c r="Q14" i="9"/>
  <c r="S43" i="9"/>
  <c r="T41" i="9"/>
  <c r="R27" i="9"/>
  <c r="S34" i="9"/>
  <c r="Q29" i="9"/>
  <c r="T17" i="9"/>
  <c r="Q10" i="9"/>
  <c r="T12" i="9"/>
  <c r="T15" i="9"/>
  <c r="Q39" i="9"/>
  <c r="R14" i="9"/>
  <c r="Q12" i="9"/>
  <c r="S25" i="9"/>
  <c r="T34" i="9"/>
  <c r="L15" i="10" l="1"/>
  <c r="Q51" i="9"/>
  <c r="Q71" i="9"/>
  <c r="S58" i="9"/>
  <c r="R45" i="9"/>
  <c r="R69" i="9"/>
  <c r="T68" i="9"/>
  <c r="Q54" i="9"/>
  <c r="R51" i="9"/>
  <c r="R56" i="9"/>
  <c r="T56" i="9"/>
  <c r="S61" i="9"/>
  <c r="T71" i="9"/>
  <c r="T55" i="9"/>
  <c r="R61" i="9"/>
  <c r="S56" i="9"/>
  <c r="S53" i="9"/>
  <c r="T70" i="9"/>
  <c r="R68" i="9"/>
  <c r="Q56" i="9"/>
  <c r="Q65" i="9"/>
  <c r="R67" i="9"/>
  <c r="Q58" i="9"/>
  <c r="Q64" i="9"/>
  <c r="R60" i="9"/>
  <c r="Q70" i="9"/>
  <c r="R49" i="9"/>
  <c r="R31" i="9"/>
  <c r="T54" i="9"/>
  <c r="Q45" i="9"/>
  <c r="Q53" i="9"/>
  <c r="T66" i="9"/>
  <c r="Q50" i="9"/>
  <c r="S67" i="9"/>
  <c r="S63" i="9"/>
  <c r="R71" i="9"/>
  <c r="S49" i="9"/>
  <c r="S31" i="9"/>
  <c r="R62" i="9"/>
  <c r="T45" i="9"/>
  <c r="S55" i="9"/>
  <c r="T51" i="9"/>
  <c r="T50" i="9"/>
  <c r="Q61" i="9"/>
  <c r="R63" i="9"/>
  <c r="S66" i="9"/>
  <c r="S71" i="9"/>
  <c r="R64" i="9"/>
  <c r="T64" i="9"/>
  <c r="S69" i="9"/>
  <c r="T59" i="9"/>
  <c r="Q62" i="9"/>
  <c r="Q69" i="9"/>
  <c r="Q57" i="9"/>
  <c r="S65" i="9"/>
  <c r="S54" i="9"/>
  <c r="Q66" i="9"/>
  <c r="T61" i="9"/>
  <c r="T60" i="9"/>
  <c r="T69" i="9"/>
  <c r="Q59" i="9"/>
  <c r="T65" i="9"/>
  <c r="S51" i="9"/>
  <c r="Q60" i="9"/>
  <c r="S50" i="9"/>
  <c r="R70" i="9"/>
  <c r="S64" i="9"/>
  <c r="R54" i="9"/>
  <c r="R66" i="9"/>
  <c r="T49" i="9"/>
  <c r="T31" i="9"/>
  <c r="T67" i="9"/>
  <c r="R58" i="9"/>
  <c r="R59" i="9"/>
  <c r="Q63" i="9"/>
  <c r="R50" i="9"/>
  <c r="S70" i="9"/>
  <c r="T63" i="9"/>
  <c r="S52" i="9"/>
  <c r="T57" i="9"/>
  <c r="R57" i="9"/>
  <c r="Q68" i="9"/>
  <c r="R53" i="9"/>
  <c r="R55" i="9"/>
  <c r="S45" i="9"/>
  <c r="S62" i="9"/>
  <c r="S57" i="9"/>
  <c r="Q67" i="9"/>
  <c r="R52" i="9"/>
  <c r="S60" i="9"/>
  <c r="S59" i="9"/>
  <c r="Q31" i="9"/>
  <c r="Q49" i="9"/>
  <c r="R65" i="9"/>
  <c r="Q55" i="9"/>
  <c r="T58" i="9"/>
  <c r="T53" i="9"/>
  <c r="T52" i="9"/>
  <c r="S68" i="9"/>
  <c r="T62" i="9"/>
  <c r="Q52" i="9"/>
  <c r="J27" i="9"/>
  <c r="D49" i="9"/>
  <c r="L53" i="10"/>
  <c r="L26" i="10"/>
  <c r="O9" i="9"/>
  <c r="N69" i="9"/>
  <c r="L32" i="10"/>
  <c r="H64" i="10"/>
  <c r="I49" i="9"/>
  <c r="L42" i="10"/>
  <c r="L33" i="10"/>
  <c r="L23" i="10"/>
  <c r="L12" i="10"/>
  <c r="L10" i="10"/>
  <c r="N66" i="9"/>
  <c r="N64" i="9"/>
  <c r="N67" i="9"/>
  <c r="N60" i="9"/>
  <c r="N56" i="9"/>
  <c r="N53" i="9"/>
  <c r="N31" i="9"/>
  <c r="N50" i="9"/>
  <c r="I66" i="9"/>
  <c r="I68" i="9"/>
  <c r="I53" i="9"/>
  <c r="I52" i="9"/>
  <c r="I50" i="9"/>
  <c r="D66" i="9"/>
  <c r="D45" i="9"/>
  <c r="D50" i="9"/>
  <c r="G17" i="10"/>
  <c r="E37" i="9"/>
  <c r="E41" i="9"/>
  <c r="E35" i="9"/>
  <c r="J12" i="9"/>
  <c r="E36" i="9"/>
  <c r="E44" i="9"/>
  <c r="D31" i="9"/>
  <c r="E43" i="9"/>
  <c r="E40" i="9"/>
  <c r="E42" i="9"/>
  <c r="F17" i="10"/>
  <c r="J17" i="10" s="1"/>
  <c r="E39" i="9"/>
  <c r="E38" i="9"/>
  <c r="I45" i="9"/>
  <c r="J29" i="9"/>
  <c r="B38" i="10"/>
  <c r="J38" i="10" s="1"/>
  <c r="O34" i="9"/>
  <c r="J26" i="9"/>
  <c r="E20" i="9"/>
  <c r="I31" i="9"/>
  <c r="J19" i="9"/>
  <c r="C72" i="9"/>
  <c r="E70" i="9" s="1"/>
  <c r="C28" i="10"/>
  <c r="D28" i="10" s="1"/>
  <c r="J25" i="9"/>
  <c r="E11" i="9"/>
  <c r="O40" i="9"/>
  <c r="E23" i="9"/>
  <c r="J37" i="9"/>
  <c r="J44" i="9"/>
  <c r="O12" i="9"/>
  <c r="E15" i="9"/>
  <c r="J42" i="9"/>
  <c r="G38" i="10"/>
  <c r="H38" i="10" s="1"/>
  <c r="O26" i="9"/>
  <c r="E19" i="9"/>
  <c r="J34" i="9"/>
  <c r="E13" i="9"/>
  <c r="O20" i="9"/>
  <c r="O14" i="9"/>
  <c r="M72" i="9"/>
  <c r="O71" i="9" s="1"/>
  <c r="E29" i="9"/>
  <c r="E22" i="9"/>
  <c r="E17" i="9"/>
  <c r="E18" i="9"/>
  <c r="O10" i="9"/>
  <c r="O18" i="9"/>
  <c r="O30" i="9"/>
  <c r="O13" i="9"/>
  <c r="O11" i="9"/>
  <c r="O15" i="9"/>
  <c r="H72" i="9"/>
  <c r="J62" i="9" s="1"/>
  <c r="I62" i="9" s="1"/>
  <c r="B72" i="9"/>
  <c r="J28" i="10"/>
  <c r="E25" i="9"/>
  <c r="E9" i="9"/>
  <c r="E14" i="9"/>
  <c r="E10" i="9"/>
  <c r="J38" i="9"/>
  <c r="J36" i="9"/>
  <c r="J43" i="9"/>
  <c r="C17" i="10"/>
  <c r="D17" i="10" s="1"/>
  <c r="O27" i="9"/>
  <c r="C38" i="10"/>
  <c r="O22" i="9"/>
  <c r="O16" i="9"/>
  <c r="O19" i="9"/>
  <c r="O17" i="9"/>
  <c r="O25" i="9"/>
  <c r="G72" i="9"/>
  <c r="E30" i="9"/>
  <c r="E12" i="9"/>
  <c r="E21" i="9"/>
  <c r="E24" i="9"/>
  <c r="E26" i="9"/>
  <c r="J39" i="9"/>
  <c r="J41" i="9"/>
  <c r="E27" i="9"/>
  <c r="E28" i="9"/>
  <c r="G28" i="10"/>
  <c r="H28" i="10" s="1"/>
  <c r="O23" i="9"/>
  <c r="O28" i="9"/>
  <c r="J35" i="9"/>
  <c r="O29" i="9"/>
  <c r="O21" i="9"/>
  <c r="J30" i="9"/>
  <c r="J11" i="9"/>
  <c r="J22" i="9"/>
  <c r="J24" i="9"/>
  <c r="O41" i="9"/>
  <c r="O43" i="9"/>
  <c r="O42" i="9"/>
  <c r="J18" i="9"/>
  <c r="L72" i="9"/>
  <c r="J17" i="9"/>
  <c r="J15" i="9"/>
  <c r="J14" i="9"/>
  <c r="J20" i="9"/>
  <c r="J23" i="9"/>
  <c r="O35" i="9"/>
  <c r="O36" i="9"/>
  <c r="O39" i="9"/>
  <c r="J9" i="9"/>
  <c r="J13" i="9"/>
  <c r="J10" i="9"/>
  <c r="N45" i="9"/>
  <c r="J28" i="9"/>
  <c r="J16" i="9"/>
  <c r="O37" i="9"/>
  <c r="O44" i="9"/>
  <c r="L24" i="10"/>
  <c r="K64" i="10"/>
  <c r="L55" i="10"/>
  <c r="L20" i="10"/>
  <c r="L21" i="10"/>
  <c r="L34" i="10"/>
  <c r="L41" i="10"/>
  <c r="L43" i="10"/>
  <c r="H65" i="10"/>
  <c r="L45" i="10"/>
  <c r="L54" i="10"/>
  <c r="K57" i="10"/>
  <c r="H57" i="10"/>
  <c r="L52" i="10"/>
  <c r="L13" i="10"/>
  <c r="L36" i="10"/>
  <c r="K65" i="10"/>
  <c r="L49" i="10"/>
  <c r="D57" i="10"/>
  <c r="J57" i="10"/>
  <c r="D63" i="10"/>
  <c r="J63" i="10"/>
  <c r="J65" i="10"/>
  <c r="D65" i="10"/>
  <c r="H63" i="10"/>
  <c r="L44" i="10"/>
  <c r="K46" i="10"/>
  <c r="L31" i="10"/>
  <c r="H46" i="10"/>
  <c r="J64" i="10"/>
  <c r="D64" i="10"/>
  <c r="D66" i="10"/>
  <c r="K63" i="10"/>
  <c r="J71" i="10"/>
  <c r="L71" i="10" s="1"/>
  <c r="D71" i="10"/>
  <c r="J46" i="10"/>
  <c r="D46" i="10"/>
  <c r="D67" i="10"/>
  <c r="L67" i="10"/>
  <c r="L66" i="10" l="1"/>
  <c r="R72" i="9"/>
  <c r="T72" i="9"/>
  <c r="Q72" i="9"/>
  <c r="S72" i="9"/>
  <c r="L64" i="10"/>
  <c r="O45" i="9"/>
  <c r="O31" i="9"/>
  <c r="N72" i="9"/>
  <c r="J45" i="9"/>
  <c r="I72" i="9"/>
  <c r="J31" i="9"/>
  <c r="E45" i="9"/>
  <c r="D72" i="9"/>
  <c r="K28" i="10"/>
  <c r="L28" i="10" s="1"/>
  <c r="H17" i="10"/>
  <c r="E55" i="9"/>
  <c r="D55" i="9" s="1"/>
  <c r="J71" i="9"/>
  <c r="I71" i="9" s="1"/>
  <c r="J55" i="9"/>
  <c r="I55" i="9" s="1"/>
  <c r="E61" i="9"/>
  <c r="D61" i="9" s="1"/>
  <c r="E54" i="9"/>
  <c r="D54" i="9" s="1"/>
  <c r="E53" i="9"/>
  <c r="D53" i="9" s="1"/>
  <c r="O56" i="9"/>
  <c r="O55" i="9"/>
  <c r="J61" i="9"/>
  <c r="I61" i="9" s="1"/>
  <c r="D38" i="10"/>
  <c r="E57" i="9"/>
  <c r="D57" i="9" s="1"/>
  <c r="E63" i="9"/>
  <c r="D63" i="9" s="1"/>
  <c r="J54" i="9"/>
  <c r="E58" i="9"/>
  <c r="D58" i="9" s="1"/>
  <c r="E64" i="9"/>
  <c r="D64" i="9" s="1"/>
  <c r="K38" i="10"/>
  <c r="L38" i="10" s="1"/>
  <c r="O66" i="9"/>
  <c r="O63" i="9"/>
  <c r="O52" i="9"/>
  <c r="O59" i="9"/>
  <c r="N59" i="9" s="1"/>
  <c r="J58" i="9"/>
  <c r="I58" i="9" s="1"/>
  <c r="J59" i="9"/>
  <c r="I59" i="9" s="1"/>
  <c r="J69" i="9"/>
  <c r="I69" i="9" s="1"/>
  <c r="E59" i="9"/>
  <c r="D59" i="9" s="1"/>
  <c r="E51" i="9"/>
  <c r="D51" i="9" s="1"/>
  <c r="E50" i="9"/>
  <c r="E49" i="9"/>
  <c r="J56" i="9"/>
  <c r="I56" i="9" s="1"/>
  <c r="E66" i="9"/>
  <c r="E71" i="9"/>
  <c r="D71" i="9" s="1"/>
  <c r="E68" i="9"/>
  <c r="D68" i="9" s="1"/>
  <c r="E62" i="9"/>
  <c r="D62" i="9" s="1"/>
  <c r="K17" i="10"/>
  <c r="L17" i="10" s="1"/>
  <c r="O62" i="9"/>
  <c r="O51" i="9"/>
  <c r="N51" i="9" s="1"/>
  <c r="O57" i="9"/>
  <c r="N57" i="9" s="1"/>
  <c r="O64" i="9"/>
  <c r="O58" i="9"/>
  <c r="O65" i="9"/>
  <c r="N65" i="9" s="1"/>
  <c r="O53" i="9"/>
  <c r="O60" i="9"/>
  <c r="O70" i="9"/>
  <c r="O50" i="9"/>
  <c r="O61" i="9"/>
  <c r="O54" i="9"/>
  <c r="J68" i="9"/>
  <c r="O68" i="9"/>
  <c r="N68" i="9" s="1"/>
  <c r="J52" i="9"/>
  <c r="O69" i="9"/>
  <c r="J51" i="9"/>
  <c r="I51" i="9" s="1"/>
  <c r="O49" i="9"/>
  <c r="J53" i="9"/>
  <c r="O67" i="9"/>
  <c r="E60" i="9"/>
  <c r="D60" i="9" s="1"/>
  <c r="E65" i="9"/>
  <c r="D65" i="9" s="1"/>
  <c r="E52" i="9"/>
  <c r="D52" i="9" s="1"/>
  <c r="E56" i="9"/>
  <c r="D56" i="9" s="1"/>
  <c r="E67" i="9"/>
  <c r="D67" i="9" s="1"/>
  <c r="E69" i="9"/>
  <c r="D69" i="9" s="1"/>
  <c r="J49" i="9"/>
  <c r="J57" i="9"/>
  <c r="I57" i="9" s="1"/>
  <c r="J60" i="9"/>
  <c r="I60" i="9" s="1"/>
  <c r="J50" i="9"/>
  <c r="J64" i="9"/>
  <c r="I64" i="9" s="1"/>
  <c r="J63" i="9"/>
  <c r="J65" i="9"/>
  <c r="J66" i="9"/>
  <c r="J67" i="9"/>
  <c r="J70" i="9"/>
  <c r="E31" i="9"/>
  <c r="H68" i="10"/>
  <c r="L57" i="10"/>
  <c r="L46" i="10"/>
  <c r="L65" i="10"/>
  <c r="D68" i="10"/>
  <c r="L63" i="10"/>
  <c r="O72" i="9" l="1"/>
  <c r="J72" i="9"/>
  <c r="E72" i="9"/>
  <c r="L68" i="10"/>
</calcChain>
</file>

<file path=xl/connections.xml><?xml version="1.0" encoding="utf-8"?>
<connections xmlns="http://schemas.openxmlformats.org/spreadsheetml/2006/main">
  <connection id="1"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<sst xmlns="http://schemas.openxmlformats.org/spreadsheetml/2006/main" count="31052" uniqueCount="441">
  <si>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</si>
  <si>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</si>
  <si>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</si>
  <si>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</si>
  <si>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</si>
  <si>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</si>
  <si>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</si>
  <si>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</si>
  <si>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</si>
  <si>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</si>
  <si>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</si>
  <si>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</si>
  <si>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</si>
  <si>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</si>
  <si>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</si>
  <si>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</si>
  <si>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 xml:space="preserve">      herav kapitaliseringsprodukt IPS</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</si>
  <si>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</si>
  <si>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</si>
  <si>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</si>
  <si>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</si>
  <si>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</si>
  <si>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</si>
  <si>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</si>
  <si>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t>Overførte reserver til andre tilsvarer post 5.3 i resultatregnskapet.</t>
  </si>
  <si>
    <t>Livrenter, IPA og IPS er individuelle pensjonsspareavtaler etter skattereglene (kun i årsstatistikken / 4.kvartal).</t>
  </si>
  <si>
    <r>
      <t>Overførte reserver til andre</t>
    </r>
    <r>
      <rPr>
        <b/>
        <vertAlign val="superscript"/>
        <sz val="10"/>
        <rFont val="Times New Roman"/>
        <family val="1"/>
      </rPr>
      <t xml:space="preserve"> 7</t>
    </r>
  </si>
  <si>
    <r>
      <t xml:space="preserve">Overførte reserver fra andre </t>
    </r>
    <r>
      <rPr>
        <b/>
        <vertAlign val="superscript"/>
        <sz val="10"/>
        <rFont val="Times New Roman"/>
        <family val="1"/>
      </rPr>
      <t>6</t>
    </r>
  </si>
  <si>
    <r>
      <t xml:space="preserve">Forsikringsforpliktelser </t>
    </r>
    <r>
      <rPr>
        <b/>
        <vertAlign val="superscript"/>
        <sz val="10"/>
        <rFont val="Times New Roman"/>
        <family val="1"/>
      </rPr>
      <t>5</t>
    </r>
  </si>
  <si>
    <r>
      <t xml:space="preserve">Nytegnet premie </t>
    </r>
    <r>
      <rPr>
        <b/>
        <vertAlign val="superscript"/>
        <sz val="10"/>
        <rFont val="Times New Roman"/>
        <family val="1"/>
      </rPr>
      <t>4</t>
    </r>
  </si>
  <si>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</si>
  <si>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</si>
  <si>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</si>
  <si>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</si>
  <si>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</si>
  <si>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</si>
  <si>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</si>
  <si>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</si>
  <si>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</si>
  <si>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</si>
  <si>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</si>
  <si>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</si>
  <si>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</si>
  <si>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</si>
  <si>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</si>
  <si>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</si>
  <si>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Nytegnet premie livprodukter - produkter uten investeringsvalg</t>
  </si>
  <si>
    <t>Figur 4</t>
  </si>
  <si>
    <t>Nytegnet premie livprodukter - produkter med investeringsvalg</t>
  </si>
  <si>
    <t>Figur 5</t>
  </si>
  <si>
    <t>Forsikringsforpliktelser livprodukter - produkter uten investeringsvalg</t>
  </si>
  <si>
    <t>Figur 6</t>
  </si>
  <si>
    <t>Forsikringsforpliktelser livprodukter - produkter med investeringsvalg</t>
  </si>
  <si>
    <t>Figur 7</t>
  </si>
  <si>
    <t>Netto tilflytting livprodukter - produkter uten investeringsvalg</t>
  </si>
  <si>
    <t>Figur 8</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</si>
  <si>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</si>
  <si>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</si>
  <si>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</si>
  <si>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</si>
  <si>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</si>
  <si>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</si>
  <si>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</si>
  <si>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</si>
  <si>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</si>
  <si>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</si>
  <si>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</si>
  <si>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</si>
  <si>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</si>
  <si>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</si>
  <si>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</si>
  <si>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</si>
  <si>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</si>
  <si>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</si>
  <si>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</si>
  <si>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</si>
  <si>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</si>
  <si>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</si>
  <si>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</si>
  <si>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</si>
  <si>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</si>
  <si>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</si>
  <si>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</si>
  <si>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</si>
  <si>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</si>
  <si>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</si>
  <si>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</si>
  <si>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</si>
  <si>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Silver</t>
  </si>
  <si>
    <t>Storebrand</t>
  </si>
  <si>
    <t xml:space="preserve">Nytegnet premie livprodukter </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</si>
  <si>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</si>
  <si>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</si>
  <si>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</si>
  <si>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</si>
  <si>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</si>
  <si>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</si>
  <si>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</si>
  <si>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r>
      <t>Nytegnet premie</t>
    </r>
    <r>
      <rPr>
        <sz val="14"/>
        <rFont val="Times New Roman"/>
        <family val="1"/>
      </rPr>
      <t xml:space="preserve"> </t>
    </r>
    <r>
      <rPr>
        <vertAlign val="superscript"/>
        <sz val="14"/>
        <rFont val="Times New Roman"/>
        <family val="1"/>
      </rPr>
      <t>8)</t>
    </r>
  </si>
  <si>
    <r>
      <t>Forsikringsforpliktelser</t>
    </r>
    <r>
      <rPr>
        <sz val="14"/>
        <rFont val="Times New Roman"/>
        <family val="1"/>
      </rPr>
      <t xml:space="preserve"> </t>
    </r>
    <r>
      <rPr>
        <vertAlign val="superscript"/>
        <sz val="14"/>
        <rFont val="Times New Roman"/>
        <family val="1"/>
      </rPr>
      <t>9)</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</si>
  <si>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</si>
  <si>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</si>
  <si>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</si>
  <si>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</si>
  <si>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</si>
  <si>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</si>
  <si>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</si>
  <si>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</si>
  <si>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</si>
  <si>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</si>
  <si>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</si>
  <si>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</si>
  <si>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</si>
  <si>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</si>
  <si>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</si>
  <si>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</si>
  <si>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</si>
  <si>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</si>
  <si>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</si>
  <si>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Silver Pensjonsforsikring AS</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</si>
  <si>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</si>
  <si>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</si>
  <si>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</si>
  <si>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</si>
  <si>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</si>
  <si>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</si>
  <si>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</si>
  <si>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</si>
  <si>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</si>
  <si>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</si>
  <si>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</si>
  <si>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</si>
  <si>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</si>
  <si>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</si>
  <si>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</si>
  <si>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</si>
  <si>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</si>
  <si>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</si>
  <si>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</si>
  <si>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r>
      <t xml:space="preserve">   Kommunal kollektiv pensjon </t>
    </r>
    <r>
      <rPr>
        <vertAlign val="superscript"/>
        <sz val="14"/>
        <rFont val="Times New Roman"/>
        <family val="1"/>
      </rPr>
      <t>27)</t>
    </r>
  </si>
  <si>
    <t xml:space="preserve">   Foreningskollektiv</t>
  </si>
  <si>
    <t>Totalt brutto forfalt premie</t>
  </si>
  <si>
    <r>
      <t>Nytegnet premie</t>
    </r>
    <r>
      <rPr>
        <b/>
        <vertAlign val="superscript"/>
        <sz val="14"/>
        <rFont val="Times New Roman"/>
        <family val="1"/>
      </rPr>
      <t xml:space="preserve"> </t>
    </r>
    <r>
      <rPr>
        <vertAlign val="superscript"/>
        <sz val="14"/>
        <rFont val="Times New Roman"/>
        <family val="1"/>
      </rPr>
      <t>8)</t>
    </r>
  </si>
  <si>
    <t>Totalt nytegnet premie</t>
  </si>
  <si>
    <r>
      <t xml:space="preserve">Forsikringsforpliktelser </t>
    </r>
    <r>
      <rPr>
        <vertAlign val="superscript"/>
        <sz val="14"/>
        <rFont val="Times New Roman"/>
        <family val="1"/>
      </rPr>
      <t>9)</t>
    </r>
  </si>
  <si>
    <r>
      <t xml:space="preserve">     - herav innskuddsbasert </t>
    </r>
    <r>
      <rPr>
        <vertAlign val="superscript"/>
        <sz val="14"/>
        <rFont val="Times New Roman"/>
        <family val="1"/>
      </rPr>
      <t>*</t>
    </r>
  </si>
  <si>
    <t>Totalt forsikringsforpliktelser</t>
  </si>
  <si>
    <r>
      <t xml:space="preserve">Overførte reserver fra andre </t>
    </r>
    <r>
      <rPr>
        <vertAlign val="superscript"/>
        <sz val="14"/>
        <rFont val="Times New Roman"/>
        <family val="1"/>
      </rPr>
      <t>10)</t>
    </r>
  </si>
  <si>
    <t>Totalt overførte reserver fra andre</t>
  </si>
  <si>
    <r>
      <t xml:space="preserve">Flytting fra andre </t>
    </r>
    <r>
      <rPr>
        <vertAlign val="superscript"/>
        <sz val="14"/>
        <rFont val="Times New Roman"/>
        <family val="1"/>
      </rPr>
      <t>11)</t>
    </r>
  </si>
  <si>
    <r>
      <t xml:space="preserve">Overførte reserver til andre </t>
    </r>
    <r>
      <rPr>
        <vertAlign val="superscript"/>
        <sz val="14"/>
        <rFont val="Times New Roman"/>
        <family val="1"/>
      </rPr>
      <t>12)</t>
    </r>
  </si>
  <si>
    <t>Totalt overførte reserver til andre</t>
  </si>
  <si>
    <r>
      <t>Flytting til andre</t>
    </r>
    <r>
      <rPr>
        <vertAlign val="superscript"/>
        <sz val="14"/>
        <rFont val="Times New Roman"/>
        <family val="1"/>
      </rPr>
      <t>11)</t>
    </r>
  </si>
  <si>
    <r>
      <t xml:space="preserve">Netto overførte reserver fra andre </t>
    </r>
    <r>
      <rPr>
        <b/>
        <vertAlign val="superscript"/>
        <sz val="14"/>
        <rFont val="Times New Roman"/>
        <family val="1"/>
      </rPr>
      <t>10)12)</t>
    </r>
  </si>
  <si>
    <t>Totalt netto overførte reserver fra andre</t>
  </si>
  <si>
    <r>
      <t xml:space="preserve">Netto flytting fra andre </t>
    </r>
    <r>
      <rPr>
        <vertAlign val="superscript"/>
        <sz val="14"/>
        <rFont val="Times New Roman"/>
        <family val="1"/>
      </rPr>
      <t>11)</t>
    </r>
  </si>
  <si>
    <t xml:space="preserve">* "Innskuddsbasert" er summen av "Engangsbetalt" og "Innskuddspensjon". </t>
  </si>
  <si>
    <t>** Bokført verdi, se tabell 6 i statistikken.</t>
  </si>
  <si>
    <t>SpareBank 1 Forsikring AS</t>
  </si>
  <si>
    <t>Selskap</t>
  </si>
  <si>
    <t xml:space="preserve"> SHB Liv </t>
  </si>
  <si>
    <t xml:space="preserve"> Danica Pensjonsforsikring </t>
  </si>
  <si>
    <t xml:space="preserve"> Gjensidige Forsikring</t>
  </si>
  <si>
    <t xml:space="preserve"> Handelsbanken Liv </t>
  </si>
  <si>
    <t xml:space="preserve"> If Skadeforsikring nuf </t>
  </si>
  <si>
    <t xml:space="preserve"> KLP </t>
  </si>
  <si>
    <t xml:space="preserve"> KLP Bedriftspensjon AS </t>
  </si>
  <si>
    <t xml:space="preserve"> Landbruksforsikring AS </t>
  </si>
  <si>
    <t>Nordea Liv AS</t>
  </si>
  <si>
    <t xml:space="preserve"> Oslo Pensjonsforsikring </t>
  </si>
  <si>
    <t>Flytting fra andre</t>
  </si>
  <si>
    <t>Flytting til andre</t>
  </si>
  <si>
    <t>Markedsandel</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</si>
  <si>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</si>
  <si>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</si>
  <si>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</si>
  <si>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</si>
  <si>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</si>
  <si>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</si>
  <si>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</si>
  <si>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</si>
  <si>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</si>
  <si>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</si>
  <si>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</si>
  <si>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</si>
  <si>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</si>
  <si>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</si>
  <si>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</si>
  <si>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</si>
  <si>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</si>
  <si>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</si>
  <si>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</si>
  <si>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</si>
  <si>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</si>
  <si>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</si>
  <si>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31.03.</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</si>
  <si>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</si>
  <si>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</si>
  <si>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</si>
  <si>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</si>
  <si>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</si>
  <si>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</si>
  <si>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</si>
  <si>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</si>
  <si>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</si>
  <si>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</si>
  <si>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</si>
  <si>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</si>
  <si>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</si>
  <si>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</si>
  <si>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</si>
  <si>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</si>
  <si>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</si>
  <si>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</si>
  <si>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</si>
  <si>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</si>
  <si>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</si>
  <si>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</si>
  <si>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</si>
  <si>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</si>
  <si>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</si>
  <si>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t>Pensjonsforsikring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</si>
  <si>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</si>
  <si>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</si>
  <si>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</si>
  <si>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</si>
  <si>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</si>
  <si>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</si>
  <si>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</si>
  <si>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</si>
  <si>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</si>
  <si>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</si>
  <si>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</si>
  <si>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</si>
  <si>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</si>
  <si>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</si>
  <si>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</si>
  <si>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</si>
  <si>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</si>
  <si>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</si>
  <si>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</si>
  <si>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</si>
  <si>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</si>
  <si>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</si>
  <si>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</si>
  <si>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</si>
  <si>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</si>
  <si>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</si>
  <si>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</si>
  <si>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</si>
  <si>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</si>
  <si>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</si>
  <si>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</si>
  <si>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</si>
  <si>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</si>
  <si>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</si>
  <si>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</si>
  <si>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</si>
  <si>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</si>
  <si>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</si>
  <si>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</si>
  <si>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</si>
  <si>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</si>
  <si>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</si>
  <si>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</si>
  <si>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</si>
  <si>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</si>
  <si>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</si>
  <si>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</si>
  <si>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</si>
  <si>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</si>
  <si>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</si>
  <si>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</si>
  <si>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</si>
  <si>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</si>
  <si>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</si>
  <si>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</si>
  <si>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</si>
  <si>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</si>
  <si>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13.1 Premiereserve</t>
  </si>
  <si>
    <t xml:space="preserve">    13.2 Tilleggsavsetninger</t>
  </si>
  <si>
    <t xml:space="preserve">    13.3 Kursreguleringsfond</t>
  </si>
  <si>
    <t xml:space="preserve">    13.4 Erstatningsavsetning</t>
  </si>
  <si>
    <t xml:space="preserve">    13.5 Premiefond, innskuddsfond og pensjonistenes overskuddsfond</t>
  </si>
  <si>
    <t xml:space="preserve">    13.6 Andre tekniske avsetninger for skadeforsikringsvirksomheten</t>
  </si>
  <si>
    <t xml:space="preserve">    Ufordelte overskuddsmidler til forsikringskontraktene</t>
  </si>
  <si>
    <t>Sum forsikringsforpliktelser i livsforsikring - KF</t>
  </si>
  <si>
    <t>14. Forsikringsforpliktelser i livsforsikring - SI</t>
  </si>
  <si>
    <t xml:space="preserve">    14.1 Premiereserve</t>
  </si>
  <si>
    <t xml:space="preserve">    14.2 Supplerende avsetninger</t>
  </si>
  <si>
    <t xml:space="preserve">    14.3 Tilleggsavsetninger</t>
  </si>
  <si>
    <t xml:space="preserve">    14.4 Erstatningsavsetning</t>
  </si>
  <si>
    <t xml:space="preserve">    14.5 Premiefond, innskuddsfond og pensjonistenes overskuddsfond</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</si>
  <si>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</si>
  <si>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</si>
  <si>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</si>
  <si>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</si>
  <si>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</si>
  <si>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</si>
  <si>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</si>
  <si>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</si>
  <si>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</si>
  <si>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</si>
  <si>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</si>
  <si>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</si>
  <si>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</si>
  <si>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</si>
  <si>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</si>
  <si>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</si>
  <si>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</si>
  <si>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</si>
  <si>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</si>
  <si>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</si>
  <si>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</si>
  <si>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</si>
  <si>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</si>
  <si>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</si>
  <si>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</si>
  <si>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</si>
  <si>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</si>
  <si>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</si>
  <si>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</si>
  <si>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</si>
  <si>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</si>
  <si>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forfalt premie tilsvarer post 1.1 i resultatregnskapet, jf. forskrift til årsregnskap for livsforsikringsselskaper.</t>
  </si>
  <si>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</si>
  <si>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</si>
  <si>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Nytegnet premie oppgis brutto, inkl. omkostninger. Tall som rapporteres må være faktisk regnskapsførte (på tilsvarende måte som brutto forfalt premie). Nytegnet premie er registrert totalpremie på årsbasis (eventuelt registrert engangsinnbetaling og/eller avtalt årlig innbetaling for konto-, fonds- eller kapitaliseringsprodukter) og gjelder: 
- helt nye forsikringskontrakter i selskapet (ikke tilflytting)
- endringer i registrert totalpremie på årsbasis for eksisterende kontrakter, når endringen skyldes kontraktsmessige forndringer som innebærer reell nytegning, eller at nye grupper forsikrede kommer med
- at nye medlemmer meldes inn i gruppelivsordninger og kollektive pensjonsordninger med frivillig tilslutning. 
Det gjøres fradrag i nytegnet premie tilsvarende registrert nytegnet premie i tidligere statistikk for kontrakter der første premie likevel ikke ble betalt, og det ikke tidligere er foretatt slikt fradrag.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</si>
  <si>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</si>
  <si>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</si>
  <si>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</si>
  <si>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</si>
  <si>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</si>
  <si>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    Livrenter </t>
    </r>
    <r>
      <rPr>
        <vertAlign val="superscript"/>
        <sz val="10"/>
        <rFont val="Times New Roman"/>
        <family val="1"/>
      </rPr>
      <t>11</t>
    </r>
  </si>
  <si>
    <r>
      <t xml:space="preserve">    IPA </t>
    </r>
    <r>
      <rPr>
        <vertAlign val="superscript"/>
        <sz val="10"/>
        <rFont val="Times New Roman"/>
        <family val="1"/>
      </rPr>
      <t>11</t>
    </r>
  </si>
  <si>
    <r>
      <t xml:space="preserve">    IPS </t>
    </r>
    <r>
      <rPr>
        <vertAlign val="superscript"/>
        <sz val="10"/>
        <rFont val="Times New Roman"/>
        <family val="1"/>
      </rPr>
      <t>11</t>
    </r>
  </si>
  <si>
    <r>
      <t xml:space="preserve">Brutto forfalt premie - Foreningskollektiv </t>
    </r>
    <r>
      <rPr>
        <b/>
        <vertAlign val="superscript"/>
        <sz val="10"/>
        <rFont val="Times New Roman"/>
        <family val="1"/>
      </rPr>
      <t>1</t>
    </r>
  </si>
  <si>
    <r>
      <t xml:space="preserve">Nytegnet premie - Foreningskollektiv </t>
    </r>
    <r>
      <rPr>
        <b/>
        <vertAlign val="superscript"/>
        <sz val="10"/>
        <rFont val="Times New Roman"/>
        <family val="1"/>
      </rPr>
      <t>4</t>
    </r>
  </si>
  <si>
    <r>
      <t xml:space="preserve">Forsikringsforpliktelser  - Foreningskollektiv </t>
    </r>
    <r>
      <rPr>
        <b/>
        <vertAlign val="superscript"/>
        <sz val="10"/>
        <rFont val="Times New Roman"/>
        <family val="1"/>
      </rPr>
      <t>5</t>
    </r>
  </si>
  <si>
    <r>
      <t xml:space="preserve">Overførte reserver fra andre - Foreningskollektiv </t>
    </r>
    <r>
      <rPr>
        <b/>
        <vertAlign val="superscript"/>
        <sz val="10"/>
        <rFont val="Times New Roman"/>
        <family val="1"/>
      </rPr>
      <t>6</t>
    </r>
  </si>
  <si>
    <r>
      <t xml:space="preserve">Overførte reserver til andre - Foreningskollektiv </t>
    </r>
    <r>
      <rPr>
        <b/>
        <vertAlign val="superscript"/>
        <sz val="10"/>
        <rFont val="Times New Roman"/>
        <family val="1"/>
      </rPr>
      <t>7</t>
    </r>
  </si>
  <si>
    <r>
      <t xml:space="preserve">    Bedrift </t>
    </r>
    <r>
      <rPr>
        <vertAlign val="superscript"/>
        <sz val="10"/>
        <rFont val="Times New Roman"/>
        <family val="1"/>
      </rPr>
      <t>8</t>
    </r>
  </si>
  <si>
    <r>
      <t xml:space="preserve">    Privat </t>
    </r>
    <r>
      <rPr>
        <vertAlign val="superscript"/>
        <sz val="10"/>
        <rFont val="Times New Roman"/>
        <family val="1"/>
      </rPr>
      <t>9</t>
    </r>
  </si>
  <si>
    <r>
      <t xml:space="preserve">Flytting fra andre </t>
    </r>
    <r>
      <rPr>
        <b/>
        <vertAlign val="superscript"/>
        <sz val="10"/>
        <rFont val="Times New Roman"/>
        <family val="1"/>
      </rPr>
      <t>10</t>
    </r>
  </si>
  <si>
    <r>
      <t xml:space="preserve">Flytting til andre </t>
    </r>
    <r>
      <rPr>
        <b/>
        <vertAlign val="superscript"/>
        <sz val="10"/>
        <rFont val="Times New Roman"/>
        <family val="1"/>
      </rPr>
      <t>10</t>
    </r>
  </si>
  <si>
    <r>
      <t xml:space="preserve">      Engangsbetalt </t>
    </r>
    <r>
      <rPr>
        <vertAlign val="superscript"/>
        <sz val="10"/>
        <rFont val="Times New Roman"/>
        <family val="1"/>
      </rPr>
      <t>12</t>
    </r>
  </si>
  <si>
    <r>
      <t xml:space="preserve">      Innskuddspensjon </t>
    </r>
    <r>
      <rPr>
        <vertAlign val="superscript"/>
        <sz val="10"/>
        <rFont val="Times New Roman"/>
        <family val="1"/>
      </rPr>
      <t>13</t>
    </r>
  </si>
  <si>
    <r>
      <t xml:space="preserve">  Innenfor LOF/LOI </t>
    </r>
    <r>
      <rPr>
        <vertAlign val="superscript"/>
        <sz val="10"/>
        <rFont val="Times New Roman"/>
        <family val="1"/>
      </rPr>
      <t>14</t>
    </r>
  </si>
  <si>
    <r>
      <t xml:space="preserve">  Herav fripoliser </t>
    </r>
    <r>
      <rPr>
        <vertAlign val="superscript"/>
        <sz val="10"/>
        <rFont val="Times New Roman"/>
        <family val="1"/>
      </rPr>
      <t>15</t>
    </r>
  </si>
  <si>
    <r>
      <t xml:space="preserve">  Herav pensjonskapitalbevis </t>
    </r>
    <r>
      <rPr>
        <vertAlign val="superscript"/>
        <sz val="10"/>
        <rFont val="Times New Roman"/>
        <family val="1"/>
      </rPr>
      <t>15</t>
    </r>
  </si>
  <si>
    <r>
      <t xml:space="preserve">  Herav pensjonsbevis</t>
    </r>
    <r>
      <rPr>
        <vertAlign val="superscript"/>
        <sz val="10"/>
        <rFont val="Times New Roman"/>
        <family val="1"/>
      </rPr>
      <t>15</t>
    </r>
  </si>
  <si>
    <r>
      <t xml:space="preserve">   Herav pensjonskapitalbevis </t>
    </r>
    <r>
      <rPr>
        <vertAlign val="superscript"/>
        <sz val="10"/>
        <rFont val="Times New Roman"/>
        <family val="1"/>
      </rPr>
      <t>15</t>
    </r>
  </si>
  <si>
    <r>
      <t xml:space="preserve">Brutto forfalt premie </t>
    </r>
    <r>
      <rPr>
        <b/>
        <vertAlign val="superscript"/>
        <sz val="10"/>
        <rFont val="Times New Roman"/>
        <family val="1"/>
      </rPr>
      <t>1, 16</t>
    </r>
  </si>
  <si>
    <r>
      <t xml:space="preserve">Nytegnet premie </t>
    </r>
    <r>
      <rPr>
        <b/>
        <vertAlign val="superscript"/>
        <sz val="10"/>
        <rFont val="Times New Roman"/>
        <family val="1"/>
      </rPr>
      <t>4, 16</t>
    </r>
  </si>
  <si>
    <r>
      <t xml:space="preserve">Forsikringsforpliktelser </t>
    </r>
    <r>
      <rPr>
        <b/>
        <vertAlign val="superscript"/>
        <sz val="10"/>
        <rFont val="Times New Roman"/>
        <family val="1"/>
      </rPr>
      <t>5, 16</t>
    </r>
  </si>
  <si>
    <r>
      <t xml:space="preserve">Overførte reserver fra andre </t>
    </r>
    <r>
      <rPr>
        <b/>
        <vertAlign val="superscript"/>
        <sz val="10"/>
        <rFont val="Times New Roman"/>
        <family val="1"/>
      </rPr>
      <t>6, 16</t>
    </r>
  </si>
  <si>
    <r>
      <t>Overførte reserver til andre</t>
    </r>
    <r>
      <rPr>
        <b/>
        <vertAlign val="superscript"/>
        <sz val="10"/>
        <rFont val="Times New Roman"/>
        <family val="1"/>
      </rPr>
      <t xml:space="preserve"> 7, 16</t>
    </r>
  </si>
  <si>
    <r>
      <t xml:space="preserve">  Utenfor LOF/LOI - Livrenter </t>
    </r>
    <r>
      <rPr>
        <vertAlign val="superscript"/>
        <sz val="10"/>
        <rFont val="Times New Roman"/>
        <family val="1"/>
      </rPr>
      <t>14,18</t>
    </r>
  </si>
  <si>
    <r>
      <t xml:space="preserve">  Herav fripoliser </t>
    </r>
    <r>
      <rPr>
        <vertAlign val="superscript"/>
        <sz val="10"/>
        <rFont val="Times New Roman"/>
        <family val="1"/>
      </rPr>
      <t>15,17</t>
    </r>
  </si>
  <si>
    <r>
      <t xml:space="preserve">   Herav fripoliser </t>
    </r>
    <r>
      <rPr>
        <vertAlign val="superscript"/>
        <sz val="10"/>
        <rFont val="Times New Roman"/>
        <family val="1"/>
      </rPr>
      <t>15,17</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</si>
  <si>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</si>
  <si>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</si>
  <si>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</si>
  <si>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</si>
  <si>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</si>
  <si>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</si>
  <si>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</si>
  <si>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</si>
  <si>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</si>
  <si>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</si>
  <si>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</si>
  <si>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</si>
  <si>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</si>
  <si>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</si>
  <si>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</si>
  <si>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</si>
  <si>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</si>
  <si>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 xml:space="preserve">    5.2 Endring i erstatningsavsetninger</t>
  </si>
  <si>
    <t xml:space="preserve">    5.3 Overføring av premieres., tilleggsavsetn. til andre selskap/kasser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</si>
  <si>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</si>
  <si>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</si>
  <si>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</si>
  <si>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</si>
  <si>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</si>
  <si>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</si>
  <si>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</si>
  <si>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</si>
  <si>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</si>
  <si>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</si>
  <si>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</si>
  <si>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</si>
  <si>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</si>
  <si>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</si>
  <si>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</si>
  <si>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</si>
  <si>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</si>
  <si>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</si>
  <si>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</si>
  <si>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</si>
  <si>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</si>
  <si>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</si>
  <si>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</si>
  <si>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</si>
  <si>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</si>
  <si>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</si>
  <si>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</si>
  <si>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</si>
  <si>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</si>
  <si>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</si>
  <si>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</si>
  <si>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</si>
  <si>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</si>
  <si>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</si>
  <si>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</si>
  <si>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</si>
  <si>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Avkastningstall (%)</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</si>
  <si>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</si>
  <si>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</si>
  <si>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</si>
  <si>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</si>
  <si>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</si>
  <si>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</si>
  <si>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</si>
  <si>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</si>
  <si>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Figur 1  Brutto forfalt premie livprodukter  -  produkter uten investeringsvalg pr. 31.03.</t>
  </si>
  <si>
    <t>Figur 2  Brutto forfalt premie livprodukter  -  produkter med investeringsvalg pr. 31.03.</t>
  </si>
  <si>
    <t>Figur 3  Nytegnet premie livprodukter  -  produkter uten investeringsvalg pr. 31.03.</t>
  </si>
  <si>
    <t>Figur 4  Nytegnet premie livprodukter  -  produkter med investeringsvalg pr. 31.03.</t>
  </si>
  <si>
    <t>Figur 5  Forsikringsforpliktelser i livsforsikring  -  produkter uten investeringsvalg pr. 31.03.</t>
  </si>
  <si>
    <t>Figur 6  Forsikringsforpliktelser i livsforsikring -  produkter med investeringsvalg pr. 31.03.</t>
  </si>
  <si>
    <t>Figur 7  Netto tilflytting livprodukter  -  produkter uten investeringsvalg pr. 31.03.</t>
  </si>
  <si>
    <t>Figur 8  Netto tilflytting livprodukter  -  produkter med investeringsvalg pr. 31.03.</t>
  </si>
  <si>
    <r>
      <t xml:space="preserve">Kapitaldekning </t>
    </r>
    <r>
      <rPr>
        <sz val="14"/>
        <rFont val="Times New Roman"/>
        <family val="1"/>
      </rPr>
      <t xml:space="preserve">(%) </t>
    </r>
  </si>
  <si>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</si>
  <si>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</si>
  <si>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</si>
  <si>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Kursreguleringsfond</t>
  </si>
  <si>
    <t>Mer/mindre-verdier</t>
  </si>
  <si>
    <t/>
  </si>
  <si>
    <t>31.3.2015</t>
  </si>
  <si>
    <t>31.3.2016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</si>
</sst>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
    <numFmt numFmtId="165" formatCode="_ * #,##0_ ;_ * \-#,##0_ ;_ * &quot;-&quot;??_ ;_ @_ "/>
    <numFmt numFmtId="166" formatCode="dd/mm/yy;@"/>
    <numFmt numFmtId="167" formatCode="0;\-0;;@"/>
    <numFmt numFmtId="168" formatCode="0.0"/>
    <numFmt numFmtId="169" formatCode="#,##0_ ;\-#,##0\ "/>
    <numFmt numFmtId="170" formatCode="_ * #,##0_ ;_ * \-#,##0_ ;_ * &quot;&quot;??_ ;_ @_ "/>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
      <b/>
      <i/>
      <sz val="10"/>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47">
    <xf numFmtId="0" fontId="0" fillId="0" borderId="0"/>
    <xf numFmtId="0" fontId="19" fillId="0" borderId="0"/>
    <xf numFmtId="43"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0" fontId="10" fillId="0" borderId="0"/>
    <xf numFmtId="0" fontId="19" fillId="0" borderId="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25"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7" borderId="0" applyNumberFormat="0" applyBorder="0" applyAlignment="0" applyProtection="0"/>
    <xf numFmtId="0" fontId="14" fillId="0" borderId="0"/>
    <xf numFmtId="170" fontId="15" fillId="0" borderId="7" applyFont="0" applyFill="0" applyBorder="0" applyAlignment="0" applyProtection="0">
      <alignment horizontal="right"/>
    </xf>
  </cellStyleXfs>
  <cellXfs count="670">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4"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4" fontId="15" fillId="3" borderId="5" xfId="1" applyNumberFormat="1" applyFont="1" applyFill="1" applyBorder="1" applyAlignment="1">
      <alignment horizontal="right"/>
    </xf>
    <xf numFmtId="0" fontId="17" fillId="0" borderId="6" xfId="1" applyFont="1" applyBorder="1"/>
    <xf numFmtId="164"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0" fontId="17" fillId="0" borderId="3" xfId="1" applyFont="1" applyBorder="1"/>
    <xf numFmtId="164" fontId="17" fillId="3" borderId="3" xfId="1" applyNumberFormat="1" applyFont="1" applyFill="1" applyBorder="1" applyAlignment="1">
      <alignment horizontal="right"/>
    </xf>
    <xf numFmtId="164" fontId="15" fillId="3" borderId="3" xfId="1" applyNumberFormat="1" applyFont="1" applyFill="1" applyBorder="1" applyAlignment="1">
      <alignment horizontal="right"/>
    </xf>
    <xf numFmtId="164" fontId="17" fillId="0" borderId="0" xfId="1" applyNumberFormat="1" applyFont="1" applyBorder="1"/>
    <xf numFmtId="3" fontId="17" fillId="0" borderId="0" xfId="1" applyNumberFormat="1" applyFont="1" applyBorder="1"/>
    <xf numFmtId="164" fontId="17" fillId="3" borderId="2" xfId="1" applyNumberFormat="1" applyFont="1" applyFill="1" applyBorder="1" applyAlignment="1">
      <alignment horizontal="right"/>
    </xf>
    <xf numFmtId="0" fontId="15" fillId="0" borderId="0" xfId="1" applyFont="1" applyFill="1"/>
    <xf numFmtId="0" fontId="14" fillId="0" borderId="0" xfId="1" applyFont="1"/>
    <xf numFmtId="0" fontId="21" fillId="0" borderId="0" xfId="1" applyFont="1"/>
    <xf numFmtId="0" fontId="14" fillId="0" borderId="0" xfId="1" applyFont="1" applyFill="1"/>
    <xf numFmtId="0" fontId="14" fillId="0" borderId="0" xfId="1" applyFont="1" applyFill="1" applyBorder="1"/>
    <xf numFmtId="164"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4"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4"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0" fontId="19" fillId="0" borderId="0" xfId="0" applyFont="1"/>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49"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6" fontId="45" fillId="0" borderId="7" xfId="0" applyNumberFormat="1" applyFont="1" applyBorder="1" applyAlignment="1">
      <alignment horizontal="left"/>
    </xf>
    <xf numFmtId="0" fontId="45" fillId="0" borderId="2" xfId="0" applyFont="1" applyBorder="1" applyAlignment="1">
      <alignment horizontal="center"/>
    </xf>
    <xf numFmtId="166"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6"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7"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0" fillId="0" borderId="0" xfId="0" applyNumberFormat="1"/>
    <xf numFmtId="3" fontId="17" fillId="0" borderId="10" xfId="1" applyNumberFormat="1" applyFont="1" applyBorder="1" applyAlignment="1">
      <alignment horizontal="left"/>
    </xf>
    <xf numFmtId="3" fontId="15" fillId="0" borderId="0" xfId="1" applyNumberFormat="1" applyFont="1" applyFill="1"/>
    <xf numFmtId="3" fontId="16" fillId="0" borderId="7" xfId="1" applyNumberFormat="1" applyFont="1" applyBorder="1" applyAlignment="1">
      <alignment horizontal="center"/>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30" fillId="0" borderId="0"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0" fontId="30" fillId="0" borderId="0" xfId="0" applyFont="1" applyFill="1" applyBorder="1"/>
    <xf numFmtId="0" fontId="0" fillId="0" borderId="0" xfId="0" applyBorder="1"/>
    <xf numFmtId="0" fontId="19" fillId="0" borderId="0" xfId="0" applyFont="1" applyBorder="1"/>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6"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7" fillId="3" borderId="5" xfId="1" applyNumberFormat="1" applyFont="1" applyFill="1" applyBorder="1" applyAlignment="1">
      <alignment horizontal="right"/>
    </xf>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2" borderId="2" xfId="1" quotePrefix="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4" xfId="1" applyNumberFormat="1" applyFont="1" applyFill="1" applyBorder="1" applyAlignment="1">
      <alignment horizontal="right"/>
    </xf>
    <xf numFmtId="3" fontId="17" fillId="3" borderId="0" xfId="1" applyNumberFormat="1" applyFont="1" applyFill="1" applyBorder="1" applyAlignment="1">
      <alignment horizontal="right"/>
    </xf>
    <xf numFmtId="164" fontId="55" fillId="7" borderId="3" xfId="844" applyNumberFormat="1" applyFont="1" applyBorder="1" applyAlignment="1">
      <alignment horizontal="right"/>
    </xf>
    <xf numFmtId="0" fontId="49" fillId="0" borderId="0" xfId="0" applyFont="1" applyBorder="1"/>
    <xf numFmtId="3" fontId="45" fillId="0" borderId="2" xfId="0" applyNumberFormat="1" applyFont="1" applyBorder="1"/>
    <xf numFmtId="3" fontId="16" fillId="0" borderId="1" xfId="1" applyNumberFormat="1" applyFont="1" applyBorder="1" applyAlignment="1">
      <alignment horizontal="center"/>
    </xf>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6" fillId="0" borderId="3" xfId="1" applyNumberFormat="1" applyFont="1" applyBorder="1" applyAlignment="1">
      <alignment horizontal="center"/>
    </xf>
    <xf numFmtId="3" fontId="15" fillId="0" borderId="2" xfId="1" applyNumberFormat="1" applyFont="1" applyBorder="1" applyAlignment="1">
      <alignment horizontal="center"/>
    </xf>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3" fontId="17" fillId="3" borderId="7" xfId="1" applyNumberFormat="1" applyFont="1" applyFill="1" applyBorder="1" applyAlignment="1">
      <alignment horizontal="right"/>
    </xf>
    <xf numFmtId="3" fontId="17" fillId="3" borderId="1" xfId="1" applyNumberFormat="1" applyFont="1" applyFill="1" applyBorder="1" applyAlignment="1">
      <alignment horizontal="right"/>
    </xf>
    <xf numFmtId="0" fontId="17" fillId="0" borderId="9" xfId="1" applyFont="1" applyFill="1" applyBorder="1"/>
    <xf numFmtId="167" fontId="17" fillId="0" borderId="0" xfId="1" applyNumberFormat="1" applyFont="1" applyFill="1" applyBorder="1" applyAlignment="1">
      <alignment horizontal="center"/>
    </xf>
    <xf numFmtId="167" fontId="17" fillId="3" borderId="7" xfId="1" applyNumberFormat="1" applyFont="1" applyFill="1" applyBorder="1" applyAlignment="1">
      <alignment horizontal="right"/>
    </xf>
    <xf numFmtId="167" fontId="17" fillId="3" borderId="3" xfId="1" applyNumberFormat="1" applyFont="1" applyFill="1" applyBorder="1" applyAlignment="1">
      <alignment horizontal="right"/>
    </xf>
    <xf numFmtId="167"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6" fontId="15" fillId="0" borderId="4" xfId="0" applyNumberFormat="1" applyFont="1" applyBorder="1" applyAlignment="1">
      <alignment horizontal="center"/>
    </xf>
    <xf numFmtId="166" fontId="15" fillId="0" borderId="11" xfId="0" applyNumberFormat="1" applyFont="1" applyBorder="1" applyAlignment="1">
      <alignment horizontal="center"/>
    </xf>
    <xf numFmtId="0" fontId="15" fillId="0" borderId="5" xfId="0" applyFont="1" applyBorder="1" applyAlignment="1">
      <alignment horizontal="center"/>
    </xf>
    <xf numFmtId="164" fontId="45" fillId="0" borderId="4" xfId="0" applyNumberFormat="1" applyFont="1" applyBorder="1" applyAlignment="1">
      <alignment horizontal="right"/>
    </xf>
    <xf numFmtId="164" fontId="45" fillId="0" borderId="3" xfId="0" applyNumberFormat="1" applyFont="1" applyBorder="1" applyAlignment="1">
      <alignment horizontal="right"/>
    </xf>
    <xf numFmtId="164" fontId="30" fillId="0" borderId="4" xfId="0" applyNumberFormat="1" applyFont="1" applyBorder="1" applyAlignment="1">
      <alignment horizontal="right"/>
    </xf>
    <xf numFmtId="164" fontId="30" fillId="0" borderId="3" xfId="0" applyNumberFormat="1" applyFont="1" applyBorder="1" applyAlignment="1">
      <alignment horizontal="right"/>
    </xf>
    <xf numFmtId="164"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4" fontId="30" fillId="0" borderId="11" xfId="0" applyNumberFormat="1" applyFont="1" applyBorder="1" applyAlignment="1">
      <alignment horizontal="right"/>
    </xf>
    <xf numFmtId="164" fontId="30" fillId="0" borderId="6" xfId="0" applyNumberFormat="1" applyFont="1" applyBorder="1" applyAlignment="1">
      <alignment horizontal="right"/>
    </xf>
    <xf numFmtId="0" fontId="57" fillId="0" borderId="0" xfId="0" applyFont="1"/>
    <xf numFmtId="164" fontId="0" fillId="0" borderId="0" xfId="0" applyNumberFormat="1"/>
    <xf numFmtId="3" fontId="58" fillId="4" borderId="12" xfId="0" applyNumberFormat="1" applyFont="1" applyFill="1" applyBorder="1"/>
    <xf numFmtId="3" fontId="59" fillId="4" borderId="0" xfId="0" applyNumberFormat="1" applyFont="1" applyFill="1" applyBorder="1"/>
    <xf numFmtId="164" fontId="0" fillId="0" borderId="0" xfId="0" applyNumberFormat="1" applyBorder="1"/>
    <xf numFmtId="14" fontId="13" fillId="0" borderId="7" xfId="0" applyNumberFormat="1" applyFont="1" applyFill="1" applyBorder="1" applyAlignment="1">
      <alignment horizontal="left"/>
    </xf>
    <xf numFmtId="3" fontId="13" fillId="0" borderId="8" xfId="0" quotePrefix="1" applyNumberFormat="1" applyFont="1" applyFill="1" applyBorder="1"/>
    <xf numFmtId="3" fontId="13" fillId="0" borderId="9" xfId="0" quotePrefix="1" applyNumberFormat="1" applyFont="1" applyFill="1" applyBorder="1"/>
    <xf numFmtId="3" fontId="13" fillId="0" borderId="10" xfId="0" quotePrefix="1" applyNumberFormat="1" applyFont="1" applyFill="1" applyBorder="1"/>
    <xf numFmtId="0" fontId="17" fillId="0" borderId="8" xfId="0" applyFont="1" applyBorder="1"/>
    <xf numFmtId="0" fontId="17" fillId="0" borderId="10" xfId="0" applyFont="1" applyBorder="1"/>
    <xf numFmtId="0" fontId="17" fillId="0" borderId="9" xfId="0" applyFont="1" applyBorder="1"/>
    <xf numFmtId="164" fontId="17" fillId="4" borderId="0" xfId="0" applyNumberFormat="1" applyFont="1" applyFill="1" applyBorder="1"/>
    <xf numFmtId="0" fontId="17" fillId="4" borderId="0" xfId="0" applyFont="1" applyFill="1" applyBorder="1"/>
    <xf numFmtId="3" fontId="45" fillId="0" borderId="1" xfId="0" applyNumberFormat="1" applyFont="1" applyFill="1" applyBorder="1"/>
    <xf numFmtId="3" fontId="45" fillId="0" borderId="4" xfId="0" applyNumberFormat="1" applyFont="1" applyFill="1" applyBorder="1"/>
    <xf numFmtId="0" fontId="15" fillId="0" borderId="1" xfId="0" applyNumberFormat="1" applyFont="1" applyFill="1" applyBorder="1" applyAlignment="1">
      <alignment horizontal="center"/>
    </xf>
    <xf numFmtId="0" fontId="15" fillId="0" borderId="7" xfId="0" applyNumberFormat="1" applyFont="1" applyFill="1" applyBorder="1" applyAlignment="1">
      <alignment horizontal="center"/>
    </xf>
    <xf numFmtId="3" fontId="50" fillId="4" borderId="11" xfId="0" applyNumberFormat="1" applyFont="1" applyFill="1" applyBorder="1"/>
    <xf numFmtId="0" fontId="13" fillId="0" borderId="6" xfId="0" applyFont="1" applyFill="1" applyBorder="1" applyAlignment="1">
      <alignment horizontal="center"/>
    </xf>
    <xf numFmtId="168" fontId="15" fillId="0" borderId="6" xfId="0" applyNumberFormat="1" applyFont="1" applyFill="1" applyBorder="1" applyAlignment="1">
      <alignment horizontal="center"/>
    </xf>
    <xf numFmtId="168" fontId="13" fillId="4" borderId="0" xfId="0" applyNumberFormat="1" applyFont="1" applyFill="1" applyBorder="1" applyAlignment="1">
      <alignment horizontal="center"/>
    </xf>
    <xf numFmtId="0" fontId="13" fillId="4" borderId="0" xfId="0" applyNumberFormat="1" applyFont="1" applyFill="1" applyBorder="1" applyAlignment="1">
      <alignment horizontal="center"/>
    </xf>
    <xf numFmtId="3" fontId="60" fillId="4" borderId="4" xfId="0" applyNumberFormat="1" applyFont="1" applyFill="1" applyBorder="1"/>
    <xf numFmtId="3" fontId="60" fillId="4" borderId="3" xfId="0" applyNumberFormat="1" applyFont="1" applyFill="1" applyBorder="1" applyAlignment="1">
      <alignment horizontal="right"/>
    </xf>
    <xf numFmtId="3" fontId="30" fillId="4" borderId="4" xfId="0" applyNumberFormat="1" applyFont="1" applyFill="1" applyBorder="1" applyAlignment="1">
      <alignment horizontal="right"/>
    </xf>
    <xf numFmtId="3" fontId="30" fillId="4" borderId="4" xfId="2" applyNumberFormat="1" applyFont="1" applyFill="1" applyBorder="1" applyAlignment="1">
      <alignment horizontal="right"/>
    </xf>
    <xf numFmtId="3" fontId="30" fillId="4" borderId="3" xfId="0" applyNumberFormat="1" applyFont="1" applyFill="1" applyBorder="1" applyAlignment="1">
      <alignment horizontal="right"/>
    </xf>
    <xf numFmtId="0" fontId="45" fillId="0" borderId="4" xfId="0" applyFont="1" applyFill="1" applyBorder="1"/>
    <xf numFmtId="3" fontId="45" fillId="4" borderId="3" xfId="0" applyNumberFormat="1" applyFont="1" applyFill="1" applyBorder="1" applyAlignment="1">
      <alignment horizontal="right"/>
    </xf>
    <xf numFmtId="3" fontId="45" fillId="4" borderId="4" xfId="0" applyNumberFormat="1" applyFont="1" applyFill="1" applyBorder="1"/>
    <xf numFmtId="3" fontId="45" fillId="0" borderId="3" xfId="0" applyNumberFormat="1" applyFont="1" applyFill="1" applyBorder="1" applyAlignment="1">
      <alignment horizontal="right"/>
    </xf>
    <xf numFmtId="3" fontId="30" fillId="0" borderId="4" xfId="2" applyNumberFormat="1" applyFont="1" applyFill="1" applyBorder="1" applyAlignment="1">
      <alignment horizontal="right"/>
    </xf>
    <xf numFmtId="3" fontId="30" fillId="0" borderId="3" xfId="0" applyNumberFormat="1" applyFont="1" applyFill="1" applyBorder="1" applyAlignment="1">
      <alignment horizontal="right"/>
    </xf>
    <xf numFmtId="0" fontId="19" fillId="0" borderId="0" xfId="0" applyFont="1" applyFill="1" applyBorder="1"/>
    <xf numFmtId="0" fontId="19" fillId="0" borderId="0" xfId="0" applyFont="1" applyFill="1"/>
    <xf numFmtId="3" fontId="30" fillId="0" borderId="3" xfId="845" applyNumberFormat="1" applyFont="1" applyFill="1" applyBorder="1" applyAlignment="1">
      <alignment horizontal="right"/>
    </xf>
    <xf numFmtId="3" fontId="19" fillId="0" borderId="0" xfId="0" applyNumberFormat="1" applyFont="1" applyFill="1"/>
    <xf numFmtId="3" fontId="30" fillId="4" borderId="3" xfId="845" applyNumberFormat="1" applyFont="1" applyFill="1" applyBorder="1" applyAlignment="1">
      <alignment horizontal="right"/>
    </xf>
    <xf numFmtId="3" fontId="19" fillId="0" borderId="0" xfId="0" applyNumberFormat="1" applyFont="1"/>
    <xf numFmtId="3" fontId="19" fillId="0" borderId="0" xfId="0" applyNumberFormat="1" applyFont="1" applyBorder="1"/>
    <xf numFmtId="3" fontId="45" fillId="4" borderId="4" xfId="0" applyNumberFormat="1" applyFont="1" applyFill="1" applyBorder="1" applyAlignment="1">
      <alignment horizontal="right"/>
    </xf>
    <xf numFmtId="3" fontId="45" fillId="4" borderId="3" xfId="845" applyNumberFormat="1" applyFont="1" applyFill="1" applyBorder="1" applyAlignment="1">
      <alignment horizontal="right"/>
    </xf>
    <xf numFmtId="3" fontId="49" fillId="0" borderId="0" xfId="0" applyNumberFormat="1" applyFont="1"/>
    <xf numFmtId="3" fontId="45" fillId="0" borderId="4" xfId="0" applyNumberFormat="1" applyFont="1" applyFill="1" applyBorder="1" applyAlignment="1">
      <alignment horizontal="right"/>
    </xf>
    <xf numFmtId="0" fontId="19" fillId="0" borderId="3" xfId="0" applyFont="1" applyFill="1" applyBorder="1"/>
    <xf numFmtId="0" fontId="45" fillId="0" borderId="11" xfId="0" applyFont="1" applyFill="1" applyBorder="1"/>
    <xf numFmtId="3" fontId="45" fillId="4" borderId="6" xfId="0" applyNumberFormat="1" applyFont="1" applyFill="1" applyBorder="1" applyAlignment="1">
      <alignment horizontal="right"/>
    </xf>
    <xf numFmtId="3" fontId="45" fillId="4" borderId="11" xfId="0" applyNumberFormat="1" applyFont="1" applyFill="1" applyBorder="1" applyAlignment="1">
      <alignment horizontal="right"/>
    </xf>
    <xf numFmtId="3" fontId="45" fillId="0" borderId="11" xfId="0" applyNumberFormat="1" applyFont="1" applyFill="1" applyBorder="1" applyAlignment="1">
      <alignment horizontal="right"/>
    </xf>
    <xf numFmtId="3" fontId="45" fillId="4" borderId="6" xfId="845" applyNumberFormat="1" applyFont="1" applyFill="1" applyBorder="1" applyAlignment="1">
      <alignment horizontal="right"/>
    </xf>
    <xf numFmtId="0" fontId="61" fillId="0" borderId="0" xfId="0" applyFont="1"/>
    <xf numFmtId="3" fontId="62" fillId="0" borderId="0" xfId="0" applyNumberFormat="1" applyFont="1" applyBorder="1"/>
    <xf numFmtId="0" fontId="61" fillId="0" borderId="0" xfId="0" applyFont="1" applyBorder="1"/>
    <xf numFmtId="0" fontId="61" fillId="0" borderId="14" xfId="0" applyFont="1" applyBorder="1"/>
    <xf numFmtId="0" fontId="61" fillId="4" borderId="14" xfId="0" applyFont="1" applyFill="1" applyBorder="1"/>
    <xf numFmtId="0" fontId="61" fillId="4" borderId="0" xfId="0" applyFont="1" applyFill="1" applyBorder="1"/>
    <xf numFmtId="0" fontId="61" fillId="0" borderId="12" xfId="0" applyFont="1" applyBorder="1"/>
    <xf numFmtId="0" fontId="61" fillId="4" borderId="12" xfId="0" applyFont="1" applyFill="1" applyBorder="1"/>
    <xf numFmtId="0" fontId="63" fillId="0" borderId="0" xfId="0" applyFont="1"/>
    <xf numFmtId="0" fontId="42" fillId="9" borderId="0" xfId="0" applyFont="1" applyFill="1"/>
    <xf numFmtId="0" fontId="66"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2" borderId="0" xfId="1" quotePrefix="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2" xfId="1" quotePrefix="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Alignment="1">
      <alignment horizontal="lef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45" fillId="4" borderId="0" xfId="0" applyNumberFormat="1" applyFont="1" applyFill="1"/>
    <xf numFmtId="3" fontId="15" fillId="4" borderId="0" xfId="0" applyNumberFormat="1" applyFont="1" applyFill="1"/>
    <xf numFmtId="3" fontId="13" fillId="0" borderId="8" xfId="0" quotePrefix="1" applyNumberFormat="1" applyFont="1" applyFill="1" applyBorder="1" applyAlignment="1">
      <alignment horizontal="center"/>
    </xf>
    <xf numFmtId="3" fontId="13" fillId="0" borderId="9" xfId="0" quotePrefix="1" applyNumberFormat="1" applyFont="1" applyFill="1" applyBorder="1" applyAlignment="1">
      <alignment horizontal="center"/>
    </xf>
    <xf numFmtId="3" fontId="13" fillId="0" borderId="10" xfId="0" quotePrefix="1" applyNumberFormat="1" applyFont="1" applyFill="1" applyBorder="1" applyAlignment="1">
      <alignment horizontal="center"/>
    </xf>
    <xf numFmtId="0" fontId="17" fillId="4" borderId="10" xfId="0" applyFont="1" applyFill="1" applyBorder="1"/>
    <xf numFmtId="0" fontId="17" fillId="4" borderId="8" xfId="0" applyFont="1" applyFill="1" applyBorder="1"/>
    <xf numFmtId="0" fontId="17" fillId="4" borderId="9" xfId="0" applyFont="1" applyFill="1" applyBorder="1"/>
    <xf numFmtId="0" fontId="19" fillId="0" borderId="9" xfId="0" applyFont="1" applyBorder="1"/>
    <xf numFmtId="3" fontId="50" fillId="4" borderId="6" xfId="0" applyNumberFormat="1" applyFont="1" applyFill="1" applyBorder="1"/>
    <xf numFmtId="3" fontId="30" fillId="4" borderId="1" xfId="0" applyNumberFormat="1" applyFont="1" applyFill="1" applyBorder="1" applyAlignment="1">
      <alignment horizontal="right"/>
    </xf>
    <xf numFmtId="3" fontId="30" fillId="4" borderId="7" xfId="0" applyNumberFormat="1" applyFont="1" applyFill="1" applyBorder="1" applyAlignment="1">
      <alignment horizontal="right"/>
    </xf>
    <xf numFmtId="3" fontId="30" fillId="4" borderId="1" xfId="14" applyNumberFormat="1" applyFont="1" applyFill="1" applyBorder="1" applyAlignment="1">
      <alignment horizontal="right"/>
    </xf>
    <xf numFmtId="0" fontId="30" fillId="4" borderId="7" xfId="0" applyFont="1" applyFill="1" applyBorder="1" applyAlignment="1">
      <alignment horizontal="right"/>
    </xf>
    <xf numFmtId="3" fontId="30" fillId="4" borderId="4" xfId="14" applyNumberFormat="1" applyFont="1" applyFill="1" applyBorder="1" applyAlignment="1">
      <alignment horizontal="right"/>
    </xf>
    <xf numFmtId="0" fontId="30" fillId="4" borderId="3" xfId="0" applyFont="1" applyFill="1" applyBorder="1" applyAlignment="1">
      <alignment horizontal="right"/>
    </xf>
    <xf numFmtId="1" fontId="30" fillId="0" borderId="3" xfId="0" applyNumberFormat="1" applyFont="1" applyBorder="1" applyAlignment="1">
      <alignment horizontal="right"/>
    </xf>
    <xf numFmtId="0" fontId="30" fillId="0" borderId="3" xfId="0" applyFont="1" applyBorder="1" applyAlignment="1">
      <alignment horizontal="right"/>
    </xf>
    <xf numFmtId="165" fontId="30" fillId="0" borderId="3" xfId="2" applyNumberFormat="1" applyFont="1" applyBorder="1" applyAlignment="1">
      <alignment horizontal="right"/>
    </xf>
    <xf numFmtId="3" fontId="30" fillId="10" borderId="3" xfId="0" applyNumberFormat="1" applyFont="1" applyFill="1" applyBorder="1" applyAlignment="1">
      <alignment horizontal="right"/>
    </xf>
    <xf numFmtId="169" fontId="30" fillId="0" borderId="3" xfId="2" applyNumberFormat="1" applyFont="1" applyBorder="1" applyAlignment="1">
      <alignment horizontal="right"/>
    </xf>
    <xf numFmtId="0" fontId="30" fillId="0" borderId="3" xfId="0" applyFont="1" applyFill="1" applyBorder="1" applyAlignment="1">
      <alignment horizontal="right"/>
    </xf>
    <xf numFmtId="165" fontId="30" fillId="4" borderId="4" xfId="2" applyNumberFormat="1" applyFont="1" applyFill="1" applyBorder="1" applyAlignment="1">
      <alignment horizontal="right"/>
    </xf>
    <xf numFmtId="165" fontId="30" fillId="4" borderId="3" xfId="2" applyNumberFormat="1" applyFont="1" applyFill="1" applyBorder="1" applyAlignment="1">
      <alignment horizontal="right"/>
    </xf>
    <xf numFmtId="3" fontId="45" fillId="0" borderId="6" xfId="0" applyNumberFormat="1" applyFont="1" applyFill="1" applyBorder="1" applyAlignment="1">
      <alignment horizontal="right"/>
    </xf>
    <xf numFmtId="3" fontId="45" fillId="4" borderId="4" xfId="14" applyNumberFormat="1" applyFont="1" applyFill="1" applyBorder="1" applyAlignment="1">
      <alignment horizontal="right"/>
    </xf>
    <xf numFmtId="3" fontId="45" fillId="4" borderId="7" xfId="0" applyNumberFormat="1" applyFont="1" applyFill="1" applyBorder="1" applyAlignment="1">
      <alignment horizontal="right"/>
    </xf>
    <xf numFmtId="0" fontId="45" fillId="4" borderId="7" xfId="0" applyFont="1" applyFill="1" applyBorder="1" applyAlignment="1">
      <alignment horizontal="right"/>
    </xf>
    <xf numFmtId="0" fontId="45" fillId="4" borderId="15" xfId="0" applyFont="1" applyFill="1" applyBorder="1" applyAlignment="1">
      <alignment horizontal="right"/>
    </xf>
    <xf numFmtId="0" fontId="49" fillId="0" borderId="7" xfId="0" applyFont="1" applyBorder="1" applyAlignment="1">
      <alignment horizontal="right"/>
    </xf>
    <xf numFmtId="0" fontId="45" fillId="4" borderId="3" xfId="0" applyFont="1" applyFill="1" applyBorder="1" applyAlignment="1">
      <alignment horizontal="right"/>
    </xf>
    <xf numFmtId="0" fontId="45" fillId="4" borderId="2" xfId="0" applyFont="1" applyFill="1" applyBorder="1" applyAlignment="1">
      <alignment horizontal="right"/>
    </xf>
    <xf numFmtId="0" fontId="49" fillId="0" borderId="3" xfId="0" applyFont="1" applyBorder="1" applyAlignment="1">
      <alignment horizontal="right"/>
    </xf>
    <xf numFmtId="0" fontId="30" fillId="4" borderId="2" xfId="0" applyFont="1" applyFill="1" applyBorder="1" applyAlignment="1">
      <alignment horizontal="right"/>
    </xf>
    <xf numFmtId="3" fontId="30" fillId="4" borderId="2" xfId="0" applyNumberFormat="1" applyFont="1" applyFill="1" applyBorder="1" applyAlignment="1">
      <alignment horizontal="right"/>
    </xf>
    <xf numFmtId="3" fontId="45" fillId="4" borderId="2" xfId="0" applyNumberFormat="1" applyFont="1" applyFill="1" applyBorder="1" applyAlignment="1">
      <alignment horizontal="right"/>
    </xf>
    <xf numFmtId="3" fontId="45" fillId="4" borderId="11" xfId="14" applyNumberFormat="1" applyFont="1" applyFill="1" applyBorder="1" applyAlignment="1">
      <alignment horizontal="right"/>
    </xf>
    <xf numFmtId="0" fontId="45" fillId="4" borderId="6" xfId="0" applyFont="1" applyFill="1" applyBorder="1" applyAlignment="1">
      <alignment horizontal="right"/>
    </xf>
    <xf numFmtId="0" fontId="45" fillId="4" borderId="5" xfId="0" applyFont="1" applyFill="1" applyBorder="1" applyAlignment="1">
      <alignment horizontal="right"/>
    </xf>
    <xf numFmtId="0" fontId="45" fillId="0" borderId="6" xfId="0" applyFont="1" applyBorder="1" applyAlignment="1">
      <alignment horizontal="right"/>
    </xf>
    <xf numFmtId="0" fontId="45" fillId="0" borderId="7" xfId="0" applyFont="1" applyFill="1" applyBorder="1"/>
    <xf numFmtId="3" fontId="45" fillId="4" borderId="1" xfId="14" applyNumberFormat="1" applyFont="1" applyFill="1" applyBorder="1" applyAlignment="1">
      <alignment horizontal="right"/>
    </xf>
    <xf numFmtId="3" fontId="45" fillId="4" borderId="1" xfId="0" applyNumberFormat="1" applyFont="1" applyFill="1" applyBorder="1" applyAlignment="1">
      <alignment horizontal="right"/>
    </xf>
    <xf numFmtId="0" fontId="45" fillId="4" borderId="1" xfId="0" applyFont="1" applyFill="1" applyBorder="1" applyAlignment="1">
      <alignment horizontal="right"/>
    </xf>
    <xf numFmtId="0" fontId="45" fillId="0" borderId="7" xfId="0" applyFont="1" applyBorder="1" applyAlignment="1">
      <alignment horizontal="right"/>
    </xf>
    <xf numFmtId="0" fontId="45" fillId="2" borderId="3" xfId="0" applyFont="1" applyFill="1" applyBorder="1"/>
    <xf numFmtId="0" fontId="30" fillId="2" borderId="3" xfId="0" applyFont="1" applyFill="1" applyBorder="1"/>
    <xf numFmtId="3" fontId="45" fillId="2" borderId="4" xfId="14" applyNumberFormat="1" applyFont="1" applyFill="1" applyBorder="1" applyAlignment="1">
      <alignment horizontal="right"/>
    </xf>
    <xf numFmtId="3" fontId="30" fillId="2" borderId="3" xfId="0" applyNumberFormat="1" applyFont="1" applyFill="1" applyBorder="1"/>
    <xf numFmtId="0" fontId="45" fillId="0" borderId="0" xfId="0" applyFont="1" applyFill="1"/>
    <xf numFmtId="3" fontId="30" fillId="2" borderId="4" xfId="14" applyNumberFormat="1" applyFont="1" applyFill="1" applyBorder="1" applyAlignment="1">
      <alignment horizontal="right"/>
    </xf>
    <xf numFmtId="1" fontId="30" fillId="2" borderId="3" xfId="0" applyNumberFormat="1" applyFont="1" applyFill="1" applyBorder="1"/>
    <xf numFmtId="0" fontId="45" fillId="2" borderId="6" xfId="0" applyFont="1" applyFill="1" applyBorder="1"/>
    <xf numFmtId="1" fontId="30" fillId="2" borderId="6" xfId="0" applyNumberFormat="1" applyFont="1" applyFill="1" applyBorder="1"/>
    <xf numFmtId="0" fontId="30" fillId="2" borderId="6" xfId="0" applyFont="1" applyFill="1" applyBorder="1"/>
    <xf numFmtId="3" fontId="45" fillId="2" borderId="11" xfId="14" applyNumberFormat="1" applyFont="1" applyFill="1" applyBorder="1" applyAlignment="1">
      <alignment horizontal="right"/>
    </xf>
    <xf numFmtId="3" fontId="30" fillId="2" borderId="6" xfId="0" applyNumberFormat="1" applyFont="1" applyFill="1" applyBorder="1"/>
    <xf numFmtId="0" fontId="46" fillId="0" borderId="14" xfId="0" applyFont="1" applyBorder="1"/>
    <xf numFmtId="0" fontId="69" fillId="4" borderId="14" xfId="0" applyFont="1" applyFill="1" applyBorder="1"/>
    <xf numFmtId="0" fontId="70" fillId="0" borderId="0" xfId="0" applyFont="1"/>
    <xf numFmtId="0" fontId="69" fillId="4" borderId="0" xfId="0" applyFont="1" applyFill="1" applyBorder="1"/>
    <xf numFmtId="0" fontId="70" fillId="0" borderId="0" xfId="0" applyFont="1" applyBorder="1"/>
    <xf numFmtId="0" fontId="0" fillId="0" borderId="12" xfId="0" applyBorder="1"/>
    <xf numFmtId="0" fontId="62" fillId="4" borderId="12" xfId="0" applyFont="1" applyFill="1" applyBorder="1"/>
    <xf numFmtId="0" fontId="69" fillId="0" borderId="8" xfId="0" applyFont="1" applyBorder="1" applyAlignment="1">
      <alignment horizontal="center"/>
    </xf>
    <xf numFmtId="4" fontId="30" fillId="4" borderId="3" xfId="0" applyNumberFormat="1" applyFont="1" applyFill="1" applyBorder="1" applyAlignment="1">
      <alignment horizontal="right"/>
    </xf>
    <xf numFmtId="4" fontId="30" fillId="4" borderId="2" xfId="0" applyNumberFormat="1" applyFont="1" applyFill="1" applyBorder="1" applyAlignment="1">
      <alignment horizontal="right"/>
    </xf>
    <xf numFmtId="4" fontId="30" fillId="4" borderId="4" xfId="0" applyNumberFormat="1" applyFont="1" applyFill="1" applyBorder="1" applyAlignment="1">
      <alignment horizontal="right"/>
    </xf>
    <xf numFmtId="4" fontId="30" fillId="4" borderId="7" xfId="0" applyNumberFormat="1" applyFont="1" applyFill="1" applyBorder="1" applyAlignment="1">
      <alignment horizontal="right"/>
    </xf>
    <xf numFmtId="0" fontId="36" fillId="0" borderId="0" xfId="0" applyFont="1" applyBorder="1"/>
    <xf numFmtId="4" fontId="30" fillId="4" borderId="0" xfId="0" applyNumberFormat="1" applyFont="1" applyFill="1" applyBorder="1" applyAlignment="1">
      <alignment horizontal="right"/>
    </xf>
    <xf numFmtId="4" fontId="30" fillId="0" borderId="4" xfId="0" applyNumberFormat="1" applyFont="1" applyFill="1" applyBorder="1" applyAlignment="1">
      <alignment horizontal="right"/>
    </xf>
    <xf numFmtId="0" fontId="53" fillId="0" borderId="0" xfId="0" applyFont="1" applyBorder="1"/>
    <xf numFmtId="3" fontId="30" fillId="4" borderId="0" xfId="0" applyNumberFormat="1" applyFont="1" applyFill="1" applyBorder="1" applyAlignment="1">
      <alignment horizontal="right"/>
    </xf>
    <xf numFmtId="3" fontId="30" fillId="4" borderId="3" xfId="0" applyNumberFormat="1" applyFont="1" applyFill="1" applyBorder="1" applyAlignment="1" applyProtection="1">
      <alignment horizontal="right"/>
      <protection locked="0"/>
    </xf>
    <xf numFmtId="3" fontId="30" fillId="4" borderId="6" xfId="0" applyNumberFormat="1" applyFont="1" applyFill="1" applyBorder="1" applyAlignment="1">
      <alignment horizontal="right"/>
    </xf>
    <xf numFmtId="3" fontId="30" fillId="4" borderId="5" xfId="0" applyNumberFormat="1" applyFont="1" applyFill="1" applyBorder="1" applyAlignment="1">
      <alignment horizontal="right"/>
    </xf>
    <xf numFmtId="3" fontId="51" fillId="0" borderId="11" xfId="0" applyNumberFormat="1" applyFont="1" applyFill="1" applyBorder="1" applyAlignment="1">
      <alignment horizontal="right"/>
    </xf>
    <xf numFmtId="3" fontId="30" fillId="0" borderId="11" xfId="0" applyNumberFormat="1" applyFont="1" applyFill="1" applyBorder="1" applyAlignment="1">
      <alignment horizontal="right"/>
    </xf>
    <xf numFmtId="3" fontId="30" fillId="4" borderId="6" xfId="0" applyNumberFormat="1" applyFont="1" applyFill="1" applyBorder="1" applyAlignment="1" applyProtection="1">
      <alignment horizontal="right"/>
      <protection locked="0"/>
    </xf>
    <xf numFmtId="3" fontId="30" fillId="4" borderId="11" xfId="0" applyNumberFormat="1" applyFont="1" applyFill="1" applyBorder="1" applyAlignment="1">
      <alignment horizontal="right"/>
    </xf>
    <xf numFmtId="0" fontId="68" fillId="0" borderId="0" xfId="0" applyFont="1" applyAlignment="1">
      <alignment horizontal="left" vertical="center" readingOrder="1"/>
    </xf>
    <xf numFmtId="0" fontId="17" fillId="0" borderId="0" xfId="1" applyFont="1" applyFill="1" applyBorder="1" applyAlignment="1">
      <alignment horizontal="left"/>
    </xf>
    <xf numFmtId="0" fontId="71" fillId="0" borderId="0" xfId="1" applyFont="1" applyFill="1" applyAlignment="1">
      <alignment horizontal="left"/>
    </xf>
    <xf numFmtId="0" fontId="18" fillId="0" borderId="0" xfId="1" applyFont="1" applyFill="1"/>
    <xf numFmtId="0" fontId="42" fillId="9" borderId="0" xfId="3" applyFont="1" applyFill="1" applyAlignment="1" applyProtection="1"/>
    <xf numFmtId="0" fontId="64" fillId="0" borderId="0" xfId="0" applyFont="1" applyFill="1"/>
    <xf numFmtId="0" fontId="65" fillId="0" borderId="0" xfId="0" applyFont="1" applyFill="1"/>
    <xf numFmtId="3" fontId="45" fillId="0" borderId="11" xfId="0" applyNumberFormat="1" applyFont="1" applyFill="1" applyBorder="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3"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2" fillId="0" borderId="0" xfId="0" applyFont="1" applyFill="1" applyAlignment="1">
      <alignment horizontal="left" vertical="center" readingOrder="1"/>
    </xf>
    <xf numFmtId="0" fontId="41" fillId="0" borderId="0" xfId="0" applyFont="1" applyFill="1"/>
    <xf numFmtId="3" fontId="58" fillId="0" borderId="0" xfId="0" applyNumberFormat="1" applyFont="1" applyFill="1"/>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0" fontId="15" fillId="0" borderId="7" xfId="846" applyFont="1" applyFill="1" applyBorder="1" applyAlignment="1">
      <alignment horizontal="right"/>
    </xf>
    <xf numFmtId="170" fontId="15" fillId="0" borderId="1" xfId="846" applyFont="1" applyFill="1" applyBorder="1" applyAlignment="1">
      <alignment horizontal="right"/>
    </xf>
    <xf numFmtId="170" fontId="17" fillId="0" borderId="3" xfId="846" applyFont="1" applyBorder="1" applyAlignment="1">
      <alignment horizontal="right"/>
    </xf>
    <xf numFmtId="170" fontId="17" fillId="0" borderId="3" xfId="846" applyFont="1" applyFill="1" applyBorder="1" applyAlignment="1">
      <alignment horizontal="right"/>
    </xf>
    <xf numFmtId="170" fontId="17" fillId="0" borderId="4" xfId="846" applyFont="1" applyFill="1" applyBorder="1" applyAlignment="1">
      <alignment horizontal="right"/>
    </xf>
    <xf numFmtId="170" fontId="15" fillId="0" borderId="3" xfId="846" applyFont="1" applyFill="1" applyBorder="1" applyAlignment="1">
      <alignment horizontal="right"/>
    </xf>
    <xf numFmtId="170" fontId="15" fillId="0" borderId="4" xfId="846" applyFont="1" applyFill="1" applyBorder="1" applyAlignment="1">
      <alignment horizontal="right"/>
    </xf>
    <xf numFmtId="170" fontId="15" fillId="0" borderId="6" xfId="846" applyFont="1" applyFill="1" applyBorder="1" applyAlignment="1">
      <alignment horizontal="right"/>
    </xf>
    <xf numFmtId="170" fontId="15" fillId="0" borderId="11" xfId="846" applyFont="1" applyFill="1" applyBorder="1" applyAlignment="1">
      <alignment horizontal="right"/>
    </xf>
    <xf numFmtId="170" fontId="17" fillId="3" borderId="7" xfId="846" applyFont="1" applyFill="1" applyBorder="1" applyAlignment="1">
      <alignment horizontal="right"/>
    </xf>
    <xf numFmtId="170" fontId="17" fillId="3" borderId="2" xfId="846" applyFont="1" applyFill="1" applyBorder="1" applyAlignment="1">
      <alignment horizontal="right"/>
    </xf>
    <xf numFmtId="170" fontId="15" fillId="0" borderId="2" xfId="846" applyFont="1" applyFill="1" applyBorder="1" applyAlignment="1">
      <alignment horizontal="right"/>
    </xf>
    <xf numFmtId="170" fontId="17" fillId="3" borderId="3" xfId="846" applyFont="1" applyFill="1" applyBorder="1" applyAlignment="1">
      <alignment horizontal="right"/>
    </xf>
    <xf numFmtId="170" fontId="17" fillId="2" borderId="3" xfId="846" applyFont="1" applyFill="1" applyBorder="1" applyAlignment="1">
      <alignment horizontal="right"/>
    </xf>
    <xf numFmtId="170" fontId="17" fillId="2" borderId="4" xfId="846" applyFont="1" applyFill="1" applyBorder="1" applyAlignment="1">
      <alignment horizontal="right"/>
    </xf>
    <xf numFmtId="170" fontId="17" fillId="0" borderId="2" xfId="846" applyFont="1" applyFill="1" applyBorder="1" applyAlignment="1">
      <alignment horizontal="right"/>
    </xf>
    <xf numFmtId="170" fontId="17" fillId="3" borderId="6" xfId="846" applyFont="1" applyFill="1" applyBorder="1" applyAlignment="1">
      <alignment horizontal="right"/>
    </xf>
    <xf numFmtId="170" fontId="15" fillId="0" borderId="5" xfId="846" applyFont="1" applyFill="1" applyBorder="1" applyAlignment="1">
      <alignment horizontal="right"/>
    </xf>
    <xf numFmtId="170" fontId="15" fillId="0" borderId="15" xfId="846" applyFont="1" applyFill="1" applyBorder="1" applyAlignment="1">
      <alignment horizontal="right"/>
    </xf>
    <xf numFmtId="170" fontId="15" fillId="2" borderId="2" xfId="846" applyFont="1" applyFill="1" applyBorder="1" applyAlignment="1">
      <alignment horizontal="right"/>
    </xf>
    <xf numFmtId="170" fontId="15" fillId="2" borderId="0" xfId="846" applyFont="1" applyFill="1" applyBorder="1" applyAlignment="1">
      <alignment horizontal="right"/>
    </xf>
    <xf numFmtId="170" fontId="15" fillId="2" borderId="4" xfId="846" applyFont="1" applyFill="1" applyBorder="1" applyAlignment="1">
      <alignment horizontal="right"/>
    </xf>
    <xf numFmtId="170" fontId="15" fillId="2" borderId="5" xfId="846" applyFont="1" applyFill="1" applyBorder="1" applyAlignment="1">
      <alignment horizontal="right"/>
    </xf>
    <xf numFmtId="170" fontId="15" fillId="2" borderId="11" xfId="846" applyFont="1" applyFill="1" applyBorder="1" applyAlignment="1">
      <alignment horizontal="right"/>
    </xf>
    <xf numFmtId="170" fontId="17" fillId="0" borderId="4" xfId="846" applyFont="1" applyBorder="1" applyAlignment="1">
      <alignment horizontal="right"/>
    </xf>
    <xf numFmtId="170" fontId="17" fillId="0" borderId="6" xfId="846" applyFont="1" applyFill="1" applyBorder="1" applyAlignment="1">
      <alignment horizontal="right"/>
    </xf>
    <xf numFmtId="170" fontId="17" fillId="0" borderId="11" xfId="846" applyFont="1" applyFill="1" applyBorder="1" applyAlignment="1">
      <alignment horizontal="right"/>
    </xf>
    <xf numFmtId="170" fontId="67" fillId="0" borderId="2" xfId="846" applyFont="1" applyFill="1" applyBorder="1" applyAlignment="1">
      <alignment horizontal="right"/>
    </xf>
    <xf numFmtId="170" fontId="17" fillId="0" borderId="0" xfId="846" applyFont="1" applyFill="1" applyBorder="1" applyAlignment="1">
      <alignment horizontal="right"/>
    </xf>
    <xf numFmtId="170" fontId="22" fillId="0" borderId="2" xfId="846" applyFont="1" applyFill="1" applyBorder="1" applyAlignment="1">
      <alignment horizontal="right"/>
    </xf>
    <xf numFmtId="170" fontId="22" fillId="0" borderId="0" xfId="846" applyFont="1" applyFill="1" applyBorder="1" applyAlignment="1">
      <alignment horizontal="right"/>
    </xf>
    <xf numFmtId="170" fontId="18" fillId="2" borderId="2" xfId="846" applyFont="1" applyFill="1" applyBorder="1" applyAlignment="1">
      <alignment horizontal="right"/>
    </xf>
    <xf numFmtId="170" fontId="18" fillId="2" borderId="0" xfId="846" applyFont="1" applyFill="1" applyBorder="1" applyAlignment="1">
      <alignment horizontal="right"/>
    </xf>
    <xf numFmtId="170" fontId="17" fillId="2" borderId="2" xfId="846" applyFont="1" applyFill="1" applyBorder="1" applyAlignment="1">
      <alignment horizontal="right"/>
    </xf>
    <xf numFmtId="170" fontId="17" fillId="2" borderId="0" xfId="846" applyFont="1" applyFill="1" applyBorder="1" applyAlignment="1">
      <alignment horizontal="right"/>
    </xf>
    <xf numFmtId="170" fontId="15" fillId="0" borderId="0" xfId="846" applyFont="1" applyFill="1" applyBorder="1" applyAlignment="1">
      <alignment horizontal="right"/>
    </xf>
    <xf numFmtId="170" fontId="17" fillId="3" borderId="5" xfId="846" applyFont="1" applyFill="1" applyBorder="1" applyAlignment="1">
      <alignment horizontal="right"/>
    </xf>
    <xf numFmtId="170" fontId="17" fillId="3" borderId="0" xfId="846" applyFont="1" applyFill="1" applyBorder="1" applyAlignment="1">
      <alignment horizontal="right"/>
    </xf>
    <xf numFmtId="170" fontId="17" fillId="3" borderId="1" xfId="846" applyFont="1" applyFill="1" applyBorder="1" applyAlignment="1">
      <alignment horizontal="right"/>
    </xf>
    <xf numFmtId="170" fontId="17" fillId="3" borderId="4" xfId="846" applyFont="1" applyFill="1" applyBorder="1" applyAlignment="1">
      <alignment horizontal="right"/>
    </xf>
    <xf numFmtId="170" fontId="17" fillId="3" borderId="11" xfId="846" applyFont="1" applyFill="1" applyBorder="1" applyAlignment="1">
      <alignment horizontal="right"/>
    </xf>
    <xf numFmtId="0" fontId="45" fillId="0" borderId="3" xfId="0" applyFont="1" applyFill="1" applyBorder="1"/>
    <xf numFmtId="0" fontId="30" fillId="0" borderId="11" xfId="0" applyFont="1" applyFill="1" applyBorder="1"/>
    <xf numFmtId="0" fontId="45" fillId="0" borderId="1" xfId="0" applyNumberFormat="1" applyFont="1" applyFill="1" applyBorder="1" applyAlignment="1">
      <alignment horizontal="center"/>
    </xf>
    <xf numFmtId="0" fontId="45" fillId="0" borderId="14" xfId="0" applyNumberFormat="1" applyFont="1" applyFill="1" applyBorder="1" applyAlignment="1">
      <alignment horizontal="center"/>
    </xf>
    <xf numFmtId="0" fontId="45" fillId="0" borderId="15" xfId="0" applyNumberFormat="1" applyFont="1" applyFill="1" applyBorder="1" applyAlignment="1">
      <alignment horizontal="center"/>
    </xf>
    <xf numFmtId="0" fontId="45" fillId="4" borderId="0" xfId="0" applyNumberFormat="1" applyFont="1" applyFill="1" applyBorder="1" applyAlignment="1">
      <alignment horizontal="center"/>
    </xf>
    <xf numFmtId="0" fontId="15" fillId="0" borderId="6" xfId="1" quotePrefix="1" applyNumberFormat="1" applyFont="1" applyFill="1" applyBorder="1" applyProtection="1"/>
    <xf numFmtId="0" fontId="15" fillId="0" borderId="11" xfId="1" quotePrefix="1" applyNumberFormat="1" applyFont="1" applyFill="1" applyBorder="1" applyProtection="1"/>
    <xf numFmtId="0" fontId="17" fillId="0" borderId="8" xfId="1" quotePrefix="1" applyNumberFormat="1" applyFont="1" applyFill="1" applyBorder="1" applyProtection="1"/>
    <xf numFmtId="0" fontId="17" fillId="0" borderId="0" xfId="1" quotePrefix="1" applyNumberFormat="1" applyFont="1" applyFill="1" applyProtection="1"/>
    <xf numFmtId="170" fontId="17" fillId="0" borderId="3" xfId="846" quotePrefix="1" applyFont="1" applyFill="1" applyBorder="1" applyAlignment="1">
      <alignment horizontal="right"/>
    </xf>
    <xf numFmtId="170" fontId="17" fillId="0" borderId="4" xfId="846" quotePrefix="1" applyFont="1" applyFill="1" applyBorder="1" applyAlignment="1">
      <alignment horizontal="right"/>
    </xf>
    <xf numFmtId="170" fontId="17" fillId="3" borderId="3" xfId="846" quotePrefix="1" applyFont="1" applyFill="1" applyBorder="1" applyAlignment="1">
      <alignment horizontal="right"/>
    </xf>
    <xf numFmtId="170" fontId="17" fillId="3" borderId="2" xfId="846" quotePrefix="1" applyFont="1" applyFill="1" applyBorder="1" applyAlignment="1">
      <alignment horizontal="right"/>
    </xf>
    <xf numFmtId="170" fontId="17" fillId="3" borderId="7" xfId="846" quotePrefix="1" applyFont="1" applyFill="1" applyBorder="1" applyAlignment="1">
      <alignment horizontal="right"/>
    </xf>
    <xf numFmtId="170" fontId="18" fillId="2" borderId="3" xfId="846" applyFont="1" applyFill="1" applyBorder="1" applyAlignment="1">
      <alignment horizontal="right"/>
    </xf>
    <xf numFmtId="3" fontId="15" fillId="0" borderId="3" xfId="2" quotePrefix="1" applyNumberFormat="1" applyFont="1" applyFill="1" applyBorder="1" applyAlignment="1">
      <alignment horizontal="right"/>
    </xf>
    <xf numFmtId="3" fontId="15" fillId="0" borderId="6" xfId="2" quotePrefix="1" applyNumberFormat="1" applyFont="1" applyFill="1" applyBorder="1" applyAlignment="1">
      <alignment horizontal="right"/>
    </xf>
    <xf numFmtId="3" fontId="15" fillId="0" borderId="7" xfId="1" quotePrefix="1" applyNumberFormat="1" applyFont="1" applyFill="1" applyBorder="1" applyAlignment="1">
      <alignment horizontal="right"/>
    </xf>
    <xf numFmtId="3" fontId="17" fillId="0" borderId="3" xfId="1" quotePrefix="1" applyNumberFormat="1" applyFont="1" applyFill="1" applyBorder="1" applyAlignment="1">
      <alignment horizontal="right"/>
    </xf>
    <xf numFmtId="3" fontId="15" fillId="0" borderId="3" xfId="1" quotePrefix="1" applyNumberFormat="1" applyFont="1" applyFill="1" applyBorder="1" applyAlignment="1">
      <alignment horizontal="right"/>
    </xf>
    <xf numFmtId="3" fontId="15" fillId="0" borderId="6" xfId="1" quotePrefix="1" applyNumberFormat="1" applyFont="1" applyFill="1" applyBorder="1" applyAlignment="1">
      <alignment horizontal="right"/>
    </xf>
    <xf numFmtId="3" fontId="17" fillId="0" borderId="3" xfId="2" quotePrefix="1" applyNumberFormat="1" applyFont="1" applyFill="1" applyBorder="1" applyAlignment="1">
      <alignment horizontal="right"/>
    </xf>
    <xf numFmtId="3" fontId="17" fillId="0" borderId="6" xfId="2" quotePrefix="1" applyNumberFormat="1" applyFont="1" applyFill="1" applyBorder="1" applyAlignment="1">
      <alignment horizontal="right"/>
    </xf>
    <xf numFmtId="3" fontId="22" fillId="0" borderId="2" xfId="1" quotePrefix="1" applyNumberFormat="1" applyFont="1" applyFill="1" applyBorder="1" applyAlignment="1">
      <alignment horizontal="right"/>
    </xf>
    <xf numFmtId="3" fontId="15" fillId="0" borderId="4" xfId="2" quotePrefix="1" applyNumberFormat="1" applyFont="1" applyFill="1" applyBorder="1" applyAlignment="1">
      <alignment horizontal="right"/>
    </xf>
    <xf numFmtId="3" fontId="15" fillId="0" borderId="11" xfId="2" quotePrefix="1" applyNumberFormat="1" applyFont="1" applyFill="1" applyBorder="1" applyAlignment="1">
      <alignment horizontal="right"/>
    </xf>
    <xf numFmtId="3" fontId="15" fillId="0" borderId="11" xfId="1" quotePrefix="1" applyNumberFormat="1" applyFont="1" applyFill="1" applyBorder="1" applyAlignment="1">
      <alignment horizontal="right"/>
    </xf>
    <xf numFmtId="3" fontId="17" fillId="0" borderId="4" xfId="2" quotePrefix="1" applyNumberFormat="1" applyFont="1" applyFill="1" applyBorder="1" applyAlignment="1">
      <alignment horizontal="right"/>
    </xf>
    <xf numFmtId="3" fontId="17" fillId="0" borderId="11" xfId="2" quotePrefix="1" applyNumberFormat="1" applyFont="1" applyFill="1" applyBorder="1" applyAlignment="1">
      <alignment horizontal="right"/>
    </xf>
    <xf numFmtId="3" fontId="22" fillId="0" borderId="0" xfId="1" quotePrefix="1" applyNumberFormat="1" applyFont="1" applyFill="1" applyBorder="1" applyAlignment="1">
      <alignment horizontal="right"/>
    </xf>
    <xf numFmtId="3" fontId="17" fillId="0" borderId="0" xfId="1" quotePrefix="1" applyNumberFormat="1" applyFont="1" applyFill="1" applyBorder="1" applyAlignment="1">
      <alignment horizontal="right"/>
    </xf>
    <xf numFmtId="3" fontId="17" fillId="3" borderId="2" xfId="1" quotePrefix="1" applyNumberFormat="1" applyFont="1" applyFill="1" applyBorder="1" applyAlignment="1">
      <alignment horizontal="right"/>
    </xf>
    <xf numFmtId="3" fontId="17" fillId="3" borderId="6" xfId="1" quotePrefix="1" applyNumberFormat="1" applyFont="1" applyFill="1" applyBorder="1" applyAlignment="1">
      <alignment horizontal="right"/>
    </xf>
    <xf numFmtId="3" fontId="17" fillId="3" borderId="5" xfId="1" quotePrefix="1" applyNumberFormat="1" applyFont="1" applyFill="1" applyBorder="1" applyAlignment="1">
      <alignment horizontal="right"/>
    </xf>
    <xf numFmtId="3" fontId="15" fillId="0" borderId="1" xfId="1" quotePrefix="1" applyNumberFormat="1" applyFont="1" applyFill="1" applyBorder="1" applyAlignment="1">
      <alignment horizontal="right"/>
    </xf>
    <xf numFmtId="3" fontId="17" fillId="3" borderId="0" xfId="1" quotePrefix="1" applyNumberFormat="1" applyFont="1" applyFill="1" applyBorder="1" applyAlignment="1">
      <alignment horizontal="right"/>
    </xf>
    <xf numFmtId="3" fontId="17" fillId="0" borderId="0" xfId="1" quotePrefix="1" applyNumberFormat="1" applyFont="1"/>
    <xf numFmtId="3" fontId="13" fillId="0" borderId="0" xfId="1" quotePrefix="1" applyNumberFormat="1" applyFont="1" applyBorder="1" applyAlignment="1">
      <alignment horizontal="center"/>
    </xf>
    <xf numFmtId="3" fontId="15" fillId="0" borderId="9" xfId="1" quotePrefix="1" applyNumberFormat="1" applyFont="1" applyBorder="1" applyAlignment="1">
      <alignment horizontal="center"/>
    </xf>
    <xf numFmtId="3" fontId="15" fillId="0" borderId="6" xfId="1" quotePrefix="1" applyNumberFormat="1" applyFont="1" applyBorder="1" applyAlignment="1">
      <alignment horizontal="center"/>
    </xf>
    <xf numFmtId="3" fontId="17" fillId="3" borderId="3" xfId="1" quotePrefix="1" applyNumberFormat="1" applyFont="1" applyFill="1" applyBorder="1" applyAlignment="1">
      <alignment horizontal="right"/>
    </xf>
    <xf numFmtId="3" fontId="17" fillId="0" borderId="11" xfId="1" quotePrefix="1" applyNumberFormat="1" applyFont="1" applyFill="1" applyBorder="1" applyAlignment="1">
      <alignment horizontal="right"/>
    </xf>
    <xf numFmtId="3" fontId="15" fillId="0" borderId="15" xfId="1" quotePrefix="1" applyNumberFormat="1" applyFont="1" applyFill="1" applyBorder="1" applyAlignment="1">
      <alignment horizontal="right"/>
    </xf>
    <xf numFmtId="3" fontId="15" fillId="0" borderId="5" xfId="1" quotePrefix="1" applyNumberFormat="1" applyFont="1" applyFill="1" applyBorder="1" applyAlignment="1">
      <alignment horizontal="right"/>
    </xf>
    <xf numFmtId="3" fontId="17" fillId="3" borderId="7" xfId="1" quotePrefix="1" applyNumberFormat="1" applyFont="1" applyFill="1" applyBorder="1" applyAlignment="1">
      <alignment horizontal="right"/>
    </xf>
    <xf numFmtId="167" fontId="17" fillId="3" borderId="3" xfId="1" quotePrefix="1" applyNumberFormat="1" applyFont="1" applyFill="1" applyBorder="1" applyAlignment="1">
      <alignment horizontal="right"/>
    </xf>
    <xf numFmtId="167" fontId="17" fillId="3" borderId="6" xfId="1" quotePrefix="1" applyNumberFormat="1" applyFont="1" applyFill="1" applyBorder="1" applyAlignment="1">
      <alignment horizontal="right"/>
    </xf>
    <xf numFmtId="3" fontId="17" fillId="3" borderId="1" xfId="1" quotePrefix="1" applyNumberFormat="1" applyFont="1" applyFill="1" applyBorder="1" applyAlignment="1">
      <alignment horizontal="right"/>
    </xf>
    <xf numFmtId="3" fontId="17" fillId="3" borderId="4" xfId="1" quotePrefix="1" applyNumberFormat="1" applyFont="1" applyFill="1" applyBorder="1" applyAlignment="1">
      <alignment horizontal="right"/>
    </xf>
    <xf numFmtId="3" fontId="17" fillId="3" borderId="11" xfId="1" quotePrefix="1" applyNumberFormat="1" applyFont="1" applyFill="1" applyBorder="1" applyAlignment="1">
      <alignment horizontal="right"/>
    </xf>
    <xf numFmtId="167" fontId="17" fillId="3" borderId="7" xfId="1" quotePrefix="1" applyNumberFormat="1" applyFont="1" applyFill="1" applyBorder="1" applyAlignment="1">
      <alignment horizontal="right"/>
    </xf>
    <xf numFmtId="3" fontId="59" fillId="0" borderId="2" xfId="1" quotePrefix="1" applyNumberFormat="1" applyFont="1" applyFill="1" applyBorder="1" applyAlignment="1">
      <alignment horizontal="right"/>
    </xf>
    <xf numFmtId="3" fontId="15" fillId="0" borderId="0" xfId="1" quotePrefix="1" applyNumberFormat="1" applyFont="1" applyFill="1" applyBorder="1" applyAlignment="1">
      <alignment horizontal="right"/>
    </xf>
    <xf numFmtId="3" fontId="15" fillId="0" borderId="7" xfId="2" quotePrefix="1" applyNumberFormat="1" applyFont="1" applyFill="1" applyBorder="1" applyAlignment="1">
      <alignment horizontal="right"/>
    </xf>
    <xf numFmtId="3" fontId="67" fillId="0" borderId="2" xfId="1" quotePrefix="1" applyNumberFormat="1" applyFont="1" applyFill="1" applyBorder="1" applyAlignment="1">
      <alignment horizontal="right"/>
    </xf>
    <xf numFmtId="3" fontId="15" fillId="0" borderId="1" xfId="2" quotePrefix="1" applyNumberFormat="1" applyFont="1" applyFill="1" applyBorder="1" applyAlignment="1">
      <alignment horizontal="right"/>
    </xf>
    <xf numFmtId="3" fontId="22" fillId="0" borderId="3" xfId="1" quotePrefix="1" applyNumberFormat="1" applyFont="1" applyFill="1" applyBorder="1" applyAlignment="1">
      <alignment horizontal="right"/>
    </xf>
    <xf numFmtId="3" fontId="17" fillId="2" borderId="3" xfId="1" quotePrefix="1" applyNumberFormat="1" applyFont="1" applyFill="1" applyBorder="1" applyAlignment="1">
      <alignment horizontal="right"/>
    </xf>
    <xf numFmtId="3" fontId="15" fillId="2" borderId="3" xfId="1" quotePrefix="1" applyNumberFormat="1" applyFont="1" applyFill="1" applyBorder="1" applyAlignment="1">
      <alignment horizontal="right"/>
    </xf>
    <xf numFmtId="3" fontId="15" fillId="2" borderId="6" xfId="1" quotePrefix="1" applyNumberFormat="1" applyFont="1" applyFill="1" applyBorder="1" applyAlignment="1">
      <alignment horizontal="right"/>
    </xf>
    <xf numFmtId="3" fontId="15" fillId="3" borderId="3" xfId="1" quotePrefix="1" applyNumberFormat="1" applyFont="1" applyFill="1" applyBorder="1" applyAlignment="1">
      <alignment horizontal="right"/>
    </xf>
    <xf numFmtId="164" fontId="15" fillId="3" borderId="3" xfId="1" quotePrefix="1" applyNumberFormat="1" applyFont="1" applyFill="1" applyBorder="1" applyAlignment="1">
      <alignment horizontal="right"/>
    </xf>
    <xf numFmtId="164" fontId="17" fillId="3" borderId="6" xfId="1" quotePrefix="1" applyNumberFormat="1" applyFont="1" applyFill="1" applyBorder="1" applyAlignment="1">
      <alignment horizontal="right"/>
    </xf>
    <xf numFmtId="164" fontId="17" fillId="3" borderId="3" xfId="1" quotePrefix="1" applyNumberFormat="1" applyFont="1" applyFill="1" applyBorder="1" applyAlignment="1">
      <alignment horizontal="right"/>
    </xf>
    <xf numFmtId="164" fontId="15" fillId="3" borderId="2" xfId="1" quotePrefix="1" applyNumberFormat="1" applyFont="1" applyFill="1" applyBorder="1" applyAlignment="1">
      <alignment horizontal="right"/>
    </xf>
    <xf numFmtId="164" fontId="15" fillId="3" borderId="5" xfId="1" quotePrefix="1" applyNumberFormat="1" applyFont="1" applyFill="1" applyBorder="1" applyAlignment="1">
      <alignment horizontal="right"/>
    </xf>
    <xf numFmtId="164" fontId="17" fillId="3" borderId="2" xfId="1" quotePrefix="1" applyNumberFormat="1" applyFont="1" applyFill="1" applyBorder="1" applyAlignment="1">
      <alignment horizontal="right"/>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74" fillId="4" borderId="6" xfId="0" applyNumberFormat="1" applyFont="1" applyFill="1" applyBorder="1" applyAlignment="1"/>
    <xf numFmtId="3" fontId="15" fillId="0" borderId="10" xfId="1" applyNumberFormat="1" applyFont="1" applyBorder="1" applyAlignment="1"/>
    <xf numFmtId="3" fontId="15" fillId="0" borderId="8" xfId="1" applyNumberFormat="1" applyFont="1" applyBorder="1" applyAlignment="1"/>
    <xf numFmtId="3" fontId="15" fillId="0" borderId="9" xfId="1" applyNumberFormat="1" applyFont="1" applyBorder="1" applyAlignment="1"/>
    <xf numFmtId="3" fontId="74" fillId="4" borderId="13" xfId="0" applyNumberFormat="1" applyFont="1" applyFill="1" applyBorder="1" applyAlignment="1"/>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3" fillId="0" borderId="0" xfId="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Fill="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0" fontId="45" fillId="0" borderId="1" xfId="0" applyNumberFormat="1" applyFont="1" applyFill="1" applyBorder="1" applyAlignment="1">
      <alignment horizontal="center"/>
    </xf>
    <xf numFmtId="0" fontId="45" fillId="0" borderId="14" xfId="0" applyNumberFormat="1" applyFont="1" applyFill="1" applyBorder="1" applyAlignment="1">
      <alignment horizontal="center"/>
    </xf>
    <xf numFmtId="0" fontId="45" fillId="0" borderId="15" xfId="0" applyNumberFormat="1" applyFont="1" applyFill="1" applyBorder="1" applyAlignment="1">
      <alignment horizontal="center"/>
    </xf>
    <xf numFmtId="0" fontId="45" fillId="0" borderId="11" xfId="0" applyNumberFormat="1" applyFont="1" applyFill="1" applyBorder="1" applyAlignment="1">
      <alignment horizontal="center"/>
    </xf>
    <xf numFmtId="0" fontId="45" fillId="0" borderId="12" xfId="0" applyNumberFormat="1" applyFont="1" applyFill="1" applyBorder="1" applyAlignment="1">
      <alignment horizontal="center"/>
    </xf>
    <xf numFmtId="0" fontId="45" fillId="0" borderId="5" xfId="0" applyNumberFormat="1" applyFont="1" applyFill="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5" xfId="0" applyFont="1" applyBorder="1" applyAlignment="1">
      <alignment horizontal="center"/>
    </xf>
    <xf numFmtId="0" fontId="45" fillId="4" borderId="0" xfId="0" applyNumberFormat="1" applyFont="1" applyFill="1" applyBorder="1" applyAlignment="1">
      <alignment horizontal="center"/>
    </xf>
  </cellXfs>
  <cellStyles count="847">
    <cellStyle name="20 % - uthevingsfarge 2" xfId="844" builtinId="34"/>
    <cellStyle name="40% - uthevingsfarge 4 2" xfId="38"/>
    <cellStyle name="40% - uthevingsfarge 4 2 10" xfId="771"/>
    <cellStyle name="40% - uthevingsfarge 4 2 2" xfId="80"/>
    <cellStyle name="40% - uthevingsfarge 4 2 2 2" xfId="173"/>
    <cellStyle name="40% - uthevingsfarge 4 2 2 3" xfId="263"/>
    <cellStyle name="40% - uthevingsfarge 4 2 2 4" xfId="353"/>
    <cellStyle name="40% - uthevingsfarge 4 2 2 5" xfId="443"/>
    <cellStyle name="40% - uthevingsfarge 4 2 2 6" xfId="533"/>
    <cellStyle name="40% - uthevingsfarge 4 2 2 7" xfId="623"/>
    <cellStyle name="40% - uthevingsfarge 4 2 2 8" xfId="713"/>
    <cellStyle name="40% - uthevingsfarge 4 2 2 9" xfId="810"/>
    <cellStyle name="40% - uthevingsfarge 4 2 3" xfId="136"/>
    <cellStyle name="40% - uthevingsfarge 4 2 4" xfId="226"/>
    <cellStyle name="40% - uthevingsfarge 4 2 5" xfId="316"/>
    <cellStyle name="40% - uthevingsfarge 4 2 6" xfId="406"/>
    <cellStyle name="40% - uthevingsfarge 4 2 7" xfId="496"/>
    <cellStyle name="40% - uthevingsfarge 4 2 8" xfId="586"/>
    <cellStyle name="40% - uthevingsfarge 4 2 9" xfId="676"/>
    <cellStyle name="Hyperkobling" xfId="3" builtinId="8"/>
    <cellStyle name="Komma" xfId="2" builtinId="3"/>
    <cellStyle name="Merknad 2" xfId="94"/>
    <cellStyle name="Normal" xfId="0" builtinId="0"/>
    <cellStyle name="Normal 10" xfId="31"/>
    <cellStyle name="Normal 10 10" xfId="670"/>
    <cellStyle name="Normal 10 11" xfId="765"/>
    <cellStyle name="Normal 10 2" xfId="53"/>
    <cellStyle name="Normal 10 2 10" xfId="785"/>
    <cellStyle name="Normal 10 2 2" xfId="93"/>
    <cellStyle name="Normal 10 2 2 10" xfId="823"/>
    <cellStyle name="Normal 10 2 2 2" xfId="6"/>
    <cellStyle name="Normal 10 2 2 2 2" xfId="116"/>
    <cellStyle name="Normal 10 2 2 3" xfId="186"/>
    <cellStyle name="Normal 10 2 2 4" xfId="276"/>
    <cellStyle name="Normal 10 2 2 5" xfId="366"/>
    <cellStyle name="Normal 10 2 2 6" xfId="456"/>
    <cellStyle name="Normal 10 2 2 7" xfId="546"/>
    <cellStyle name="Normal 10 2 2 8" xfId="636"/>
    <cellStyle name="Normal 10 2 2 9" xfId="726"/>
    <cellStyle name="Normal 10 2 3" xfId="149"/>
    <cellStyle name="Normal 10 2 4" xfId="239"/>
    <cellStyle name="Normal 10 2 5" xfId="329"/>
    <cellStyle name="Normal 10 2 6" xfId="419"/>
    <cellStyle name="Normal 10 2 7" xfId="509"/>
    <cellStyle name="Normal 10 2 8" xfId="599"/>
    <cellStyle name="Normal 10 2 9" xfId="689"/>
    <cellStyle name="Normal 10 3" xfId="74"/>
    <cellStyle name="Normal 10 3 2" xfId="167"/>
    <cellStyle name="Normal 10 3 3" xfId="257"/>
    <cellStyle name="Normal 10 3 4" xfId="347"/>
    <cellStyle name="Normal 10 3 5" xfId="437"/>
    <cellStyle name="Normal 10 3 6" xfId="527"/>
    <cellStyle name="Normal 10 3 7" xfId="617"/>
    <cellStyle name="Normal 10 3 8" xfId="707"/>
    <cellStyle name="Normal 10 3 9" xfId="804"/>
    <cellStyle name="Normal 10 4" xfId="130"/>
    <cellStyle name="Normal 10 5" xfId="220"/>
    <cellStyle name="Normal 10 6" xfId="310"/>
    <cellStyle name="Normal 10 7" xfId="400"/>
    <cellStyle name="Normal 10 8" xfId="490"/>
    <cellStyle name="Normal 10 9" xfId="580"/>
    <cellStyle name="Normal 11" xfId="35"/>
    <cellStyle name="Normal 11 10" xfId="673"/>
    <cellStyle name="Normal 11 11" xfId="768"/>
    <cellStyle name="Normal 11 2" xfId="57"/>
    <cellStyle name="Normal 11 2 10" xfId="788"/>
    <cellStyle name="Normal 11 2 2" xfId="97"/>
    <cellStyle name="Normal 11 2 2 2" xfId="189"/>
    <cellStyle name="Normal 11 2 2 3" xfId="279"/>
    <cellStyle name="Normal 11 2 2 4" xfId="369"/>
    <cellStyle name="Normal 11 2 2 5" xfId="459"/>
    <cellStyle name="Normal 11 2 2 6" xfId="549"/>
    <cellStyle name="Normal 11 2 2 7" xfId="639"/>
    <cellStyle name="Normal 11 2 2 8" xfId="729"/>
    <cellStyle name="Normal 11 2 2 9" xfId="826"/>
    <cellStyle name="Normal 11 2 3" xfId="152"/>
    <cellStyle name="Normal 11 2 4" xfId="242"/>
    <cellStyle name="Normal 11 2 5" xfId="332"/>
    <cellStyle name="Normal 11 2 6" xfId="422"/>
    <cellStyle name="Normal 11 2 7" xfId="512"/>
    <cellStyle name="Normal 11 2 8" xfId="602"/>
    <cellStyle name="Normal 11 2 9" xfId="692"/>
    <cellStyle name="Normal 11 3" xfId="77"/>
    <cellStyle name="Normal 11 3 2" xfId="170"/>
    <cellStyle name="Normal 11 3 3" xfId="260"/>
    <cellStyle name="Normal 11 3 4" xfId="350"/>
    <cellStyle name="Normal 11 3 5" xfId="440"/>
    <cellStyle name="Normal 11 3 6" xfId="530"/>
    <cellStyle name="Normal 11 3 7" xfId="620"/>
    <cellStyle name="Normal 11 3 8" xfId="710"/>
    <cellStyle name="Normal 11 3 9" xfId="807"/>
    <cellStyle name="Normal 11 4" xfId="133"/>
    <cellStyle name="Normal 11 5" xfId="223"/>
    <cellStyle name="Normal 11 6" xfId="313"/>
    <cellStyle name="Normal 11 7" xfId="403"/>
    <cellStyle name="Normal 11 8" xfId="493"/>
    <cellStyle name="Normal 11 9" xfId="583"/>
    <cellStyle name="Normal 12" xfId="100"/>
    <cellStyle name="Normal 12 2" xfId="192"/>
    <cellStyle name="Normal 12 3" xfId="282"/>
    <cellStyle name="Normal 12 4" xfId="372"/>
    <cellStyle name="Normal 12 5" xfId="462"/>
    <cellStyle name="Normal 12 6" xfId="552"/>
    <cellStyle name="Normal 12 7" xfId="642"/>
    <cellStyle name="Normal 12 8" xfId="732"/>
    <cellStyle name="Normal 12 9" xfId="829"/>
    <cellStyle name="Normal 13" xfId="103"/>
    <cellStyle name="Normal 13 2" xfId="195"/>
    <cellStyle name="Normal 13 3" xfId="285"/>
    <cellStyle name="Normal 13 4" xfId="375"/>
    <cellStyle name="Normal 13 5" xfId="465"/>
    <cellStyle name="Normal 13 6" xfId="555"/>
    <cellStyle name="Normal 13 7" xfId="645"/>
    <cellStyle name="Normal 13 8" xfId="735"/>
    <cellStyle name="Normal 13 9" xfId="832"/>
    <cellStyle name="Normal 14" xfId="106"/>
    <cellStyle name="Normal 14 2" xfId="198"/>
    <cellStyle name="Normal 14 3" xfId="288"/>
    <cellStyle name="Normal 14 4" xfId="378"/>
    <cellStyle name="Normal 14 5" xfId="468"/>
    <cellStyle name="Normal 14 6" xfId="558"/>
    <cellStyle name="Normal 14 7" xfId="648"/>
    <cellStyle name="Normal 14 8" xfId="738"/>
    <cellStyle name="Normal 14 9" xfId="835"/>
    <cellStyle name="Normal 15" xfId="109"/>
    <cellStyle name="Normal 15 2" xfId="201"/>
    <cellStyle name="Normal 15 3" xfId="291"/>
    <cellStyle name="Normal 15 4" xfId="381"/>
    <cellStyle name="Normal 15 5" xfId="471"/>
    <cellStyle name="Normal 15 6" xfId="561"/>
    <cellStyle name="Normal 15 7" xfId="651"/>
    <cellStyle name="Normal 15 8" xfId="741"/>
    <cellStyle name="Normal 15 9" xfId="838"/>
    <cellStyle name="Normal 16" xfId="112"/>
    <cellStyle name="Normal 16 2" xfId="204"/>
    <cellStyle name="Normal 16 3" xfId="294"/>
    <cellStyle name="Normal 16 4" xfId="384"/>
    <cellStyle name="Normal 16 5" xfId="474"/>
    <cellStyle name="Normal 16 6" xfId="564"/>
    <cellStyle name="Normal 16 7" xfId="654"/>
    <cellStyle name="Normal 16 8" xfId="744"/>
    <cellStyle name="Normal 16 9" xfId="841"/>
    <cellStyle name="Normal 17" xfId="8"/>
    <cellStyle name="Normal 18" xfId="10"/>
    <cellStyle name="Normal 19" xfId="117"/>
    <cellStyle name="Normal 2" xfId="1"/>
    <cellStyle name="Normal 2 2" xfId="7"/>
    <cellStyle name="Normal 2 3" xfId="20"/>
    <cellStyle name="Normal 2 4" xfId="39"/>
    <cellStyle name="Normal 2 5" xfId="60"/>
    <cellStyle name="Normal 20" xfId="207"/>
    <cellStyle name="Normal 21" xfId="297"/>
    <cellStyle name="Normal 22" xfId="387"/>
    <cellStyle name="Normal 23" xfId="477"/>
    <cellStyle name="Normal 24" xfId="567"/>
    <cellStyle name="Normal 25" xfId="657"/>
    <cellStyle name="Normal 26" xfId="747"/>
    <cellStyle name="Normal 3" xfId="4"/>
    <cellStyle name="Normal 3 10" xfId="104"/>
    <cellStyle name="Normal 3 10 2" xfId="196"/>
    <cellStyle name="Normal 3 10 3" xfId="286"/>
    <cellStyle name="Normal 3 10 4" xfId="376"/>
    <cellStyle name="Normal 3 10 5" xfId="466"/>
    <cellStyle name="Normal 3 10 6" xfId="556"/>
    <cellStyle name="Normal 3 10 7" xfId="646"/>
    <cellStyle name="Normal 3 10 8" xfId="736"/>
    <cellStyle name="Normal 3 10 9" xfId="833"/>
    <cellStyle name="Normal 3 11" xfId="107"/>
    <cellStyle name="Normal 3 11 2" xfId="199"/>
    <cellStyle name="Normal 3 11 3" xfId="289"/>
    <cellStyle name="Normal 3 11 4" xfId="379"/>
    <cellStyle name="Normal 3 11 5" xfId="469"/>
    <cellStyle name="Normal 3 11 6" xfId="559"/>
    <cellStyle name="Normal 3 11 7" xfId="649"/>
    <cellStyle name="Normal 3 11 8" xfId="739"/>
    <cellStyle name="Normal 3 11 9" xfId="836"/>
    <cellStyle name="Normal 3 12" xfId="110"/>
    <cellStyle name="Normal 3 12 2" xfId="202"/>
    <cellStyle name="Normal 3 12 3" xfId="292"/>
    <cellStyle name="Normal 3 12 4" xfId="382"/>
    <cellStyle name="Normal 3 12 5" xfId="472"/>
    <cellStyle name="Normal 3 12 6" xfId="562"/>
    <cellStyle name="Normal 3 12 7" xfId="652"/>
    <cellStyle name="Normal 3 12 8" xfId="742"/>
    <cellStyle name="Normal 3 12 9" xfId="839"/>
    <cellStyle name="Normal 3 13" xfId="113"/>
    <cellStyle name="Normal 3 13 2" xfId="205"/>
    <cellStyle name="Normal 3 13 3" xfId="295"/>
    <cellStyle name="Normal 3 13 4" xfId="385"/>
    <cellStyle name="Normal 3 13 5" xfId="475"/>
    <cellStyle name="Normal 3 13 6" xfId="565"/>
    <cellStyle name="Normal 3 13 7" xfId="655"/>
    <cellStyle name="Normal 3 13 8" xfId="745"/>
    <cellStyle name="Normal 3 13 9" xfId="842"/>
    <cellStyle name="Normal 3 14" xfId="11"/>
    <cellStyle name="Normal 3 15" xfId="118"/>
    <cellStyle name="Normal 3 16" xfId="208"/>
    <cellStyle name="Normal 3 17" xfId="298"/>
    <cellStyle name="Normal 3 18" xfId="388"/>
    <cellStyle name="Normal 3 19" xfId="478"/>
    <cellStyle name="Normal 3 2" xfId="23"/>
    <cellStyle name="Normal 3 2 10" xfId="662"/>
    <cellStyle name="Normal 3 2 11" xfId="757"/>
    <cellStyle name="Normal 3 2 2" xfId="45"/>
    <cellStyle name="Normal 3 2 2 10" xfId="777"/>
    <cellStyle name="Normal 3 2 2 2" xfId="85"/>
    <cellStyle name="Normal 3 2 2 2 2" xfId="178"/>
    <cellStyle name="Normal 3 2 2 2 3" xfId="268"/>
    <cellStyle name="Normal 3 2 2 2 4" xfId="358"/>
    <cellStyle name="Normal 3 2 2 2 5" xfId="448"/>
    <cellStyle name="Normal 3 2 2 2 6" xfId="538"/>
    <cellStyle name="Normal 3 2 2 2 7" xfId="628"/>
    <cellStyle name="Normal 3 2 2 2 8" xfId="718"/>
    <cellStyle name="Normal 3 2 2 2 9" xfId="815"/>
    <cellStyle name="Normal 3 2 2 3" xfId="141"/>
    <cellStyle name="Normal 3 2 2 4" xfId="231"/>
    <cellStyle name="Normal 3 2 2 5" xfId="321"/>
    <cellStyle name="Normal 3 2 2 6" xfId="411"/>
    <cellStyle name="Normal 3 2 2 7" xfId="501"/>
    <cellStyle name="Normal 3 2 2 8" xfId="591"/>
    <cellStyle name="Normal 3 2 2 9" xfId="681"/>
    <cellStyle name="Normal 3 2 3" xfId="66"/>
    <cellStyle name="Normal 3 2 3 2" xfId="159"/>
    <cellStyle name="Normal 3 2 3 3" xfId="249"/>
    <cellStyle name="Normal 3 2 3 4" xfId="339"/>
    <cellStyle name="Normal 3 2 3 5" xfId="429"/>
    <cellStyle name="Normal 3 2 3 6" xfId="519"/>
    <cellStyle name="Normal 3 2 3 7" xfId="609"/>
    <cellStyle name="Normal 3 2 3 8" xfId="699"/>
    <cellStyle name="Normal 3 2 3 9" xfId="796"/>
    <cellStyle name="Normal 3 2 4" xfId="122"/>
    <cellStyle name="Normal 3 2 5" xfId="212"/>
    <cellStyle name="Normal 3 2 6" xfId="302"/>
    <cellStyle name="Normal 3 2 7" xfId="392"/>
    <cellStyle name="Normal 3 2 8" xfId="482"/>
    <cellStyle name="Normal 3 2 9" xfId="572"/>
    <cellStyle name="Normal 3 20" xfId="568"/>
    <cellStyle name="Normal 3 21" xfId="658"/>
    <cellStyle name="Normal 3 22" xfId="748"/>
    <cellStyle name="Normal 3 3" xfId="26"/>
    <cellStyle name="Normal 3 3 10" xfId="665"/>
    <cellStyle name="Normal 3 3 11" xfId="760"/>
    <cellStyle name="Normal 3 3 2" xfId="48"/>
    <cellStyle name="Normal 3 3 2 10" xfId="780"/>
    <cellStyle name="Normal 3 3 2 2" xfId="88"/>
    <cellStyle name="Normal 3 3 2 2 2" xfId="181"/>
    <cellStyle name="Normal 3 3 2 2 3" xfId="271"/>
    <cellStyle name="Normal 3 3 2 2 4" xfId="361"/>
    <cellStyle name="Normal 3 3 2 2 5" xfId="451"/>
    <cellStyle name="Normal 3 3 2 2 6" xfId="541"/>
    <cellStyle name="Normal 3 3 2 2 7" xfId="631"/>
    <cellStyle name="Normal 3 3 2 2 8" xfId="721"/>
    <cellStyle name="Normal 3 3 2 2 9" xfId="818"/>
    <cellStyle name="Normal 3 3 2 3" xfId="144"/>
    <cellStyle name="Normal 3 3 2 4" xfId="234"/>
    <cellStyle name="Normal 3 3 2 5" xfId="324"/>
    <cellStyle name="Normal 3 3 2 6" xfId="414"/>
    <cellStyle name="Normal 3 3 2 7" xfId="504"/>
    <cellStyle name="Normal 3 3 2 8" xfId="594"/>
    <cellStyle name="Normal 3 3 2 9" xfId="684"/>
    <cellStyle name="Normal 3 3 3" xfId="69"/>
    <cellStyle name="Normal 3 3 3 2" xfId="162"/>
    <cellStyle name="Normal 3 3 3 3" xfId="252"/>
    <cellStyle name="Normal 3 3 3 4" xfId="342"/>
    <cellStyle name="Normal 3 3 3 5" xfId="432"/>
    <cellStyle name="Normal 3 3 3 6" xfId="522"/>
    <cellStyle name="Normal 3 3 3 7" xfId="612"/>
    <cellStyle name="Normal 3 3 3 8" xfId="702"/>
    <cellStyle name="Normal 3 3 3 9" xfId="799"/>
    <cellStyle name="Normal 3 3 4" xfId="125"/>
    <cellStyle name="Normal 3 3 5" xfId="215"/>
    <cellStyle name="Normal 3 3 6" xfId="305"/>
    <cellStyle name="Normal 3 3 7" xfId="395"/>
    <cellStyle name="Normal 3 3 8" xfId="485"/>
    <cellStyle name="Normal 3 3 9" xfId="575"/>
    <cellStyle name="Normal 3 4" xfId="29"/>
    <cellStyle name="Normal 3 4 10" xfId="668"/>
    <cellStyle name="Normal 3 4 11" xfId="763"/>
    <cellStyle name="Normal 3 4 2" xfId="51"/>
    <cellStyle name="Normal 3 4 2 10" xfId="783"/>
    <cellStyle name="Normal 3 4 2 2" xfId="91"/>
    <cellStyle name="Normal 3 4 2 2 2" xfId="184"/>
    <cellStyle name="Normal 3 4 2 2 3" xfId="274"/>
    <cellStyle name="Normal 3 4 2 2 4" xfId="364"/>
    <cellStyle name="Normal 3 4 2 2 5" xfId="454"/>
    <cellStyle name="Normal 3 4 2 2 6" xfId="544"/>
    <cellStyle name="Normal 3 4 2 2 7" xfId="634"/>
    <cellStyle name="Normal 3 4 2 2 8" xfId="724"/>
    <cellStyle name="Normal 3 4 2 2 9" xfId="821"/>
    <cellStyle name="Normal 3 4 2 3" xfId="147"/>
    <cellStyle name="Normal 3 4 2 4" xfId="237"/>
    <cellStyle name="Normal 3 4 2 5" xfId="327"/>
    <cellStyle name="Normal 3 4 2 6" xfId="417"/>
    <cellStyle name="Normal 3 4 2 7" xfId="507"/>
    <cellStyle name="Normal 3 4 2 8" xfId="597"/>
    <cellStyle name="Normal 3 4 2 9" xfId="687"/>
    <cellStyle name="Normal 3 4 3" xfId="72"/>
    <cellStyle name="Normal 3 4 3 2" xfId="165"/>
    <cellStyle name="Normal 3 4 3 3" xfId="255"/>
    <cellStyle name="Normal 3 4 3 4" xfId="345"/>
    <cellStyle name="Normal 3 4 3 5" xfId="435"/>
    <cellStyle name="Normal 3 4 3 6" xfId="525"/>
    <cellStyle name="Normal 3 4 3 7" xfId="615"/>
    <cellStyle name="Normal 3 4 3 8" xfId="705"/>
    <cellStyle name="Normal 3 4 3 9" xfId="802"/>
    <cellStyle name="Normal 3 4 4" xfId="128"/>
    <cellStyle name="Normal 3 4 5" xfId="218"/>
    <cellStyle name="Normal 3 4 6" xfId="308"/>
    <cellStyle name="Normal 3 4 7" xfId="398"/>
    <cellStyle name="Normal 3 4 8" xfId="488"/>
    <cellStyle name="Normal 3 4 9" xfId="578"/>
    <cellStyle name="Normal 3 5" xfId="33"/>
    <cellStyle name="Normal 3 5 10" xfId="671"/>
    <cellStyle name="Normal 3 5 11" xfId="766"/>
    <cellStyle name="Normal 3 5 2" xfId="55"/>
    <cellStyle name="Normal 3 5 2 10" xfId="786"/>
    <cellStyle name="Normal 3 5 2 2" xfId="95"/>
    <cellStyle name="Normal 3 5 2 2 2" xfId="187"/>
    <cellStyle name="Normal 3 5 2 2 3" xfId="277"/>
    <cellStyle name="Normal 3 5 2 2 4" xfId="367"/>
    <cellStyle name="Normal 3 5 2 2 5" xfId="457"/>
    <cellStyle name="Normal 3 5 2 2 6" xfId="547"/>
    <cellStyle name="Normal 3 5 2 2 7" xfId="637"/>
    <cellStyle name="Normal 3 5 2 2 8" xfId="727"/>
    <cellStyle name="Normal 3 5 2 2 9" xfId="824"/>
    <cellStyle name="Normal 3 5 2 3" xfId="150"/>
    <cellStyle name="Normal 3 5 2 4" xfId="240"/>
    <cellStyle name="Normal 3 5 2 5" xfId="330"/>
    <cellStyle name="Normal 3 5 2 6" xfId="420"/>
    <cellStyle name="Normal 3 5 2 7" xfId="510"/>
    <cellStyle name="Normal 3 5 2 8" xfId="600"/>
    <cellStyle name="Normal 3 5 2 9" xfId="690"/>
    <cellStyle name="Normal 3 5 3" xfId="75"/>
    <cellStyle name="Normal 3 5 3 2" xfId="168"/>
    <cellStyle name="Normal 3 5 3 3" xfId="258"/>
    <cellStyle name="Normal 3 5 3 4" xfId="348"/>
    <cellStyle name="Normal 3 5 3 5" xfId="438"/>
    <cellStyle name="Normal 3 5 3 6" xfId="528"/>
    <cellStyle name="Normal 3 5 3 7" xfId="618"/>
    <cellStyle name="Normal 3 5 3 8" xfId="708"/>
    <cellStyle name="Normal 3 5 3 9" xfId="805"/>
    <cellStyle name="Normal 3 5 4" xfId="131"/>
    <cellStyle name="Normal 3 5 5" xfId="221"/>
    <cellStyle name="Normal 3 5 6" xfId="311"/>
    <cellStyle name="Normal 3 5 7" xfId="401"/>
    <cellStyle name="Normal 3 5 8" xfId="491"/>
    <cellStyle name="Normal 3 5 9" xfId="581"/>
    <cellStyle name="Normal 3 6" xfId="36"/>
    <cellStyle name="Normal 3 6 10" xfId="674"/>
    <cellStyle name="Normal 3 6 11" xfId="769"/>
    <cellStyle name="Normal 3 6 2" xfId="58"/>
    <cellStyle name="Normal 3 6 2 10" xfId="789"/>
    <cellStyle name="Normal 3 6 2 2" xfId="98"/>
    <cellStyle name="Normal 3 6 2 2 2" xfId="190"/>
    <cellStyle name="Normal 3 6 2 2 3" xfId="280"/>
    <cellStyle name="Normal 3 6 2 2 4" xfId="370"/>
    <cellStyle name="Normal 3 6 2 2 5" xfId="460"/>
    <cellStyle name="Normal 3 6 2 2 6" xfId="550"/>
    <cellStyle name="Normal 3 6 2 2 7" xfId="640"/>
    <cellStyle name="Normal 3 6 2 2 8" xfId="730"/>
    <cellStyle name="Normal 3 6 2 2 9" xfId="827"/>
    <cellStyle name="Normal 3 6 2 3" xfId="153"/>
    <cellStyle name="Normal 3 6 2 4" xfId="243"/>
    <cellStyle name="Normal 3 6 2 5" xfId="333"/>
    <cellStyle name="Normal 3 6 2 6" xfId="423"/>
    <cellStyle name="Normal 3 6 2 7" xfId="513"/>
    <cellStyle name="Normal 3 6 2 8" xfId="603"/>
    <cellStyle name="Normal 3 6 2 9" xfId="693"/>
    <cellStyle name="Normal 3 6 3" xfId="78"/>
    <cellStyle name="Normal 3 6 3 2" xfId="171"/>
    <cellStyle name="Normal 3 6 3 3" xfId="261"/>
    <cellStyle name="Normal 3 6 3 4" xfId="351"/>
    <cellStyle name="Normal 3 6 3 5" xfId="441"/>
    <cellStyle name="Normal 3 6 3 6" xfId="531"/>
    <cellStyle name="Normal 3 6 3 7" xfId="621"/>
    <cellStyle name="Normal 3 6 3 8" xfId="711"/>
    <cellStyle name="Normal 3 6 3 9" xfId="808"/>
    <cellStyle name="Normal 3 6 4" xfId="134"/>
    <cellStyle name="Normal 3 6 5" xfId="224"/>
    <cellStyle name="Normal 3 6 6" xfId="314"/>
    <cellStyle name="Normal 3 6 7" xfId="404"/>
    <cellStyle name="Normal 3 6 8" xfId="494"/>
    <cellStyle name="Normal 3 6 9" xfId="584"/>
    <cellStyle name="Normal 3 7" xfId="42"/>
    <cellStyle name="Normal 3 7 10" xfId="774"/>
    <cellStyle name="Normal 3 7 2" xfId="82"/>
    <cellStyle name="Normal 3 7 2 2" xfId="175"/>
    <cellStyle name="Normal 3 7 2 3" xfId="265"/>
    <cellStyle name="Normal 3 7 2 4" xfId="355"/>
    <cellStyle name="Normal 3 7 2 5" xfId="445"/>
    <cellStyle name="Normal 3 7 2 6" xfId="535"/>
    <cellStyle name="Normal 3 7 2 7" xfId="625"/>
    <cellStyle name="Normal 3 7 2 8" xfId="715"/>
    <cellStyle name="Normal 3 7 2 9" xfId="812"/>
    <cellStyle name="Normal 3 7 3" xfId="138"/>
    <cellStyle name="Normal 3 7 4" xfId="228"/>
    <cellStyle name="Normal 3 7 5" xfId="318"/>
    <cellStyle name="Normal 3 7 6" xfId="408"/>
    <cellStyle name="Normal 3 7 7" xfId="498"/>
    <cellStyle name="Normal 3 7 8" xfId="588"/>
    <cellStyle name="Normal 3 7 9" xfId="678"/>
    <cellStyle name="Normal 3 8" xfId="63"/>
    <cellStyle name="Normal 3 8 2" xfId="156"/>
    <cellStyle name="Normal 3 8 3" xfId="246"/>
    <cellStyle name="Normal 3 8 4" xfId="336"/>
    <cellStyle name="Normal 3 8 5" xfId="426"/>
    <cellStyle name="Normal 3 8 6" xfId="516"/>
    <cellStyle name="Normal 3 8 7" xfId="606"/>
    <cellStyle name="Normal 3 8 8" xfId="696"/>
    <cellStyle name="Normal 3 8 9" xfId="793"/>
    <cellStyle name="Normal 3 9" xfId="101"/>
    <cellStyle name="Normal 3 9 2" xfId="193"/>
    <cellStyle name="Normal 3 9 3" xfId="283"/>
    <cellStyle name="Normal 3 9 4" xfId="373"/>
    <cellStyle name="Normal 3 9 5" xfId="463"/>
    <cellStyle name="Normal 3 9 6" xfId="553"/>
    <cellStyle name="Normal 3 9 7" xfId="643"/>
    <cellStyle name="Normal 3 9 8" xfId="733"/>
    <cellStyle name="Normal 3 9 9" xfId="830"/>
    <cellStyle name="Normal 4" xfId="12"/>
    <cellStyle name="Normal 5" xfId="9"/>
    <cellStyle name="Normal 5 2" xfId="5"/>
    <cellStyle name="Normal 5 3" xfId="32"/>
    <cellStyle name="Normal 5 3 2" xfId="54"/>
    <cellStyle name="Normal 5 4" xfId="19"/>
    <cellStyle name="Normal 6" xfId="18"/>
    <cellStyle name="Normal 6 10" xfId="660"/>
    <cellStyle name="Normal 6 11" xfId="754"/>
    <cellStyle name="Normal 6 2" xfId="41"/>
    <cellStyle name="Normal 6 2 10" xfId="773"/>
    <cellStyle name="Normal 6 2 2" xfId="81"/>
    <cellStyle name="Normal 6 2 2 2" xfId="174"/>
    <cellStyle name="Normal 6 2 2 3" xfId="264"/>
    <cellStyle name="Normal 6 2 2 4" xfId="354"/>
    <cellStyle name="Normal 6 2 2 5" xfId="444"/>
    <cellStyle name="Normal 6 2 2 6" xfId="534"/>
    <cellStyle name="Normal 6 2 2 7" xfId="624"/>
    <cellStyle name="Normal 6 2 2 8" xfId="714"/>
    <cellStyle name="Normal 6 2 2 9" xfId="811"/>
    <cellStyle name="Normal 6 2 3" xfId="137"/>
    <cellStyle name="Normal 6 2 4" xfId="227"/>
    <cellStyle name="Normal 6 2 5" xfId="317"/>
    <cellStyle name="Normal 6 2 6" xfId="407"/>
    <cellStyle name="Normal 6 2 7" xfId="497"/>
    <cellStyle name="Normal 6 2 8" xfId="587"/>
    <cellStyle name="Normal 6 2 9" xfId="677"/>
    <cellStyle name="Normal 6 3" xfId="62"/>
    <cellStyle name="Normal 6 3 2" xfId="155"/>
    <cellStyle name="Normal 6 3 3" xfId="245"/>
    <cellStyle name="Normal 6 3 4" xfId="335"/>
    <cellStyle name="Normal 6 3 5" xfId="425"/>
    <cellStyle name="Normal 6 3 6" xfId="515"/>
    <cellStyle name="Normal 6 3 7" xfId="605"/>
    <cellStyle name="Normal 6 3 8" xfId="695"/>
    <cellStyle name="Normal 6 3 9" xfId="792"/>
    <cellStyle name="Normal 6 4" xfId="120"/>
    <cellStyle name="Normal 6 5" xfId="210"/>
    <cellStyle name="Normal 6 6" xfId="300"/>
    <cellStyle name="Normal 6 7" xfId="390"/>
    <cellStyle name="Normal 6 8" xfId="480"/>
    <cellStyle name="Normal 6 9" xfId="570"/>
    <cellStyle name="Normal 7" xfId="22"/>
    <cellStyle name="Normal 7 10" xfId="661"/>
    <cellStyle name="Normal 7 11" xfId="756"/>
    <cellStyle name="Normal 7 2" xfId="44"/>
    <cellStyle name="Normal 7 2 10" xfId="776"/>
    <cellStyle name="Normal 7 2 2" xfId="84"/>
    <cellStyle name="Normal 7 2 2 2" xfId="177"/>
    <cellStyle name="Normal 7 2 2 3" xfId="267"/>
    <cellStyle name="Normal 7 2 2 4" xfId="357"/>
    <cellStyle name="Normal 7 2 2 5" xfId="447"/>
    <cellStyle name="Normal 7 2 2 6" xfId="537"/>
    <cellStyle name="Normal 7 2 2 7" xfId="627"/>
    <cellStyle name="Normal 7 2 2 8" xfId="717"/>
    <cellStyle name="Normal 7 2 2 9" xfId="814"/>
    <cellStyle name="Normal 7 2 3" xfId="140"/>
    <cellStyle name="Normal 7 2 4" xfId="230"/>
    <cellStyle name="Normal 7 2 5" xfId="320"/>
    <cellStyle name="Normal 7 2 6" xfId="410"/>
    <cellStyle name="Normal 7 2 7" xfId="500"/>
    <cellStyle name="Normal 7 2 8" xfId="590"/>
    <cellStyle name="Normal 7 2 9" xfId="680"/>
    <cellStyle name="Normal 7 3" xfId="65"/>
    <cellStyle name="Normal 7 3 2" xfId="158"/>
    <cellStyle name="Normal 7 3 3" xfId="248"/>
    <cellStyle name="Normal 7 3 4" xfId="338"/>
    <cellStyle name="Normal 7 3 5" xfId="428"/>
    <cellStyle name="Normal 7 3 6" xfId="518"/>
    <cellStyle name="Normal 7 3 7" xfId="608"/>
    <cellStyle name="Normal 7 3 8" xfId="698"/>
    <cellStyle name="Normal 7 3 9" xfId="795"/>
    <cellStyle name="Normal 7 4" xfId="121"/>
    <cellStyle name="Normal 7 5" xfId="211"/>
    <cellStyle name="Normal 7 6" xfId="301"/>
    <cellStyle name="Normal 7 7" xfId="391"/>
    <cellStyle name="Normal 7 8" xfId="481"/>
    <cellStyle name="Normal 7 9" xfId="571"/>
    <cellStyle name="Normal 8" xfId="25"/>
    <cellStyle name="Normal 8 10" xfId="664"/>
    <cellStyle name="Normal 8 11" xfId="759"/>
    <cellStyle name="Normal 8 2" xfId="47"/>
    <cellStyle name="Normal 8 2 10" xfId="779"/>
    <cellStyle name="Normal 8 2 2" xfId="87"/>
    <cellStyle name="Normal 8 2 2 2" xfId="180"/>
    <cellStyle name="Normal 8 2 2 3" xfId="270"/>
    <cellStyle name="Normal 8 2 2 4" xfId="360"/>
    <cellStyle name="Normal 8 2 2 5" xfId="450"/>
    <cellStyle name="Normal 8 2 2 6" xfId="540"/>
    <cellStyle name="Normal 8 2 2 7" xfId="630"/>
    <cellStyle name="Normal 8 2 2 8" xfId="720"/>
    <cellStyle name="Normal 8 2 2 9" xfId="817"/>
    <cellStyle name="Normal 8 2 3" xfId="143"/>
    <cellStyle name="Normal 8 2 4" xfId="233"/>
    <cellStyle name="Normal 8 2 5" xfId="323"/>
    <cellStyle name="Normal 8 2 6" xfId="413"/>
    <cellStyle name="Normal 8 2 7" xfId="503"/>
    <cellStyle name="Normal 8 2 8" xfId="593"/>
    <cellStyle name="Normal 8 2 9" xfId="683"/>
    <cellStyle name="Normal 8 3" xfId="68"/>
    <cellStyle name="Normal 8 3 2" xfId="161"/>
    <cellStyle name="Normal 8 3 3" xfId="251"/>
    <cellStyle name="Normal 8 3 4" xfId="341"/>
    <cellStyle name="Normal 8 3 5" xfId="431"/>
    <cellStyle name="Normal 8 3 6" xfId="521"/>
    <cellStyle name="Normal 8 3 7" xfId="611"/>
    <cellStyle name="Normal 8 3 8" xfId="701"/>
    <cellStyle name="Normal 8 3 9" xfId="798"/>
    <cellStyle name="Normal 8 4" xfId="124"/>
    <cellStyle name="Normal 8 5" xfId="214"/>
    <cellStyle name="Normal 8 6" xfId="304"/>
    <cellStyle name="Normal 8 7" xfId="394"/>
    <cellStyle name="Normal 8 8" xfId="484"/>
    <cellStyle name="Normal 8 9" xfId="574"/>
    <cellStyle name="Normal 9" xfId="28"/>
    <cellStyle name="Normal 9 10" xfId="667"/>
    <cellStyle name="Normal 9 11" xfId="762"/>
    <cellStyle name="Normal 9 2" xfId="50"/>
    <cellStyle name="Normal 9 2 10" xfId="782"/>
    <cellStyle name="Normal 9 2 2" xfId="90"/>
    <cellStyle name="Normal 9 2 2 2" xfId="183"/>
    <cellStyle name="Normal 9 2 2 3" xfId="273"/>
    <cellStyle name="Normal 9 2 2 4" xfId="363"/>
    <cellStyle name="Normal 9 2 2 5" xfId="453"/>
    <cellStyle name="Normal 9 2 2 6" xfId="543"/>
    <cellStyle name="Normal 9 2 2 7" xfId="633"/>
    <cellStyle name="Normal 9 2 2 8" xfId="723"/>
    <cellStyle name="Normal 9 2 2 9" xfId="820"/>
    <cellStyle name="Normal 9 2 3" xfId="146"/>
    <cellStyle name="Normal 9 2 4" xfId="236"/>
    <cellStyle name="Normal 9 2 5" xfId="326"/>
    <cellStyle name="Normal 9 2 6" xfId="416"/>
    <cellStyle name="Normal 9 2 7" xfId="506"/>
    <cellStyle name="Normal 9 2 8" xfId="596"/>
    <cellStyle name="Normal 9 2 9" xfId="686"/>
    <cellStyle name="Normal 9 3" xfId="71"/>
    <cellStyle name="Normal 9 3 2" xfId="164"/>
    <cellStyle name="Normal 9 3 3" xfId="254"/>
    <cellStyle name="Normal 9 3 4" xfId="344"/>
    <cellStyle name="Normal 9 3 5" xfId="434"/>
    <cellStyle name="Normal 9 3 6" xfId="524"/>
    <cellStyle name="Normal 9 3 7" xfId="614"/>
    <cellStyle name="Normal 9 3 8" xfId="704"/>
    <cellStyle name="Normal 9 3 9" xfId="801"/>
    <cellStyle name="Normal 9 4" xfId="127"/>
    <cellStyle name="Normal 9 5" xfId="217"/>
    <cellStyle name="Normal 9 6" xfId="307"/>
    <cellStyle name="Normal 9 7" xfId="397"/>
    <cellStyle name="Normal 9 8" xfId="487"/>
    <cellStyle name="Normal 9 9" xfId="577"/>
    <cellStyle name="Normal_Forslag" xfId="845"/>
    <cellStyle name="Tusenskille 2" xfId="14"/>
    <cellStyle name="Tusenskille 2 2" xfId="15"/>
    <cellStyle name="Tusenskille 2 2 2" xfId="751"/>
    <cellStyle name="Tusenskille 2 3" xfId="21"/>
    <cellStyle name="Tusenskille 2 3 2" xfId="755"/>
    <cellStyle name="Tusenskille 2 4" xfId="40"/>
    <cellStyle name="Tusenskille 2 4 2" xfId="772"/>
    <cellStyle name="Tusenskille 2 5" xfId="61"/>
    <cellStyle name="Tusenskille 2 5 2" xfId="791"/>
    <cellStyle name="Tusenskille 2 6" xfId="750"/>
    <cellStyle name="Tusenskille 3" xfId="16"/>
    <cellStyle name="Tusenskille 3 10" xfId="105"/>
    <cellStyle name="Tusenskille 3 10 2" xfId="197"/>
    <cellStyle name="Tusenskille 3 10 3" xfId="287"/>
    <cellStyle name="Tusenskille 3 10 4" xfId="377"/>
    <cellStyle name="Tusenskille 3 10 5" xfId="467"/>
    <cellStyle name="Tusenskille 3 10 6" xfId="557"/>
    <cellStyle name="Tusenskille 3 10 7" xfId="647"/>
    <cellStyle name="Tusenskille 3 10 8" xfId="737"/>
    <cellStyle name="Tusenskille 3 10 9" xfId="834"/>
    <cellStyle name="Tusenskille 3 11" xfId="108"/>
    <cellStyle name="Tusenskille 3 11 2" xfId="200"/>
    <cellStyle name="Tusenskille 3 11 3" xfId="290"/>
    <cellStyle name="Tusenskille 3 11 4" xfId="380"/>
    <cellStyle name="Tusenskille 3 11 5" xfId="470"/>
    <cellStyle name="Tusenskille 3 11 6" xfId="560"/>
    <cellStyle name="Tusenskille 3 11 7" xfId="650"/>
    <cellStyle name="Tusenskille 3 11 8" xfId="740"/>
    <cellStyle name="Tusenskille 3 11 9" xfId="837"/>
    <cellStyle name="Tusenskille 3 12" xfId="111"/>
    <cellStyle name="Tusenskille 3 12 2" xfId="203"/>
    <cellStyle name="Tusenskille 3 12 3" xfId="293"/>
    <cellStyle name="Tusenskille 3 12 4" xfId="383"/>
    <cellStyle name="Tusenskille 3 12 5" xfId="473"/>
    <cellStyle name="Tusenskille 3 12 6" xfId="563"/>
    <cellStyle name="Tusenskille 3 12 7" xfId="653"/>
    <cellStyle name="Tusenskille 3 12 8" xfId="743"/>
    <cellStyle name="Tusenskille 3 12 9" xfId="840"/>
    <cellStyle name="Tusenskille 3 13" xfId="114"/>
    <cellStyle name="Tusenskille 3 13 2" xfId="206"/>
    <cellStyle name="Tusenskille 3 13 3" xfId="296"/>
    <cellStyle name="Tusenskille 3 13 4" xfId="386"/>
    <cellStyle name="Tusenskille 3 13 5" xfId="476"/>
    <cellStyle name="Tusenskille 3 13 6" xfId="566"/>
    <cellStyle name="Tusenskille 3 13 7" xfId="656"/>
    <cellStyle name="Tusenskille 3 13 8" xfId="746"/>
    <cellStyle name="Tusenskille 3 13 9" xfId="843"/>
    <cellStyle name="Tusenskille 3 14" xfId="119"/>
    <cellStyle name="Tusenskille 3 15" xfId="209"/>
    <cellStyle name="Tusenskille 3 16" xfId="299"/>
    <cellStyle name="Tusenskille 3 17" xfId="389"/>
    <cellStyle name="Tusenskille 3 18" xfId="479"/>
    <cellStyle name="Tusenskille 3 19" xfId="569"/>
    <cellStyle name="Tusenskille 3 2" xfId="24"/>
    <cellStyle name="Tusenskille 3 2 10" xfId="663"/>
    <cellStyle name="Tusenskille 3 2 11" xfId="758"/>
    <cellStyle name="Tusenskille 3 2 2" xfId="46"/>
    <cellStyle name="Tusenskille 3 2 2 10" xfId="778"/>
    <cellStyle name="Tusenskille 3 2 2 2" xfId="86"/>
    <cellStyle name="Tusenskille 3 2 2 2 2" xfId="179"/>
    <cellStyle name="Tusenskille 3 2 2 2 3" xfId="269"/>
    <cellStyle name="Tusenskille 3 2 2 2 4" xfId="359"/>
    <cellStyle name="Tusenskille 3 2 2 2 5" xfId="449"/>
    <cellStyle name="Tusenskille 3 2 2 2 6" xfId="539"/>
    <cellStyle name="Tusenskille 3 2 2 2 7" xfId="629"/>
    <cellStyle name="Tusenskille 3 2 2 2 8" xfId="719"/>
    <cellStyle name="Tusenskille 3 2 2 2 9" xfId="816"/>
    <cellStyle name="Tusenskille 3 2 2 3" xfId="142"/>
    <cellStyle name="Tusenskille 3 2 2 4" xfId="232"/>
    <cellStyle name="Tusenskille 3 2 2 5" xfId="322"/>
    <cellStyle name="Tusenskille 3 2 2 6" xfId="412"/>
    <cellStyle name="Tusenskille 3 2 2 7" xfId="502"/>
    <cellStyle name="Tusenskille 3 2 2 8" xfId="592"/>
    <cellStyle name="Tusenskille 3 2 2 9" xfId="682"/>
    <cellStyle name="Tusenskille 3 2 3" xfId="67"/>
    <cellStyle name="Tusenskille 3 2 3 2" xfId="160"/>
    <cellStyle name="Tusenskille 3 2 3 3" xfId="250"/>
    <cellStyle name="Tusenskille 3 2 3 4" xfId="340"/>
    <cellStyle name="Tusenskille 3 2 3 5" xfId="430"/>
    <cellStyle name="Tusenskille 3 2 3 6" xfId="520"/>
    <cellStyle name="Tusenskille 3 2 3 7" xfId="610"/>
    <cellStyle name="Tusenskille 3 2 3 8" xfId="700"/>
    <cellStyle name="Tusenskille 3 2 3 9" xfId="797"/>
    <cellStyle name="Tusenskille 3 2 4" xfId="123"/>
    <cellStyle name="Tusenskille 3 2 5" xfId="213"/>
    <cellStyle name="Tusenskille 3 2 6" xfId="303"/>
    <cellStyle name="Tusenskille 3 2 7" xfId="393"/>
    <cellStyle name="Tusenskille 3 2 8" xfId="483"/>
    <cellStyle name="Tusenskille 3 2 9" xfId="573"/>
    <cellStyle name="Tusenskille 3 20" xfId="659"/>
    <cellStyle name="Tusenskille 3 21" xfId="752"/>
    <cellStyle name="Tusenskille 3 3" xfId="27"/>
    <cellStyle name="Tusenskille 3 3 10" xfId="666"/>
    <cellStyle name="Tusenskille 3 3 11" xfId="761"/>
    <cellStyle name="Tusenskille 3 3 2" xfId="49"/>
    <cellStyle name="Tusenskille 3 3 2 10" xfId="781"/>
    <cellStyle name="Tusenskille 3 3 2 2" xfId="89"/>
    <cellStyle name="Tusenskille 3 3 2 2 2" xfId="182"/>
    <cellStyle name="Tusenskille 3 3 2 2 3" xfId="272"/>
    <cellStyle name="Tusenskille 3 3 2 2 4" xfId="362"/>
    <cellStyle name="Tusenskille 3 3 2 2 5" xfId="452"/>
    <cellStyle name="Tusenskille 3 3 2 2 6" xfId="542"/>
    <cellStyle name="Tusenskille 3 3 2 2 7" xfId="632"/>
    <cellStyle name="Tusenskille 3 3 2 2 8" xfId="722"/>
    <cellStyle name="Tusenskille 3 3 2 2 9" xfId="819"/>
    <cellStyle name="Tusenskille 3 3 2 3" xfId="145"/>
    <cellStyle name="Tusenskille 3 3 2 4" xfId="235"/>
    <cellStyle name="Tusenskille 3 3 2 5" xfId="325"/>
    <cellStyle name="Tusenskille 3 3 2 6" xfId="415"/>
    <cellStyle name="Tusenskille 3 3 2 7" xfId="505"/>
    <cellStyle name="Tusenskille 3 3 2 8" xfId="595"/>
    <cellStyle name="Tusenskille 3 3 2 9" xfId="685"/>
    <cellStyle name="Tusenskille 3 3 3" xfId="70"/>
    <cellStyle name="Tusenskille 3 3 3 2" xfId="163"/>
    <cellStyle name="Tusenskille 3 3 3 3" xfId="253"/>
    <cellStyle name="Tusenskille 3 3 3 4" xfId="343"/>
    <cellStyle name="Tusenskille 3 3 3 5" xfId="433"/>
    <cellStyle name="Tusenskille 3 3 3 6" xfId="523"/>
    <cellStyle name="Tusenskille 3 3 3 7" xfId="613"/>
    <cellStyle name="Tusenskille 3 3 3 8" xfId="703"/>
    <cellStyle name="Tusenskille 3 3 3 9" xfId="800"/>
    <cellStyle name="Tusenskille 3 3 4" xfId="126"/>
    <cellStyle name="Tusenskille 3 3 5" xfId="216"/>
    <cellStyle name="Tusenskille 3 3 6" xfId="306"/>
    <cellStyle name="Tusenskille 3 3 7" xfId="396"/>
    <cellStyle name="Tusenskille 3 3 8" xfId="486"/>
    <cellStyle name="Tusenskille 3 3 9" xfId="576"/>
    <cellStyle name="Tusenskille 3 4" xfId="30"/>
    <cellStyle name="Tusenskille 3 4 10" xfId="669"/>
    <cellStyle name="Tusenskille 3 4 11" xfId="764"/>
    <cellStyle name="Tusenskille 3 4 2" xfId="52"/>
    <cellStyle name="Tusenskille 3 4 2 10" xfId="784"/>
    <cellStyle name="Tusenskille 3 4 2 2" xfId="92"/>
    <cellStyle name="Tusenskille 3 4 2 2 2" xfId="185"/>
    <cellStyle name="Tusenskille 3 4 2 2 3" xfId="275"/>
    <cellStyle name="Tusenskille 3 4 2 2 4" xfId="365"/>
    <cellStyle name="Tusenskille 3 4 2 2 5" xfId="455"/>
    <cellStyle name="Tusenskille 3 4 2 2 6" xfId="545"/>
    <cellStyle name="Tusenskille 3 4 2 2 7" xfId="635"/>
    <cellStyle name="Tusenskille 3 4 2 2 8" xfId="725"/>
    <cellStyle name="Tusenskille 3 4 2 2 9" xfId="822"/>
    <cellStyle name="Tusenskille 3 4 2 3" xfId="148"/>
    <cellStyle name="Tusenskille 3 4 2 4" xfId="238"/>
    <cellStyle name="Tusenskille 3 4 2 5" xfId="328"/>
    <cellStyle name="Tusenskille 3 4 2 6" xfId="418"/>
    <cellStyle name="Tusenskille 3 4 2 7" xfId="508"/>
    <cellStyle name="Tusenskille 3 4 2 8" xfId="598"/>
    <cellStyle name="Tusenskille 3 4 2 9" xfId="688"/>
    <cellStyle name="Tusenskille 3 4 3" xfId="73"/>
    <cellStyle name="Tusenskille 3 4 3 2" xfId="166"/>
    <cellStyle name="Tusenskille 3 4 3 3" xfId="256"/>
    <cellStyle name="Tusenskille 3 4 3 4" xfId="346"/>
    <cellStyle name="Tusenskille 3 4 3 5" xfId="436"/>
    <cellStyle name="Tusenskille 3 4 3 6" xfId="526"/>
    <cellStyle name="Tusenskille 3 4 3 7" xfId="616"/>
    <cellStyle name="Tusenskille 3 4 3 8" xfId="706"/>
    <cellStyle name="Tusenskille 3 4 3 9" xfId="803"/>
    <cellStyle name="Tusenskille 3 4 4" xfId="129"/>
    <cellStyle name="Tusenskille 3 4 5" xfId="219"/>
    <cellStyle name="Tusenskille 3 4 6" xfId="309"/>
    <cellStyle name="Tusenskille 3 4 7" xfId="399"/>
    <cellStyle name="Tusenskille 3 4 8" xfId="489"/>
    <cellStyle name="Tusenskille 3 4 9" xfId="579"/>
    <cellStyle name="Tusenskille 3 5" xfId="34"/>
    <cellStyle name="Tusenskille 3 5 10" xfId="672"/>
    <cellStyle name="Tusenskille 3 5 11" xfId="767"/>
    <cellStyle name="Tusenskille 3 5 2" xfId="56"/>
    <cellStyle name="Tusenskille 3 5 2 10" xfId="787"/>
    <cellStyle name="Tusenskille 3 5 2 2" xfId="96"/>
    <cellStyle name="Tusenskille 3 5 2 2 2" xfId="188"/>
    <cellStyle name="Tusenskille 3 5 2 2 3" xfId="278"/>
    <cellStyle name="Tusenskille 3 5 2 2 4" xfId="368"/>
    <cellStyle name="Tusenskille 3 5 2 2 5" xfId="458"/>
    <cellStyle name="Tusenskille 3 5 2 2 6" xfId="548"/>
    <cellStyle name="Tusenskille 3 5 2 2 7" xfId="638"/>
    <cellStyle name="Tusenskille 3 5 2 2 8" xfId="728"/>
    <cellStyle name="Tusenskille 3 5 2 2 9" xfId="825"/>
    <cellStyle name="Tusenskille 3 5 2 3" xfId="151"/>
    <cellStyle name="Tusenskille 3 5 2 4" xfId="241"/>
    <cellStyle name="Tusenskille 3 5 2 5" xfId="331"/>
    <cellStyle name="Tusenskille 3 5 2 6" xfId="421"/>
    <cellStyle name="Tusenskille 3 5 2 7" xfId="511"/>
    <cellStyle name="Tusenskille 3 5 2 8" xfId="601"/>
    <cellStyle name="Tusenskille 3 5 2 9" xfId="691"/>
    <cellStyle name="Tusenskille 3 5 3" xfId="76"/>
    <cellStyle name="Tusenskille 3 5 3 2" xfId="169"/>
    <cellStyle name="Tusenskille 3 5 3 3" xfId="259"/>
    <cellStyle name="Tusenskille 3 5 3 4" xfId="349"/>
    <cellStyle name="Tusenskille 3 5 3 5" xfId="439"/>
    <cellStyle name="Tusenskille 3 5 3 6" xfId="529"/>
    <cellStyle name="Tusenskille 3 5 3 7" xfId="619"/>
    <cellStyle name="Tusenskille 3 5 3 8" xfId="709"/>
    <cellStyle name="Tusenskille 3 5 3 9" xfId="806"/>
    <cellStyle name="Tusenskille 3 5 4" xfId="132"/>
    <cellStyle name="Tusenskille 3 5 5" xfId="222"/>
    <cellStyle name="Tusenskille 3 5 6" xfId="312"/>
    <cellStyle name="Tusenskille 3 5 7" xfId="402"/>
    <cellStyle name="Tusenskille 3 5 8" xfId="492"/>
    <cellStyle name="Tusenskille 3 5 9" xfId="582"/>
    <cellStyle name="Tusenskille 3 6" xfId="37"/>
    <cellStyle name="Tusenskille 3 6 10" xfId="675"/>
    <cellStyle name="Tusenskille 3 6 11" xfId="770"/>
    <cellStyle name="Tusenskille 3 6 2" xfId="59"/>
    <cellStyle name="Tusenskille 3 6 2 10" xfId="790"/>
    <cellStyle name="Tusenskille 3 6 2 2" xfId="99"/>
    <cellStyle name="Tusenskille 3 6 2 2 2" xfId="191"/>
    <cellStyle name="Tusenskille 3 6 2 2 3" xfId="281"/>
    <cellStyle name="Tusenskille 3 6 2 2 4" xfId="371"/>
    <cellStyle name="Tusenskille 3 6 2 2 5" xfId="461"/>
    <cellStyle name="Tusenskille 3 6 2 2 6" xfId="551"/>
    <cellStyle name="Tusenskille 3 6 2 2 7" xfId="641"/>
    <cellStyle name="Tusenskille 3 6 2 2 8" xfId="731"/>
    <cellStyle name="Tusenskille 3 6 2 2 9" xfId="828"/>
    <cellStyle name="Tusenskille 3 6 2 3" xfId="154"/>
    <cellStyle name="Tusenskille 3 6 2 4" xfId="244"/>
    <cellStyle name="Tusenskille 3 6 2 5" xfId="334"/>
    <cellStyle name="Tusenskille 3 6 2 6" xfId="424"/>
    <cellStyle name="Tusenskille 3 6 2 7" xfId="514"/>
    <cellStyle name="Tusenskille 3 6 2 8" xfId="604"/>
    <cellStyle name="Tusenskille 3 6 2 9" xfId="694"/>
    <cellStyle name="Tusenskille 3 6 3" xfId="79"/>
    <cellStyle name="Tusenskille 3 6 3 2" xfId="172"/>
    <cellStyle name="Tusenskille 3 6 3 3" xfId="262"/>
    <cellStyle name="Tusenskille 3 6 3 4" xfId="352"/>
    <cellStyle name="Tusenskille 3 6 3 5" xfId="442"/>
    <cellStyle name="Tusenskille 3 6 3 6" xfId="532"/>
    <cellStyle name="Tusenskille 3 6 3 7" xfId="622"/>
    <cellStyle name="Tusenskille 3 6 3 8" xfId="712"/>
    <cellStyle name="Tusenskille 3 6 3 9" xfId="809"/>
    <cellStyle name="Tusenskille 3 6 4" xfId="135"/>
    <cellStyle name="Tusenskille 3 6 5" xfId="225"/>
    <cellStyle name="Tusenskille 3 6 6" xfId="315"/>
    <cellStyle name="Tusenskille 3 6 7" xfId="405"/>
    <cellStyle name="Tusenskille 3 6 8" xfId="495"/>
    <cellStyle name="Tusenskille 3 6 9" xfId="585"/>
    <cellStyle name="Tusenskille 3 7" xfId="43"/>
    <cellStyle name="Tusenskille 3 7 10" xfId="775"/>
    <cellStyle name="Tusenskille 3 7 2" xfId="83"/>
    <cellStyle name="Tusenskille 3 7 2 2" xfId="176"/>
    <cellStyle name="Tusenskille 3 7 2 3" xfId="266"/>
    <cellStyle name="Tusenskille 3 7 2 4" xfId="356"/>
    <cellStyle name="Tusenskille 3 7 2 5" xfId="446"/>
    <cellStyle name="Tusenskille 3 7 2 6" xfId="536"/>
    <cellStyle name="Tusenskille 3 7 2 7" xfId="626"/>
    <cellStyle name="Tusenskille 3 7 2 8" xfId="716"/>
    <cellStyle name="Tusenskille 3 7 2 9" xfId="813"/>
    <cellStyle name="Tusenskille 3 7 3" xfId="139"/>
    <cellStyle name="Tusenskille 3 7 4" xfId="229"/>
    <cellStyle name="Tusenskille 3 7 5" xfId="319"/>
    <cellStyle name="Tusenskille 3 7 6" xfId="409"/>
    <cellStyle name="Tusenskille 3 7 7" xfId="499"/>
    <cellStyle name="Tusenskille 3 7 8" xfId="589"/>
    <cellStyle name="Tusenskille 3 7 9" xfId="679"/>
    <cellStyle name="Tusenskille 3 8" xfId="64"/>
    <cellStyle name="Tusenskille 3 8 2" xfId="157"/>
    <cellStyle name="Tusenskille 3 8 3" xfId="247"/>
    <cellStyle name="Tusenskille 3 8 4" xfId="337"/>
    <cellStyle name="Tusenskille 3 8 5" xfId="427"/>
    <cellStyle name="Tusenskille 3 8 6" xfId="517"/>
    <cellStyle name="Tusenskille 3 8 7" xfId="607"/>
    <cellStyle name="Tusenskille 3 8 8" xfId="697"/>
    <cellStyle name="Tusenskille 3 8 9" xfId="794"/>
    <cellStyle name="Tusenskille 3 9" xfId="102"/>
    <cellStyle name="Tusenskille 3 9 2" xfId="194"/>
    <cellStyle name="Tusenskille 3 9 3" xfId="284"/>
    <cellStyle name="Tusenskille 3 9 4" xfId="374"/>
    <cellStyle name="Tusenskille 3 9 5" xfId="464"/>
    <cellStyle name="Tusenskille 3 9 6" xfId="554"/>
    <cellStyle name="Tusenskille 3 9 7" xfId="644"/>
    <cellStyle name="Tusenskille 3 9 8" xfId="734"/>
    <cellStyle name="Tusenskille 3 9 9" xfId="831"/>
    <cellStyle name="Tusenskille 4" xfId="17"/>
    <cellStyle name="Tusenskille 4 2" xfId="753"/>
    <cellStyle name="Tusenskille 5" xfId="13"/>
    <cellStyle name="Tusenskille 5 2" xfId="749"/>
    <cellStyle name="Tusenskille 6" xfId="115"/>
    <cellStyle name="TusenskilleFjernNull" xfId="846"/>
  </cellStyles>
  <dxfs count="266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FFF99"/>
      <color rgb="FFF7D7F7"/>
      <color rgb="FFFCD2E2"/>
      <color rgb="FFF8E9D6"/>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v>2015</c:v>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Figurer!$M$9:$M$29</c:f>
              <c:numCache>
                <c:formatCode>#,##0</c:formatCode>
                <c:ptCount val="21"/>
                <c:pt idx="0">
                  <c:v>52816.702380000002</c:v>
                </c:pt>
                <c:pt idx="1">
                  <c:v>97687.32</c:v>
                </c:pt>
                <c:pt idx="2">
                  <c:v>5481685.3030000003</c:v>
                </c:pt>
                <c:pt idx="3">
                  <c:v>49042</c:v>
                </c:pt>
                <c:pt idx="4">
                  <c:v>299226</c:v>
                </c:pt>
                <c:pt idx="5">
                  <c:v>3480</c:v>
                </c:pt>
                <c:pt idx="6">
                  <c:v>987747</c:v>
                </c:pt>
                <c:pt idx="7">
                  <c:v>123718.288</c:v>
                </c:pt>
                <c:pt idx="8">
                  <c:v>11333</c:v>
                </c:pt>
                <c:pt idx="9">
                  <c:v>147798</c:v>
                </c:pt>
                <c:pt idx="10">
                  <c:v>5877832.7209999999</c:v>
                </c:pt>
                <c:pt idx="11">
                  <c:v>30420</c:v>
                </c:pt>
                <c:pt idx="12">
                  <c:v>96446</c:v>
                </c:pt>
                <c:pt idx="13">
                  <c:v>38159</c:v>
                </c:pt>
                <c:pt idx="14">
                  <c:v>2609</c:v>
                </c:pt>
                <c:pt idx="15">
                  <c:v>1287510.92411</c:v>
                </c:pt>
                <c:pt idx="16">
                  <c:v>954015</c:v>
                </c:pt>
                <c:pt idx="17">
                  <c:v>824354.57217000006</c:v>
                </c:pt>
                <c:pt idx="18">
                  <c:v>3722909.7887800001</c:v>
                </c:pt>
                <c:pt idx="19">
                  <c:v>0</c:v>
                </c:pt>
                <c:pt idx="20">
                  <c:v>463361.02309999999</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2016</c:v>
                </c:pt>
              </c:strCache>
            </c:strRef>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Figurer!$N$9:$N$29</c:f>
              <c:numCache>
                <c:formatCode>#,##0</c:formatCode>
                <c:ptCount val="21"/>
                <c:pt idx="0">
                  <c:v>52816.702400000002</c:v>
                </c:pt>
                <c:pt idx="1">
                  <c:v>100639.04400000001</c:v>
                </c:pt>
                <c:pt idx="2">
                  <c:v>3273720</c:v>
                </c:pt>
                <c:pt idx="3">
                  <c:v>56721</c:v>
                </c:pt>
                <c:pt idx="4">
                  <c:v>325972</c:v>
                </c:pt>
                <c:pt idx="5">
                  <c:v>4236</c:v>
                </c:pt>
                <c:pt idx="6">
                  <c:v>986467</c:v>
                </c:pt>
                <c:pt idx="7">
                  <c:v>147498.91200000001</c:v>
                </c:pt>
                <c:pt idx="8">
                  <c:v>11212</c:v>
                </c:pt>
                <c:pt idx="9">
                  <c:v>145904</c:v>
                </c:pt>
                <c:pt idx="10">
                  <c:v>5698583.12005</c:v>
                </c:pt>
                <c:pt idx="11">
                  <c:v>26138</c:v>
                </c:pt>
                <c:pt idx="12">
                  <c:v>109496</c:v>
                </c:pt>
                <c:pt idx="13">
                  <c:v>13859</c:v>
                </c:pt>
                <c:pt idx="14">
                  <c:v>2609</c:v>
                </c:pt>
                <c:pt idx="15">
                  <c:v>1062843.2442999999</c:v>
                </c:pt>
                <c:pt idx="16">
                  <c:v>630132</c:v>
                </c:pt>
                <c:pt idx="17">
                  <c:v>809372.63526999997</c:v>
                </c:pt>
                <c:pt idx="18">
                  <c:v>3101227.9450000003</c:v>
                </c:pt>
                <c:pt idx="19">
                  <c:v>0</c:v>
                </c:pt>
                <c:pt idx="20">
                  <c:v>427849.4</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2015</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Figurer!$M$36:$M$46</c:f>
              <c:numCache>
                <c:formatCode>#,##0</c:formatCode>
                <c:ptCount val="11"/>
                <c:pt idx="0">
                  <c:v>332316.511</c:v>
                </c:pt>
                <c:pt idx="1">
                  <c:v>1519935</c:v>
                </c:pt>
                <c:pt idx="2">
                  <c:v>66204</c:v>
                </c:pt>
                <c:pt idx="3">
                  <c:v>417565.04000000004</c:v>
                </c:pt>
                <c:pt idx="4">
                  <c:v>34798.178999999996</c:v>
                </c:pt>
                <c:pt idx="5">
                  <c:v>48368</c:v>
                </c:pt>
                <c:pt idx="6">
                  <c:v>2397593.30907</c:v>
                </c:pt>
                <c:pt idx="7">
                  <c:v>40835</c:v>
                </c:pt>
                <c:pt idx="8">
                  <c:v>14.587676</c:v>
                </c:pt>
                <c:pt idx="9">
                  <c:v>428603.1151</c:v>
                </c:pt>
                <c:pt idx="10">
                  <c:v>1766336.73318</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Figurer!$N$36:$N$46</c:f>
              <c:numCache>
                <c:formatCode>#,##0</c:formatCode>
                <c:ptCount val="11"/>
                <c:pt idx="0">
                  <c:v>427878.54700000002</c:v>
                </c:pt>
                <c:pt idx="1">
                  <c:v>1903608</c:v>
                </c:pt>
                <c:pt idx="2">
                  <c:v>72809</c:v>
                </c:pt>
                <c:pt idx="3">
                  <c:v>459736.74300000002</c:v>
                </c:pt>
                <c:pt idx="4">
                  <c:v>19254.72</c:v>
                </c:pt>
                <c:pt idx="5">
                  <c:v>67086</c:v>
                </c:pt>
                <c:pt idx="6">
                  <c:v>2311573.6695900001</c:v>
                </c:pt>
                <c:pt idx="7">
                  <c:v>35581</c:v>
                </c:pt>
                <c:pt idx="8">
                  <c:v>0.18070565</c:v>
                </c:pt>
                <c:pt idx="9">
                  <c:v>452574.88234999997</c:v>
                </c:pt>
                <c:pt idx="10">
                  <c:v>2557556.949</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61776788770969"/>
          <c:y val="7.3791293329713625E-2"/>
          <c:w val="0.7459244836243345"/>
          <c:h val="0.64341784777617295"/>
        </c:manualLayout>
      </c:layout>
      <c:barChart>
        <c:barDir val="col"/>
        <c:grouping val="clustered"/>
        <c:varyColors val="0"/>
        <c:ser>
          <c:idx val="0"/>
          <c:order val="0"/>
          <c:tx>
            <c:strRef>
              <c:f>Figurer!$M$59</c:f>
              <c:strCache>
                <c:ptCount val="1"/>
                <c:pt idx="0">
                  <c:v>2015</c:v>
                </c:pt>
              </c:strCache>
            </c:strRef>
          </c:tx>
          <c:invertIfNegative val="0"/>
          <c:cat>
            <c:strRef>
              <c:f>Figurer!$L$60:$L$77</c:f>
              <c:strCache>
                <c:ptCount val="18"/>
                <c:pt idx="0">
                  <c:v>ACE</c:v>
                </c:pt>
                <c:pt idx="1">
                  <c:v>Danica Pensjon</c:v>
                </c:pt>
                <c:pt idx="2">
                  <c:v>DNB Liv</c:v>
                </c:pt>
                <c:pt idx="3">
                  <c:v>Eika Forsikring</c:v>
                </c:pt>
                <c:pt idx="4">
                  <c:v>Frende Livsfors</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SpareBank 1</c:v>
                </c:pt>
                <c:pt idx="16">
                  <c:v>Storebrand </c:v>
                </c:pt>
                <c:pt idx="17">
                  <c:v>Tryg Fors</c:v>
                </c:pt>
              </c:strCache>
            </c:strRef>
          </c:cat>
          <c:val>
            <c:numRef>
              <c:f>Figurer!$M$60:$M$77</c:f>
              <c:numCache>
                <c:formatCode>#,##0</c:formatCode>
                <c:ptCount val="18"/>
                <c:pt idx="0">
                  <c:v>3472.68995</c:v>
                </c:pt>
                <c:pt idx="1">
                  <c:v>5051</c:v>
                </c:pt>
                <c:pt idx="2">
                  <c:v>1001335.1353229999</c:v>
                </c:pt>
                <c:pt idx="3">
                  <c:v>12237</c:v>
                </c:pt>
                <c:pt idx="4">
                  <c:v>3641</c:v>
                </c:pt>
                <c:pt idx="5">
                  <c:v>21358</c:v>
                </c:pt>
                <c:pt idx="6">
                  <c:v>23793.185999999998</c:v>
                </c:pt>
                <c:pt idx="7">
                  <c:v>903</c:v>
                </c:pt>
                <c:pt idx="8">
                  <c:v>4778</c:v>
                </c:pt>
                <c:pt idx="9">
                  <c:v>2962</c:v>
                </c:pt>
                <c:pt idx="10">
                  <c:v>0</c:v>
                </c:pt>
                <c:pt idx="11">
                  <c:v>2992.837</c:v>
                </c:pt>
                <c:pt idx="12">
                  <c:v>1247</c:v>
                </c:pt>
                <c:pt idx="13">
                  <c:v>0</c:v>
                </c:pt>
                <c:pt idx="14">
                  <c:v>13641</c:v>
                </c:pt>
                <c:pt idx="15">
                  <c:v>43293.02</c:v>
                </c:pt>
                <c:pt idx="16">
                  <c:v>58776.373</c:v>
                </c:pt>
                <c:pt idx="17">
                  <c:v>3963</c:v>
                </c:pt>
              </c:numCache>
            </c:numRef>
          </c:val>
          <c:extLst>
            <c:ext xmlns:c16="http://schemas.microsoft.com/office/drawing/2014/chart" uri="{C3380CC4-5D6E-409C-BE32-E72D297353CC}">
              <c16:uniqueId val="{00000000-BC08-4378-B28C-4AF9665571E1}"/>
            </c:ext>
          </c:extLst>
        </c:ser>
        <c:ser>
          <c:idx val="1"/>
          <c:order val="1"/>
          <c:tx>
            <c:strRef>
              <c:f>Figurer!$N$59</c:f>
              <c:strCache>
                <c:ptCount val="1"/>
                <c:pt idx="0">
                  <c:v>2016</c:v>
                </c:pt>
              </c:strCache>
            </c:strRef>
          </c:tx>
          <c:invertIfNegative val="0"/>
          <c:cat>
            <c:strRef>
              <c:f>Figurer!$L$60:$L$77</c:f>
              <c:strCache>
                <c:ptCount val="18"/>
                <c:pt idx="0">
                  <c:v>ACE</c:v>
                </c:pt>
                <c:pt idx="1">
                  <c:v>Danica Pensjon</c:v>
                </c:pt>
                <c:pt idx="2">
                  <c:v>DNB Liv</c:v>
                </c:pt>
                <c:pt idx="3">
                  <c:v>Eika Forsikring</c:v>
                </c:pt>
                <c:pt idx="4">
                  <c:v>Frende Livsfors</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SpareBank 1</c:v>
                </c:pt>
                <c:pt idx="16">
                  <c:v>Storebrand </c:v>
                </c:pt>
                <c:pt idx="17">
                  <c:v>Tryg Fors</c:v>
                </c:pt>
              </c:strCache>
            </c:strRef>
          </c:cat>
          <c:val>
            <c:numRef>
              <c:f>Figurer!$N$60:$N$77</c:f>
              <c:numCache>
                <c:formatCode>#,##0</c:formatCode>
                <c:ptCount val="18"/>
                <c:pt idx="0">
                  <c:v>3472.68995</c:v>
                </c:pt>
                <c:pt idx="1">
                  <c:v>64793.247000000003</c:v>
                </c:pt>
                <c:pt idx="2">
                  <c:v>58422.5412</c:v>
                </c:pt>
                <c:pt idx="3">
                  <c:v>20045</c:v>
                </c:pt>
                <c:pt idx="4">
                  <c:v>1972</c:v>
                </c:pt>
                <c:pt idx="5">
                  <c:v>19004</c:v>
                </c:pt>
                <c:pt idx="6">
                  <c:v>24211.812000000002</c:v>
                </c:pt>
                <c:pt idx="7">
                  <c:v>703</c:v>
                </c:pt>
                <c:pt idx="8">
                  <c:v>11849</c:v>
                </c:pt>
                <c:pt idx="9">
                  <c:v>3064</c:v>
                </c:pt>
                <c:pt idx="10">
                  <c:v>0</c:v>
                </c:pt>
                <c:pt idx="11">
                  <c:v>5032</c:v>
                </c:pt>
                <c:pt idx="12">
                  <c:v>1307</c:v>
                </c:pt>
                <c:pt idx="13">
                  <c:v>0</c:v>
                </c:pt>
                <c:pt idx="14">
                  <c:v>16662.194607000001</c:v>
                </c:pt>
                <c:pt idx="15">
                  <c:v>46808.262000000002</c:v>
                </c:pt>
                <c:pt idx="16">
                  <c:v>65455.891000000003</c:v>
                </c:pt>
                <c:pt idx="17">
                  <c:v>3738.2</c:v>
                </c:pt>
              </c:numCache>
            </c:numRef>
          </c:val>
          <c:extLst>
            <c:ext xmlns:c16="http://schemas.microsoft.com/office/drawing/2014/chart" uri="{C3380CC4-5D6E-409C-BE32-E72D297353CC}">
              <c16:uniqueId val="{00000001-BC08-4378-B28C-4AF9665571E1}"/>
            </c:ext>
          </c:extLst>
        </c:ser>
        <c:dLbls>
          <c:showLegendKey val="0"/>
          <c:showVal val="0"/>
          <c:showCatName val="0"/>
          <c:showSerName val="0"/>
          <c:showPercent val="0"/>
          <c:showBubbleSize val="0"/>
        </c:dLbls>
        <c:gapWidth val="150"/>
        <c:axId val="242456064"/>
        <c:axId val="242457600"/>
      </c:barChart>
      <c:catAx>
        <c:axId val="2424560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57600"/>
        <c:crosses val="autoZero"/>
        <c:auto val="1"/>
        <c:lblAlgn val="ctr"/>
        <c:lblOffset val="100"/>
        <c:tickLblSkip val="1"/>
        <c:tickMarkSkip val="1"/>
        <c:noMultiLvlLbl val="0"/>
      </c:catAx>
      <c:valAx>
        <c:axId val="24245760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6190552245877983"/>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456064"/>
        <c:crosses val="autoZero"/>
        <c:crossBetween val="between"/>
      </c:valAx>
    </c:plotArea>
    <c:legend>
      <c:legendPos val="b"/>
      <c:layout>
        <c:manualLayout>
          <c:xMode val="edge"/>
          <c:yMode val="edge"/>
          <c:x val="0.35914883601506331"/>
          <c:y val="0.93904947479942691"/>
          <c:w val="9.6515177450644751E-2"/>
          <c:h val="3.9427576623915925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161246148579394"/>
          <c:y val="9.0278635170603708E-2"/>
          <c:w val="0.75181216478374957"/>
          <c:h val="0.63124178477690251"/>
        </c:manualLayout>
      </c:layout>
      <c:barChart>
        <c:barDir val="col"/>
        <c:grouping val="clustered"/>
        <c:varyColors val="0"/>
        <c:ser>
          <c:idx val="0"/>
          <c:order val="0"/>
          <c:tx>
            <c:strRef>
              <c:f>Figurer!$M$87</c:f>
              <c:strCache>
                <c:ptCount val="1"/>
                <c:pt idx="0">
                  <c:v>2015</c:v>
                </c:pt>
              </c:strCache>
            </c:strRef>
          </c:tx>
          <c:invertIfNegative val="0"/>
          <c:cat>
            <c:strLit>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Lit>
          </c:cat>
          <c:val>
            <c:numRef>
              <c:f>Figurer!$M$88:$M$96</c:f>
              <c:numCache>
                <c:formatCode>#,##0</c:formatCode>
                <c:ptCount val="9"/>
                <c:pt idx="0">
                  <c:v>57122.985999999997</c:v>
                </c:pt>
                <c:pt idx="1">
                  <c:v>145662.89000000001</c:v>
                </c:pt>
                <c:pt idx="2">
                  <c:v>6994</c:v>
                </c:pt>
                <c:pt idx="3">
                  <c:v>36594.599000000002</c:v>
                </c:pt>
                <c:pt idx="4">
                  <c:v>8155</c:v>
                </c:pt>
                <c:pt idx="5">
                  <c:v>1651276.1566699999</c:v>
                </c:pt>
                <c:pt idx="6">
                  <c:v>40037</c:v>
                </c:pt>
                <c:pt idx="7">
                  <c:v>66930.217999999993</c:v>
                </c:pt>
                <c:pt idx="8">
                  <c:v>134306.29300000001</c:v>
                </c:pt>
              </c:numCache>
            </c:numRef>
          </c:val>
          <c:extLst>
            <c:ext xmlns:c16="http://schemas.microsoft.com/office/drawing/2014/chart" uri="{C3380CC4-5D6E-409C-BE32-E72D297353CC}">
              <c16:uniqueId val="{00000000-7DFF-49CE-BA8A-FB1CE6D62A77}"/>
            </c:ext>
          </c:extLst>
        </c:ser>
        <c:ser>
          <c:idx val="1"/>
          <c:order val="1"/>
          <c:tx>
            <c:strRef>
              <c:f>Figurer!$N$87</c:f>
              <c:strCache>
                <c:ptCount val="1"/>
                <c:pt idx="0">
                  <c:v>2016</c:v>
                </c:pt>
              </c:strCache>
            </c:strRef>
          </c:tx>
          <c:invertIfNegative val="0"/>
          <c:cat>
            <c:strLit>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Lit>
          </c:cat>
          <c:val>
            <c:numRef>
              <c:f>Figurer!$N$88:$N$96</c:f>
              <c:numCache>
                <c:formatCode>#,##0</c:formatCode>
                <c:ptCount val="9"/>
                <c:pt idx="0">
                  <c:v>137548.95199999999</c:v>
                </c:pt>
                <c:pt idx="1">
                  <c:v>334918.30300000001</c:v>
                </c:pt>
                <c:pt idx="2">
                  <c:v>10257</c:v>
                </c:pt>
                <c:pt idx="3">
                  <c:v>41910.925000000003</c:v>
                </c:pt>
                <c:pt idx="4">
                  <c:v>12682</c:v>
                </c:pt>
                <c:pt idx="5">
                  <c:v>1685828.1987999999</c:v>
                </c:pt>
                <c:pt idx="6">
                  <c:v>36000</c:v>
                </c:pt>
                <c:pt idx="7">
                  <c:v>38294.237999999998</c:v>
                </c:pt>
                <c:pt idx="8">
                  <c:v>485572.022</c:v>
                </c:pt>
              </c:numCache>
            </c:numRef>
          </c:val>
          <c:extLst>
            <c:ext xmlns:c16="http://schemas.microsoft.com/office/drawing/2014/chart" uri="{C3380CC4-5D6E-409C-BE32-E72D297353CC}">
              <c16:uniqueId val="{00000001-7DFF-49CE-BA8A-FB1CE6D62A77}"/>
            </c:ext>
          </c:extLst>
        </c:ser>
        <c:dLbls>
          <c:showLegendKey val="0"/>
          <c:showVal val="0"/>
          <c:showCatName val="0"/>
          <c:showSerName val="0"/>
          <c:showPercent val="0"/>
          <c:showBubbleSize val="0"/>
        </c:dLbls>
        <c:gapWidth val="150"/>
        <c:axId val="242699648"/>
        <c:axId val="242713728"/>
      </c:barChart>
      <c:catAx>
        <c:axId val="2426996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13728"/>
        <c:crosses val="autoZero"/>
        <c:auto val="1"/>
        <c:lblAlgn val="ctr"/>
        <c:lblOffset val="100"/>
        <c:tickLblSkip val="1"/>
        <c:tickMarkSkip val="1"/>
        <c:noMultiLvlLbl val="0"/>
      </c:catAx>
      <c:valAx>
        <c:axId val="24271372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125E-2"/>
              <c:y val="0.33966306788971345"/>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699648"/>
        <c:crosses val="autoZero"/>
        <c:crossBetween val="between"/>
      </c:valAx>
    </c:plotArea>
    <c:legend>
      <c:legendPos val="b"/>
      <c:layout>
        <c:manualLayout>
          <c:xMode val="edge"/>
          <c:yMode val="edge"/>
          <c:x val="0.37047129978318094"/>
          <c:y val="0.93460118516113322"/>
          <c:w val="0.20969217163072001"/>
          <c:h val="4.8523419108693962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Figurer!$M$110</c:f>
              <c:strCache>
                <c:ptCount val="1"/>
                <c:pt idx="0">
                  <c:v>2015</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Figurer!$M$111:$M$125</c:f>
              <c:numCache>
                <c:formatCode>#,##0</c:formatCode>
                <c:ptCount val="15"/>
                <c:pt idx="0">
                  <c:v>855272.66299999994</c:v>
                </c:pt>
                <c:pt idx="1">
                  <c:v>200420720</c:v>
                </c:pt>
                <c:pt idx="2">
                  <c:v>0</c:v>
                </c:pt>
                <c:pt idx="3">
                  <c:v>767594</c:v>
                </c:pt>
                <c:pt idx="4">
                  <c:v>0</c:v>
                </c:pt>
                <c:pt idx="5">
                  <c:v>0</c:v>
                </c:pt>
                <c:pt idx="6">
                  <c:v>4299003.7719999999</c:v>
                </c:pt>
                <c:pt idx="7">
                  <c:v>0</c:v>
                </c:pt>
                <c:pt idx="8">
                  <c:v>372216335.19999999</c:v>
                </c:pt>
                <c:pt idx="9">
                  <c:v>1317960</c:v>
                </c:pt>
                <c:pt idx="10">
                  <c:v>47087476.231299996</c:v>
                </c:pt>
                <c:pt idx="11">
                  <c:v>58160962</c:v>
                </c:pt>
                <c:pt idx="12">
                  <c:v>8577218.7129999995</c:v>
                </c:pt>
                <c:pt idx="13">
                  <c:v>16379295.104979999</c:v>
                </c:pt>
                <c:pt idx="14">
                  <c:v>170908033.88999501</c:v>
                </c:pt>
              </c:numCache>
            </c:numRef>
          </c:val>
          <c:extLst>
            <c:ext xmlns:c16="http://schemas.microsoft.com/office/drawing/2014/chart" uri="{C3380CC4-5D6E-409C-BE32-E72D297353CC}">
              <c16:uniqueId val="{00000000-F5D7-4882-A9B6-45C2F0317A05}"/>
            </c:ext>
          </c:extLst>
        </c:ser>
        <c:ser>
          <c:idx val="1"/>
          <c:order val="1"/>
          <c:tx>
            <c:strRef>
              <c:f>Figurer!$N$110</c:f>
              <c:strCache>
                <c:ptCount val="1"/>
                <c:pt idx="0">
                  <c:v>2016</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Figurer!$N$111:$N$125</c:f>
              <c:numCache>
                <c:formatCode>#,##0</c:formatCode>
                <c:ptCount val="15"/>
                <c:pt idx="0">
                  <c:v>858022.54099999997</c:v>
                </c:pt>
                <c:pt idx="1">
                  <c:v>204843063</c:v>
                </c:pt>
                <c:pt idx="2">
                  <c:v>0</c:v>
                </c:pt>
                <c:pt idx="3">
                  <c:v>923248</c:v>
                </c:pt>
                <c:pt idx="4">
                  <c:v>0</c:v>
                </c:pt>
                <c:pt idx="5">
                  <c:v>0</c:v>
                </c:pt>
                <c:pt idx="6">
                  <c:v>5002117.1660000002</c:v>
                </c:pt>
                <c:pt idx="7">
                  <c:v>0</c:v>
                </c:pt>
                <c:pt idx="8">
                  <c:v>395861028.5</c:v>
                </c:pt>
                <c:pt idx="9">
                  <c:v>1377725</c:v>
                </c:pt>
                <c:pt idx="10">
                  <c:v>48033000.002000004</c:v>
                </c:pt>
                <c:pt idx="11">
                  <c:v>60671285</c:v>
                </c:pt>
                <c:pt idx="12">
                  <c:v>8551421.8870000001</c:v>
                </c:pt>
                <c:pt idx="13">
                  <c:v>16731870.53892</c:v>
                </c:pt>
                <c:pt idx="14">
                  <c:v>173422688.10699999</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Figurer!$M$135</c:f>
              <c:strCache>
                <c:ptCount val="1"/>
                <c:pt idx="0">
                  <c:v>2015</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Figurer!$M$136:$M$146</c:f>
              <c:numCache>
                <c:formatCode>#,##0</c:formatCode>
                <c:ptCount val="11"/>
                <c:pt idx="0">
                  <c:v>11477606.638</c:v>
                </c:pt>
                <c:pt idx="1">
                  <c:v>45606542</c:v>
                </c:pt>
                <c:pt idx="2">
                  <c:v>2088707</c:v>
                </c:pt>
                <c:pt idx="3">
                  <c:v>13975440.982000001</c:v>
                </c:pt>
                <c:pt idx="4">
                  <c:v>1980338.3389999999</c:v>
                </c:pt>
                <c:pt idx="5">
                  <c:v>946634</c:v>
                </c:pt>
                <c:pt idx="6">
                  <c:v>34891610.600000001</c:v>
                </c:pt>
                <c:pt idx="7">
                  <c:v>1523752</c:v>
                </c:pt>
                <c:pt idx="8">
                  <c:v>596416.45449999999</c:v>
                </c:pt>
                <c:pt idx="9">
                  <c:v>14447433.17437</c:v>
                </c:pt>
                <c:pt idx="10">
                  <c:v>46716734.162149996</c:v>
                </c:pt>
              </c:numCache>
            </c:numRef>
          </c:val>
          <c:extLst>
            <c:ext xmlns:c16="http://schemas.microsoft.com/office/drawing/2014/chart" uri="{C3380CC4-5D6E-409C-BE32-E72D297353CC}">
              <c16:uniqueId val="{00000000-62B1-4395-80F9-424B1553CC96}"/>
            </c:ext>
          </c:extLst>
        </c:ser>
        <c:ser>
          <c:idx val="1"/>
          <c:order val="1"/>
          <c:tx>
            <c:strRef>
              <c:f>Figurer!$N$135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Figurer!$N$136:$N$146</c:f>
              <c:numCache>
                <c:formatCode>#,##0</c:formatCode>
                <c:ptCount val="11"/>
                <c:pt idx="0">
                  <c:v>12219937.159</c:v>
                </c:pt>
                <c:pt idx="1">
                  <c:v>50966960.75</c:v>
                </c:pt>
                <c:pt idx="2">
                  <c:v>2340738</c:v>
                </c:pt>
                <c:pt idx="3">
                  <c:v>15287381.192</c:v>
                </c:pt>
                <c:pt idx="4">
                  <c:v>2046847.926</c:v>
                </c:pt>
                <c:pt idx="5">
                  <c:v>1251557</c:v>
                </c:pt>
                <c:pt idx="6">
                  <c:v>39964500</c:v>
                </c:pt>
                <c:pt idx="7">
                  <c:v>1556437</c:v>
                </c:pt>
                <c:pt idx="8">
                  <c:v>524253.46220000001</c:v>
                </c:pt>
                <c:pt idx="9">
                  <c:v>16453474.357000001</c:v>
                </c:pt>
                <c:pt idx="10">
                  <c:v>55234944.388999999</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Figurer!$M$162</c:f>
              <c:strCache>
                <c:ptCount val="1"/>
                <c:pt idx="0">
                  <c:v>2015</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Figurer!$M$163:$M$171</c:f>
              <c:numCache>
                <c:formatCode>#,##0</c:formatCode>
                <c:ptCount val="9"/>
                <c:pt idx="0">
                  <c:v>-5423.009</c:v>
                </c:pt>
                <c:pt idx="1">
                  <c:v>-12638250</c:v>
                </c:pt>
                <c:pt idx="2">
                  <c:v>10295.830000000002</c:v>
                </c:pt>
                <c:pt idx="3">
                  <c:v>9909451.6539999992</c:v>
                </c:pt>
                <c:pt idx="4">
                  <c:v>434</c:v>
                </c:pt>
                <c:pt idx="5">
                  <c:v>-211079.90237999998</c:v>
                </c:pt>
                <c:pt idx="6">
                  <c:v>11620.27246</c:v>
                </c:pt>
                <c:pt idx="7">
                  <c:v>1718.8451399999976</c:v>
                </c:pt>
                <c:pt idx="8">
                  <c:v>-3295312.4840000002</c:v>
                </c:pt>
              </c:numCache>
            </c:numRef>
          </c:val>
          <c:extLst>
            <c:ext xmlns:c16="http://schemas.microsoft.com/office/drawing/2014/chart" uri="{C3380CC4-5D6E-409C-BE32-E72D297353CC}">
              <c16:uniqueId val="{00000000-2BF8-4278-857F-91A0E7196849}"/>
            </c:ext>
          </c:extLst>
        </c:ser>
        <c:ser>
          <c:idx val="1"/>
          <c:order val="1"/>
          <c:tx>
            <c:strRef>
              <c:f>Figurer!$N$162</c:f>
              <c:strCache>
                <c:ptCount val="1"/>
                <c:pt idx="0">
                  <c:v>2016</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Figurer!$N$163:$N$171</c:f>
              <c:numCache>
                <c:formatCode>#,##0</c:formatCode>
                <c:ptCount val="9"/>
                <c:pt idx="0">
                  <c:v>3164.3149999999996</c:v>
                </c:pt>
                <c:pt idx="1">
                  <c:v>98448</c:v>
                </c:pt>
                <c:pt idx="2">
                  <c:v>5465.6219999999994</c:v>
                </c:pt>
                <c:pt idx="3">
                  <c:v>1734144.8229999999</c:v>
                </c:pt>
                <c:pt idx="4">
                  <c:v>-1716</c:v>
                </c:pt>
                <c:pt idx="5">
                  <c:v>-84367.382789999989</c:v>
                </c:pt>
                <c:pt idx="6">
                  <c:v>-4800.8559999999998</c:v>
                </c:pt>
                <c:pt idx="7">
                  <c:v>6068.3063500000007</c:v>
                </c:pt>
                <c:pt idx="8">
                  <c:v>-1973854.8429999999</c:v>
                </c:pt>
              </c:numCache>
            </c:numRef>
          </c:val>
          <c:extLst>
            <c:ext xmlns:c16="http://schemas.microsoft.com/office/drawing/2014/chart" uri="{C3380CC4-5D6E-409C-BE32-E72D297353CC}">
              <c16:uniqueId val="{00000001-2BF8-4278-857F-91A0E719684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0.22871391076115474"/>
          <c:h val="4.588898171024379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Figurer!$M$188</c:f>
              <c:strCache>
                <c:ptCount val="1"/>
                <c:pt idx="0">
                  <c:v>2015</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Figurer!$M$189:$M$198</c:f>
              <c:numCache>
                <c:formatCode>#,##0</c:formatCode>
                <c:ptCount val="10"/>
                <c:pt idx="0">
                  <c:v>-48488.633000000002</c:v>
                </c:pt>
                <c:pt idx="1">
                  <c:v>172763</c:v>
                </c:pt>
                <c:pt idx="2">
                  <c:v>19723.79</c:v>
                </c:pt>
                <c:pt idx="3">
                  <c:v>-14575.571999999986</c:v>
                </c:pt>
                <c:pt idx="4">
                  <c:v>29624</c:v>
                </c:pt>
                <c:pt idx="5">
                  <c:v>-281369.82120000001</c:v>
                </c:pt>
                <c:pt idx="6">
                  <c:v>-3684</c:v>
                </c:pt>
                <c:pt idx="7">
                  <c:v>16366.689999999999</c:v>
                </c:pt>
                <c:pt idx="8">
                  <c:v>53939.98421000001</c:v>
                </c:pt>
                <c:pt idx="9">
                  <c:v>96039.800760000013</c:v>
                </c:pt>
              </c:numCache>
            </c:numRef>
          </c:val>
          <c:extLst>
            <c:ext xmlns:c16="http://schemas.microsoft.com/office/drawing/2014/chart" uri="{C3380CC4-5D6E-409C-BE32-E72D297353CC}">
              <c16:uniqueId val="{00000000-B400-4C26-965B-0553A4A37873}"/>
            </c:ext>
          </c:extLst>
        </c:ser>
        <c:ser>
          <c:idx val="1"/>
          <c:order val="1"/>
          <c:tx>
            <c:strRef>
              <c:f>Figurer!$N$188</c:f>
              <c:strCache>
                <c:ptCount val="1"/>
                <c:pt idx="0">
                  <c:v>2016</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Figurer!$N$189:$N$198</c:f>
              <c:numCache>
                <c:formatCode>#,##0</c:formatCode>
                <c:ptCount val="10"/>
                <c:pt idx="0">
                  <c:v>66036.539000000019</c:v>
                </c:pt>
                <c:pt idx="1">
                  <c:v>200017</c:v>
                </c:pt>
                <c:pt idx="2">
                  <c:v>22327.125</c:v>
                </c:pt>
                <c:pt idx="3">
                  <c:v>81229.822</c:v>
                </c:pt>
                <c:pt idx="4">
                  <c:v>14951</c:v>
                </c:pt>
                <c:pt idx="5">
                  <c:v>-429389.11466000002</c:v>
                </c:pt>
                <c:pt idx="6">
                  <c:v>18281</c:v>
                </c:pt>
                <c:pt idx="7">
                  <c:v>-11</c:v>
                </c:pt>
                <c:pt idx="8">
                  <c:v>488344.01328999992</c:v>
                </c:pt>
                <c:pt idx="9">
                  <c:v>-172015.20699999999</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2016 </a:t>
          </a:r>
          <a:r>
            <a:rPr lang="nb-NO" sz="1100" b="0">
              <a:effectLst/>
              <a:latin typeface="Arial"/>
              <a:ea typeface="ＭＳ 明朝"/>
              <a:cs typeface="Times New Roman"/>
            </a:rPr>
            <a:t>(03.06.2016)</a:t>
          </a:r>
        </a:p>
        <a:p>
          <a:pPr>
            <a:spcAft>
              <a:spcPts val="0"/>
            </a:spcAft>
          </a:pPr>
          <a:endParaRPr lang="nb-NO" sz="1100" b="0">
            <a:effectLst/>
            <a:latin typeface="Arial"/>
            <a:ea typeface="ＭＳ 明朝"/>
            <a:cs typeface="Times New Roman"/>
          </a:endParaRPr>
        </a:p>
        <a:p>
          <a:pPr>
            <a:spcAft>
              <a:spcPts val="0"/>
            </a:spcAft>
          </a:pPr>
          <a:endParaRPr lang="nb-NO" sz="1100" b="0">
            <a:effectLst/>
            <a:latin typeface="Arial"/>
            <a:ea typeface="ＭＳ 明朝"/>
            <a:cs typeface="Times New Roman"/>
          </a:endParaRPr>
        </a:p>
        <a:p>
          <a:pPr>
            <a:spcAft>
              <a:spcPts val="0"/>
            </a:spcAft>
          </a:pPr>
          <a:r>
            <a:rPr lang="nb-NO" sz="1100" b="0">
              <a:effectLst/>
              <a:latin typeface="Arial"/>
              <a:ea typeface="ＭＳ 明朝"/>
              <a:cs typeface="Times New Roman"/>
            </a:rPr>
            <a:t>Sist endret 02.06.2017</a:t>
          </a:r>
          <a:r>
            <a:rPr lang="nb-NO" sz="1600" b="1">
              <a:effectLst/>
              <a:latin typeface="Arial"/>
              <a:ea typeface="ＭＳ 明朝"/>
              <a:cs typeface="Times New Roman"/>
            </a:rPr>
            <a:t> </a:t>
          </a: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26</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57</xdr:row>
      <xdr:rowOff>0</xdr:rowOff>
    </xdr:from>
    <xdr:to>
      <xdr:col>9</xdr:col>
      <xdr:colOff>180975</xdr:colOff>
      <xdr:row>76</xdr:row>
      <xdr:rowOff>171450</xdr:rowOff>
    </xdr:to>
    <xdr:graphicFrame macro="">
      <xdr:nvGraphicFramePr>
        <xdr:cNvPr id="4" name="Chart 1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82</xdr:row>
      <xdr:rowOff>19050</xdr:rowOff>
    </xdr:from>
    <xdr:to>
      <xdr:col>9</xdr:col>
      <xdr:colOff>161925</xdr:colOff>
      <xdr:row>101</xdr:row>
      <xdr:rowOff>114300</xdr:rowOff>
    </xdr:to>
    <xdr:graphicFrame macro="">
      <xdr:nvGraphicFramePr>
        <xdr:cNvPr id="5" name="Chart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228600</xdr:rowOff>
    </xdr:from>
    <xdr:to>
      <xdr:col>9</xdr:col>
      <xdr:colOff>142875</xdr:colOff>
      <xdr:row>125</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133</xdr:row>
      <xdr:rowOff>57150</xdr:rowOff>
    </xdr:from>
    <xdr:to>
      <xdr:col>9</xdr:col>
      <xdr:colOff>123825</xdr:colOff>
      <xdr:row>153</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28575</xdr:colOff>
      <xdr:row>160</xdr:row>
      <xdr:rowOff>28575</xdr:rowOff>
    </xdr:from>
    <xdr:to>
      <xdr:col>9</xdr:col>
      <xdr:colOff>180975</xdr:colOff>
      <xdr:row>177</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185</xdr:row>
      <xdr:rowOff>57150</xdr:rowOff>
    </xdr:from>
    <xdr:to>
      <xdr:col>9</xdr:col>
      <xdr:colOff>171450</xdr:colOff>
      <xdr:row>204</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2015-tall", menes endringer i forhold til 1. kvartal 2015.</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Tabell 3a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a:r>
            <a:rPr lang="nb-NO" sz="1100" b="0" i="0" u="sng">
              <a:solidFill>
                <a:schemeClr val="dk1"/>
              </a:solidFill>
              <a:effectLst/>
              <a:latin typeface="Times New Roman" panose="02020603050405020304" pitchFamily="18" charset="0"/>
              <a:ea typeface="+mn-ea"/>
              <a:cs typeface="Times New Roman" panose="02020603050405020304" pitchFamily="18" charset="0"/>
            </a:rPr>
            <a:t>Ace European Group</a:t>
          </a:r>
          <a:endParaRPr lang="nb-NO" sz="1100">
            <a:effectLst/>
            <a:latin typeface="Times New Roman" panose="02020603050405020304" pitchFamily="18" charset="0"/>
            <a:cs typeface="Times New Roman" panose="02020603050405020304" pitchFamily="18" charset="0"/>
          </a:endParaRP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2016-tall:</a:t>
          </a: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Det er benyttet tall</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pr. 1. kvartal 2015.</a:t>
          </a:r>
          <a:br>
            <a:rPr lang="nb-NO" sz="1100" b="0" i="0" baseline="0">
              <a:solidFill>
                <a:schemeClr val="dk1"/>
              </a:solidFill>
              <a:effectLst/>
              <a:latin typeface="Times New Roman" panose="02020603050405020304" pitchFamily="18" charset="0"/>
              <a:ea typeface="+mn-ea"/>
              <a:cs typeface="Times New Roman" panose="02020603050405020304" pitchFamily="18" charset="0"/>
            </a:rPr>
          </a:br>
          <a:endParaRPr lang="nb-NO" sz="1100">
            <a:effectLst/>
            <a:latin typeface="Times New Roman" panose="02020603050405020304" pitchFamily="18" charset="0"/>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Danica Pensjon</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2015-tall: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foretatt endring i posten Risikoutjevningsfond på grunn av tidligere feilrapportering (tabell 6).</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If Skadeforsikring</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 korrigeringer i Brutto forfalt premie for Individuell kapital i forhold til tidligere rapportering (tabell 2a). </a:t>
          </a:r>
          <a:endParaRPr lang="nb-NO" sz="1100">
            <a:effectLst/>
            <a:latin typeface="Times New Roman" panose="02020603050405020304" pitchFamily="18" charset="0"/>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KLP </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a:t>
          </a:r>
          <a:r>
            <a:rPr lang="nb-NO" sz="1100" baseline="0">
              <a:solidFill>
                <a:schemeClr val="dk1"/>
              </a:solidFill>
              <a:effectLst/>
              <a:latin typeface="Times New Roman" panose="02020603050405020304" pitchFamily="18" charset="0"/>
              <a:ea typeface="+mn-ea"/>
              <a:cs typeface="Times New Roman" panose="02020603050405020304" pitchFamily="18" charset="0"/>
            </a:rPr>
            <a:t> endringer i Brutto forfalt premie for Gruppeliv pga tidligere feilrapportering (tabell 2a).</a:t>
          </a:r>
          <a:endParaRPr lang="nb-NO" sz="1100">
            <a:effectLst/>
            <a:latin typeface="Times New Roman" panose="02020603050405020304" pitchFamily="18" charset="0"/>
            <a:cs typeface="Times New Roman" panose="02020603050405020304" pitchFamily="18" charset="0"/>
          </a:endParaRPr>
        </a:p>
        <a:p>
          <a:r>
            <a:rPr lang="nb-NO" sz="1100" baseline="0">
              <a:solidFill>
                <a:schemeClr val="dk1"/>
              </a:solidFill>
              <a:effectLst/>
              <a:latin typeface="Times New Roman" panose="02020603050405020304" pitchFamily="18" charset="0"/>
              <a:ea typeface="+mn-ea"/>
              <a:cs typeface="Times New Roman" panose="02020603050405020304" pitchFamily="18" charset="0"/>
            </a:rPr>
            <a:t>Det er foretatt enkelte korrigeringer  i tabell 4 og 6 i forhold til tidligere rapportering.</a:t>
          </a:r>
          <a:endParaRPr lang="nb-NO" sz="1100">
            <a:effectLst/>
            <a:latin typeface="Times New Roman" panose="02020603050405020304" pitchFamily="18" charset="0"/>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Nemi Forsikring</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2016-tall: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benyttet tall pr. 1. kvartal 2015.</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Nordea Liv</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b="0" i="0">
              <a:solidFill>
                <a:schemeClr val="dk1"/>
              </a:solidFill>
              <a:effectLst/>
              <a:latin typeface="Times New Roman" panose="02020603050405020304" pitchFamily="18" charset="0"/>
              <a:ea typeface="+mn-ea"/>
              <a:cs typeface="Times New Roman" panose="02020603050405020304" pitchFamily="18" charset="0"/>
            </a:rPr>
            <a:t>Det</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er foretatt korrigering i Nytegnet premie for Individuell kapital i forhold til tidligere rapportering (tabell 2a).</a:t>
          </a:r>
          <a:endParaRPr lang="nb-NO" sz="1100">
            <a:effectLst/>
            <a:latin typeface="Times New Roman" panose="02020603050405020304" pitchFamily="18" charset="0"/>
            <a:cs typeface="Times New Roman" panose="02020603050405020304" pitchFamily="18" charset="0"/>
          </a:endParaRPr>
        </a:p>
        <a:p>
          <a:r>
            <a:rPr lang="nb-NO" sz="1100" b="0" i="0" baseline="0">
              <a:solidFill>
                <a:schemeClr val="dk1"/>
              </a:solidFill>
              <a:effectLst/>
              <a:latin typeface="Times New Roman" panose="02020603050405020304" pitchFamily="18" charset="0"/>
              <a:ea typeface="+mn-ea"/>
              <a:cs typeface="Times New Roman" panose="02020603050405020304" pitchFamily="18" charset="0"/>
            </a:rPr>
            <a:t>Det er foretatt enkelte endringer i tabell 4 pga. omdisponeringer.</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twoCellAnchor>
    <xdr:from>
      <xdr:col>0</xdr:col>
      <xdr:colOff>10583</xdr:colOff>
      <xdr:row>4</xdr:row>
      <xdr:rowOff>127000</xdr:rowOff>
    </xdr:from>
    <xdr:to>
      <xdr:col>0</xdr:col>
      <xdr:colOff>4064000</xdr:colOff>
      <xdr:row>40</xdr:row>
      <xdr:rowOff>74083</xdr:rowOff>
    </xdr:to>
    <xdr:sp macro="" textlink="">
      <xdr:nvSpPr>
        <xdr:cNvPr id="6" name="Text Box 1026">
          <a:extLst>
            <a:ext uri="{FF2B5EF4-FFF2-40B4-BE49-F238E27FC236}">
              <a16:creationId xmlns:a16="http://schemas.microsoft.com/office/drawing/2014/main" id="{64611432-E901-45BB-9EFD-F675CFAE3A9F}"/>
            </a:ext>
          </a:extLst>
        </xdr:cNvPr>
        <xdr:cNvSpPr txBox="1">
          <a:spLocks noChangeArrowheads="1"/>
        </xdr:cNvSpPr>
      </xdr:nvSpPr>
      <xdr:spPr bwMode="auto">
        <a:xfrm>
          <a:off x="10583" y="774700"/>
          <a:ext cx="4053417" cy="11234208"/>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7" name="TekstSylinder 6">
          <a:extLst>
            <a:ext uri="{FF2B5EF4-FFF2-40B4-BE49-F238E27FC236}">
              <a16:creationId xmlns:a16="http://schemas.microsoft.com/office/drawing/2014/main" id="{3FC08F2F-8750-4AD6-BCDA-0A8D708DF081}"/>
            </a:ext>
          </a:extLst>
        </xdr:cNvPr>
        <xdr:cNvSpPr txBox="1"/>
      </xdr:nvSpPr>
      <xdr:spPr>
        <a:xfrm>
          <a:off x="12170834" y="820208"/>
          <a:ext cx="6418791" cy="8596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2015-tall", menes endringer i forhold til 1. kvartal 2015.</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Tabell 3a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a:r>
            <a:rPr lang="nb-NO" sz="1100" b="0" i="0" u="sng">
              <a:solidFill>
                <a:schemeClr val="dk1"/>
              </a:solidFill>
              <a:effectLst/>
              <a:latin typeface="Times New Roman" panose="02020603050405020304" pitchFamily="18" charset="0"/>
              <a:ea typeface="+mn-ea"/>
              <a:cs typeface="Times New Roman" panose="02020603050405020304" pitchFamily="18" charset="0"/>
            </a:rPr>
            <a:t>Ace European Group</a:t>
          </a:r>
          <a:endParaRPr lang="nb-NO" sz="1100">
            <a:effectLst/>
            <a:latin typeface="Times New Roman" panose="02020603050405020304" pitchFamily="18" charset="0"/>
            <a:cs typeface="Times New Roman" panose="02020603050405020304" pitchFamily="18" charset="0"/>
          </a:endParaRP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2016-tall:</a:t>
          </a: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Det er benyttet tall</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pr. 1. kvartal 2015.</a:t>
          </a:r>
          <a:br>
            <a:rPr lang="nb-NO" sz="1100" b="0" i="0" baseline="0">
              <a:solidFill>
                <a:schemeClr val="dk1"/>
              </a:solidFill>
              <a:effectLst/>
              <a:latin typeface="Times New Roman" panose="02020603050405020304" pitchFamily="18" charset="0"/>
              <a:ea typeface="+mn-ea"/>
              <a:cs typeface="Times New Roman" panose="02020603050405020304" pitchFamily="18" charset="0"/>
            </a:rPr>
          </a:br>
          <a:endParaRPr lang="nb-NO" sz="1100">
            <a:effectLst/>
            <a:latin typeface="Times New Roman" panose="02020603050405020304" pitchFamily="18" charset="0"/>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Danica Pensjon</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2015-tall: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foretatt endring i posten Risikoutjevningsfond på grunn av tidligere feilrapportering (tabell 6).</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If Skadeforsikring</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 korrigeringer i Brutto forfalt premie for Individuell kapital i forhold til tidligere rapportering (tabell 2a). </a:t>
          </a:r>
          <a:endParaRPr lang="nb-NO" sz="1100">
            <a:effectLst/>
            <a:latin typeface="Times New Roman" panose="02020603050405020304" pitchFamily="18" charset="0"/>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KLP </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a:t>
          </a:r>
          <a:r>
            <a:rPr lang="nb-NO" sz="1100" baseline="0">
              <a:solidFill>
                <a:schemeClr val="dk1"/>
              </a:solidFill>
              <a:effectLst/>
              <a:latin typeface="Times New Roman" panose="02020603050405020304" pitchFamily="18" charset="0"/>
              <a:ea typeface="+mn-ea"/>
              <a:cs typeface="Times New Roman" panose="02020603050405020304" pitchFamily="18" charset="0"/>
            </a:rPr>
            <a:t> endringer i Brutto forfalt premie for Gruppeliv pga tidligere feilrapportering (tabell 2a).</a:t>
          </a:r>
          <a:endParaRPr lang="nb-NO" sz="1100">
            <a:effectLst/>
            <a:latin typeface="Times New Roman" panose="02020603050405020304" pitchFamily="18" charset="0"/>
            <a:cs typeface="Times New Roman" panose="02020603050405020304" pitchFamily="18" charset="0"/>
          </a:endParaRPr>
        </a:p>
        <a:p>
          <a:r>
            <a:rPr lang="nb-NO" sz="1100" baseline="0">
              <a:solidFill>
                <a:schemeClr val="dk1"/>
              </a:solidFill>
              <a:effectLst/>
              <a:latin typeface="Times New Roman" panose="02020603050405020304" pitchFamily="18" charset="0"/>
              <a:ea typeface="+mn-ea"/>
              <a:cs typeface="Times New Roman" panose="02020603050405020304" pitchFamily="18" charset="0"/>
            </a:rPr>
            <a:t>Det er foretatt enkelte korrigeringer  i tabell 4 og 6 i forhold til tidligere rapportering.</a:t>
          </a:r>
          <a:endParaRPr lang="nb-NO" sz="1100">
            <a:effectLst/>
            <a:latin typeface="Times New Roman" panose="02020603050405020304" pitchFamily="18" charset="0"/>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Nemi Forsikring</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2016-tall: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benyttet tall pr. 1. kvartal 2015.</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Nordea Liv</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b="0" i="0">
              <a:solidFill>
                <a:schemeClr val="dk1"/>
              </a:solidFill>
              <a:effectLst/>
              <a:latin typeface="Times New Roman" panose="02020603050405020304" pitchFamily="18" charset="0"/>
              <a:ea typeface="+mn-ea"/>
              <a:cs typeface="Times New Roman" panose="02020603050405020304" pitchFamily="18" charset="0"/>
            </a:rPr>
            <a:t>Det</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er foretatt korrigering i Nytegnet premie for Individuell kapital i forhold til tidligere rapportering (tabell 2a).</a:t>
          </a:r>
          <a:endParaRPr lang="nb-NO" sz="1100">
            <a:effectLst/>
            <a:latin typeface="Times New Roman" panose="02020603050405020304" pitchFamily="18" charset="0"/>
            <a:cs typeface="Times New Roman" panose="02020603050405020304" pitchFamily="18" charset="0"/>
          </a:endParaRPr>
        </a:p>
        <a:p>
          <a:r>
            <a:rPr lang="nb-NO" sz="1100" b="0" i="0" baseline="0">
              <a:solidFill>
                <a:schemeClr val="dk1"/>
              </a:solidFill>
              <a:effectLst/>
              <a:latin typeface="Times New Roman" panose="02020603050405020304" pitchFamily="18" charset="0"/>
              <a:ea typeface="+mn-ea"/>
              <a:cs typeface="Times New Roman" panose="02020603050405020304" pitchFamily="18" charset="0"/>
            </a:rPr>
            <a:t>Det er foretatt enkelte endringer i tabell 4 pga. omdisponeringer.</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twoCellAnchor>
    <xdr:from>
      <xdr:col>3</xdr:col>
      <xdr:colOff>455084</xdr:colOff>
      <xdr:row>5</xdr:row>
      <xdr:rowOff>26458</xdr:rowOff>
    </xdr:from>
    <xdr:to>
      <xdr:col>11</xdr:col>
      <xdr:colOff>349250</xdr:colOff>
      <xdr:row>29</xdr:row>
      <xdr:rowOff>79375</xdr:rowOff>
    </xdr:to>
    <xdr:sp macro="" textlink="">
      <xdr:nvSpPr>
        <xdr:cNvPr id="8" name="TekstSylinder 7">
          <a:extLst>
            <a:ext uri="{FF2B5EF4-FFF2-40B4-BE49-F238E27FC236}">
              <a16:creationId xmlns:a16="http://schemas.microsoft.com/office/drawing/2014/main" id="{9925845D-FA75-4A4A-8DB1-A2DC7B141C32}"/>
            </a:ext>
          </a:extLst>
        </xdr:cNvPr>
        <xdr:cNvSpPr txBox="1"/>
      </xdr:nvSpPr>
      <xdr:spPr>
        <a:xfrm>
          <a:off x="12170834" y="820208"/>
          <a:ext cx="6413499" cy="866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2015-tall", menes endringer i forhold til 1. kvartal 2015.</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Tabell 3a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a:r>
            <a:rPr lang="nb-NO" sz="1100" b="0" i="0" u="sng">
              <a:solidFill>
                <a:schemeClr val="dk1"/>
              </a:solidFill>
              <a:effectLst/>
              <a:latin typeface="Times New Roman" panose="02020603050405020304" pitchFamily="18" charset="0"/>
              <a:ea typeface="+mn-ea"/>
              <a:cs typeface="Times New Roman" panose="02020603050405020304" pitchFamily="18" charset="0"/>
            </a:rPr>
            <a:t>Ace European Group</a:t>
          </a:r>
          <a:endParaRPr lang="nb-NO" sz="1100">
            <a:effectLst/>
            <a:latin typeface="Times New Roman" panose="02020603050405020304" pitchFamily="18" charset="0"/>
            <a:cs typeface="Times New Roman" panose="02020603050405020304" pitchFamily="18" charset="0"/>
          </a:endParaRP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2016-tall:</a:t>
          </a:r>
        </a:p>
        <a:p>
          <a:pPr rtl="0"/>
          <a:r>
            <a:rPr lang="nb-NO" sz="1100" b="0" i="0">
              <a:solidFill>
                <a:schemeClr val="dk1"/>
              </a:solidFill>
              <a:effectLst/>
              <a:latin typeface="Times New Roman" panose="02020603050405020304" pitchFamily="18" charset="0"/>
              <a:ea typeface="+mn-ea"/>
              <a:cs typeface="Times New Roman" panose="02020603050405020304" pitchFamily="18" charset="0"/>
            </a:rPr>
            <a:t>Det er benyttet tall</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pr. 1. kvartal 2015.</a:t>
          </a:r>
          <a:br>
            <a:rPr lang="nb-NO" sz="1100" b="0" i="0" baseline="0">
              <a:solidFill>
                <a:schemeClr val="dk1"/>
              </a:solidFill>
              <a:effectLst/>
              <a:latin typeface="Times New Roman" panose="02020603050405020304" pitchFamily="18" charset="0"/>
              <a:ea typeface="+mn-ea"/>
              <a:cs typeface="Times New Roman" panose="02020603050405020304" pitchFamily="18" charset="0"/>
            </a:rPr>
          </a:br>
          <a:endParaRPr lang="nb-NO" sz="1100">
            <a:effectLst/>
            <a:latin typeface="Times New Roman" panose="02020603050405020304" pitchFamily="18" charset="0"/>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Danica Pensjon</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2015-tall: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foretatt endring i posten Risikoutjevningsfond på grunn av tidligere feilrapportering (tabell 6).</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If Skadeforsikring</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 korrigeringer i Brutto forfalt premie for Individuell kapital i forhold til tidligere rapportering (tabell 2a). </a:t>
          </a:r>
          <a:endParaRPr lang="nb-NO" sz="1100">
            <a:effectLst/>
            <a:latin typeface="Times New Roman" panose="02020603050405020304" pitchFamily="18" charset="0"/>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KLP </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Det er foretatt</a:t>
          </a:r>
          <a:r>
            <a:rPr lang="nb-NO" sz="1100" baseline="0">
              <a:solidFill>
                <a:schemeClr val="dk1"/>
              </a:solidFill>
              <a:effectLst/>
              <a:latin typeface="Times New Roman" panose="02020603050405020304" pitchFamily="18" charset="0"/>
              <a:ea typeface="+mn-ea"/>
              <a:cs typeface="Times New Roman" panose="02020603050405020304" pitchFamily="18" charset="0"/>
            </a:rPr>
            <a:t> endringer i Brutto forfalt premie for Gruppeliv pga tidligere feilrapportering (tabell 2a).</a:t>
          </a:r>
          <a:endParaRPr lang="nb-NO" sz="1100">
            <a:effectLst/>
            <a:latin typeface="Times New Roman" panose="02020603050405020304" pitchFamily="18" charset="0"/>
            <a:cs typeface="Times New Roman" panose="02020603050405020304" pitchFamily="18" charset="0"/>
          </a:endParaRPr>
        </a:p>
        <a:p>
          <a:r>
            <a:rPr lang="nb-NO" sz="1100" baseline="0">
              <a:solidFill>
                <a:schemeClr val="dk1"/>
              </a:solidFill>
              <a:effectLst/>
              <a:latin typeface="Times New Roman" panose="02020603050405020304" pitchFamily="18" charset="0"/>
              <a:ea typeface="+mn-ea"/>
              <a:cs typeface="Times New Roman" panose="02020603050405020304" pitchFamily="18" charset="0"/>
            </a:rPr>
            <a:t>Det er foretatt enkelte korrigeringer  i tabell 4 og 6 i forhold til tidligere rapportering.</a:t>
          </a:r>
          <a:endParaRPr lang="nb-NO" sz="1100">
            <a:effectLst/>
            <a:latin typeface="Times New Roman" panose="02020603050405020304" pitchFamily="18" charset="0"/>
            <a:cs typeface="Times New Roman" panose="02020603050405020304" pitchFamily="18" charset="0"/>
          </a:endParaRPr>
        </a:p>
        <a:p>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r>
            <a:rPr lang="nb-NO" sz="1100" u="sng">
              <a:solidFill>
                <a:schemeClr val="dk1"/>
              </a:solidFill>
              <a:effectLst/>
              <a:latin typeface="Times New Roman" panose="02020603050405020304" pitchFamily="18" charset="0"/>
              <a:ea typeface="+mn-ea"/>
              <a:cs typeface="Times New Roman" panose="02020603050405020304" pitchFamily="18" charset="0"/>
            </a:rPr>
            <a:t>Nemi Forsikring</a:t>
          </a:r>
          <a:endParaRPr lang="nb-NO" sz="1100" u="none">
            <a:solidFill>
              <a:schemeClr val="dk1"/>
            </a:solidFill>
            <a:effectLst/>
            <a:latin typeface="Times New Roman" panose="02020603050405020304" pitchFamily="18" charset="0"/>
            <a:ea typeface="+mn-ea"/>
            <a:cs typeface="Times New Roman" panose="02020603050405020304" pitchFamily="18" charset="0"/>
          </a:endParaRPr>
        </a:p>
        <a:p>
          <a:r>
            <a:rPr lang="nb-NO" sz="1100" u="none">
              <a:solidFill>
                <a:schemeClr val="dk1"/>
              </a:solidFill>
              <a:effectLst/>
              <a:latin typeface="Times New Roman" panose="02020603050405020304" pitchFamily="18" charset="0"/>
              <a:ea typeface="+mn-ea"/>
              <a:cs typeface="Times New Roman" panose="02020603050405020304" pitchFamily="18" charset="0"/>
            </a:rPr>
            <a:t>2016-tall:</a:t>
          </a:r>
        </a:p>
        <a:p>
          <a:r>
            <a:rPr lang="nb-NO" sz="1100" u="none">
              <a:solidFill>
                <a:schemeClr val="dk1"/>
              </a:solidFill>
              <a:effectLst/>
              <a:latin typeface="Times New Roman" panose="02020603050405020304" pitchFamily="18" charset="0"/>
              <a:ea typeface="+mn-ea"/>
              <a:cs typeface="Times New Roman" panose="02020603050405020304" pitchFamily="18" charset="0"/>
            </a:rPr>
            <a:t>Det</a:t>
          </a:r>
          <a:r>
            <a:rPr lang="nb-NO" sz="1100" u="none" baseline="0">
              <a:solidFill>
                <a:schemeClr val="dk1"/>
              </a:solidFill>
              <a:effectLst/>
              <a:latin typeface="Times New Roman" panose="02020603050405020304" pitchFamily="18" charset="0"/>
              <a:ea typeface="+mn-ea"/>
              <a:cs typeface="Times New Roman" panose="02020603050405020304" pitchFamily="18" charset="0"/>
            </a:rPr>
            <a:t> er benyttet tall pr. 1. kvartal 2015.</a:t>
          </a:r>
          <a:endParaRPr lang="nb-NO" sz="1100" u="sng">
            <a:solidFill>
              <a:schemeClr val="dk1"/>
            </a:solidFill>
            <a:effectLst/>
            <a:latin typeface="Times New Roman" panose="02020603050405020304" pitchFamily="18" charset="0"/>
            <a:ea typeface="+mn-ea"/>
            <a:cs typeface="Times New Roman" panose="02020603050405020304" pitchFamily="18" charset="0"/>
          </a:endParaRPr>
        </a:p>
        <a:p>
          <a:br>
            <a:rPr lang="nb-NO" sz="1100" u="sng">
              <a:solidFill>
                <a:schemeClr val="dk1"/>
              </a:solidFill>
              <a:effectLst/>
              <a:latin typeface="Times New Roman" panose="02020603050405020304" pitchFamily="18" charset="0"/>
              <a:ea typeface="+mn-ea"/>
              <a:cs typeface="Times New Roman" panose="02020603050405020304" pitchFamily="18" charset="0"/>
            </a:rPr>
          </a:br>
          <a:r>
            <a:rPr lang="nb-NO" sz="1100" u="sng">
              <a:solidFill>
                <a:schemeClr val="dk1"/>
              </a:solidFill>
              <a:effectLst/>
              <a:latin typeface="Times New Roman" panose="02020603050405020304" pitchFamily="18" charset="0"/>
              <a:ea typeface="+mn-ea"/>
              <a:cs typeface="Times New Roman" panose="02020603050405020304" pitchFamily="18" charset="0"/>
            </a:rPr>
            <a:t>Nordea Liv</a:t>
          </a:r>
          <a:endParaRPr lang="nb-NO" sz="1100">
            <a:effectLst/>
            <a:latin typeface="Times New Roman" panose="02020603050405020304" pitchFamily="18" charset="0"/>
            <a:cs typeface="Times New Roman" panose="02020603050405020304" pitchFamily="18" charset="0"/>
          </a:endParaRPr>
        </a:p>
        <a:p>
          <a:r>
            <a:rPr lang="nb-NO" sz="1100">
              <a:solidFill>
                <a:schemeClr val="dk1"/>
              </a:solidFill>
              <a:effectLst/>
              <a:latin typeface="Times New Roman" panose="02020603050405020304" pitchFamily="18" charset="0"/>
              <a:ea typeface="+mn-ea"/>
              <a:cs typeface="Times New Roman" panose="02020603050405020304" pitchFamily="18" charset="0"/>
            </a:rPr>
            <a:t>2015-tall:</a:t>
          </a:r>
          <a:endParaRPr lang="nb-NO" sz="1100">
            <a:effectLst/>
            <a:latin typeface="Times New Roman" panose="02020603050405020304" pitchFamily="18" charset="0"/>
            <a:cs typeface="Times New Roman" panose="02020603050405020304" pitchFamily="18" charset="0"/>
          </a:endParaRPr>
        </a:p>
        <a:p>
          <a:r>
            <a:rPr lang="nb-NO" sz="1100" b="0" i="0">
              <a:solidFill>
                <a:schemeClr val="dk1"/>
              </a:solidFill>
              <a:effectLst/>
              <a:latin typeface="Times New Roman" panose="02020603050405020304" pitchFamily="18" charset="0"/>
              <a:ea typeface="+mn-ea"/>
              <a:cs typeface="Times New Roman" panose="02020603050405020304" pitchFamily="18" charset="0"/>
            </a:rPr>
            <a:t>Det</a:t>
          </a:r>
          <a:r>
            <a:rPr lang="nb-NO" sz="1100" b="0" i="0" baseline="0">
              <a:solidFill>
                <a:schemeClr val="dk1"/>
              </a:solidFill>
              <a:effectLst/>
              <a:latin typeface="Times New Roman" panose="02020603050405020304" pitchFamily="18" charset="0"/>
              <a:ea typeface="+mn-ea"/>
              <a:cs typeface="Times New Roman" panose="02020603050405020304" pitchFamily="18" charset="0"/>
            </a:rPr>
            <a:t> er foretatt korrigering i Nytegnet premie for Individuell kapital i forhold til tidligere rapportering (tabell 2a).</a:t>
          </a:r>
          <a:endParaRPr lang="nb-NO" sz="1100">
            <a:effectLst/>
            <a:latin typeface="Times New Roman" panose="02020603050405020304" pitchFamily="18" charset="0"/>
            <a:cs typeface="Times New Roman" panose="02020603050405020304" pitchFamily="18" charset="0"/>
          </a:endParaRPr>
        </a:p>
        <a:p>
          <a:r>
            <a:rPr lang="nb-NO" sz="1100" b="0" i="0" baseline="0">
              <a:solidFill>
                <a:schemeClr val="dk1"/>
              </a:solidFill>
              <a:effectLst/>
              <a:latin typeface="Times New Roman" panose="02020603050405020304" pitchFamily="18" charset="0"/>
              <a:ea typeface="+mn-ea"/>
              <a:cs typeface="Times New Roman" panose="02020603050405020304" pitchFamily="18" charset="0"/>
            </a:rPr>
            <a:t>Det er foretatt enkelte endringer i tabell 4 pga. omdisponeringer.</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5"/>
  <sheetViews>
    <sheetView showGridLines="0" topLeftCell="A19" workbookViewId="0">
      <selection activeCell="J34" sqref="J34"/>
    </sheetView>
  </sheetViews>
  <sheetFormatPr baseColWidth="10" defaultColWidth="11.42578125" defaultRowHeight="12.75" x14ac:dyDescent="0.2"/>
  <sheetData>
    <row r="1" spans="2:9" s="50" customFormat="1" x14ac:dyDescent="0.2"/>
    <row r="2" spans="2:9" s="50" customFormat="1" x14ac:dyDescent="0.2"/>
    <row r="3" spans="2:9" s="50" customFormat="1" x14ac:dyDescent="0.2"/>
    <row r="4" spans="2:9" s="50" customFormat="1" x14ac:dyDescent="0.2"/>
    <row r="5" spans="2:9" s="50" customFormat="1" x14ac:dyDescent="0.2">
      <c r="B5" s="51"/>
      <c r="C5" s="51"/>
      <c r="D5" s="51"/>
      <c r="E5" s="51"/>
      <c r="F5" s="51"/>
      <c r="G5" s="51"/>
      <c r="H5" s="51"/>
    </row>
    <row r="6" spans="2:9" s="50" customFormat="1" ht="23.25" x14ac:dyDescent="0.35">
      <c r="B6" s="52"/>
      <c r="C6" s="51"/>
      <c r="D6" s="51"/>
      <c r="E6" s="51"/>
      <c r="F6" s="51"/>
      <c r="G6" s="51"/>
      <c r="H6" s="51"/>
      <c r="I6" s="53"/>
    </row>
    <row r="7" spans="2:9" s="50" customFormat="1" x14ac:dyDescent="0.2">
      <c r="B7" s="51"/>
      <c r="C7" s="51"/>
      <c r="D7" s="51"/>
      <c r="E7" s="51"/>
      <c r="F7" s="51"/>
      <c r="G7" s="51"/>
      <c r="H7" s="51"/>
      <c r="I7" s="51"/>
    </row>
    <row r="8" spans="2:9" s="50" customFormat="1" x14ac:dyDescent="0.2">
      <c r="B8" s="51"/>
      <c r="C8" s="51"/>
      <c r="D8" s="51"/>
      <c r="F8" s="51"/>
      <c r="G8" s="51"/>
      <c r="H8" s="51"/>
    </row>
    <row r="9" spans="2:9" s="50" customFormat="1" x14ac:dyDescent="0.2">
      <c r="B9" s="51"/>
      <c r="C9" s="51"/>
      <c r="D9" s="51"/>
      <c r="E9" s="51"/>
      <c r="F9" s="51"/>
      <c r="G9" s="51"/>
      <c r="H9" s="51"/>
    </row>
    <row r="10" spans="2:9" s="50" customFormat="1" ht="23.25" x14ac:dyDescent="0.35">
      <c r="B10" s="51"/>
      <c r="C10" s="51"/>
      <c r="D10" s="51"/>
      <c r="I10" s="53"/>
    </row>
    <row r="11" spans="2:9" s="50" customFormat="1" x14ac:dyDescent="0.2">
      <c r="B11" s="51"/>
      <c r="C11" s="51"/>
      <c r="D11" s="51"/>
    </row>
    <row r="12" spans="2:9" s="50" customFormat="1" ht="27" customHeight="1" x14ac:dyDescent="0.35">
      <c r="B12" s="51"/>
      <c r="C12" s="51"/>
      <c r="D12" s="51"/>
      <c r="E12" s="51"/>
      <c r="F12" s="51"/>
      <c r="G12" s="51"/>
      <c r="H12" s="51"/>
      <c r="I12" s="53"/>
    </row>
    <row r="13" spans="2:9" s="50" customFormat="1" ht="19.5" customHeight="1" x14ac:dyDescent="0.35">
      <c r="B13" s="51"/>
      <c r="I13" s="53"/>
    </row>
    <row r="14" spans="2:9" s="50" customFormat="1" x14ac:dyDescent="0.2">
      <c r="B14" s="51"/>
      <c r="C14" s="51"/>
      <c r="D14" s="51"/>
      <c r="F14" s="51"/>
      <c r="G14" s="51"/>
      <c r="H14" s="51"/>
    </row>
    <row r="15" spans="2:9" s="50" customFormat="1" x14ac:dyDescent="0.2">
      <c r="B15" s="51"/>
      <c r="C15" s="51"/>
      <c r="D15" s="51"/>
      <c r="F15" s="51"/>
      <c r="G15" s="51"/>
      <c r="H15" s="51"/>
      <c r="I15" s="51"/>
    </row>
    <row r="16" spans="2:9" s="50" customFormat="1" ht="34.5" x14ac:dyDescent="0.45">
      <c r="B16" s="51"/>
      <c r="C16" s="51"/>
      <c r="D16" s="51"/>
      <c r="E16" s="54"/>
      <c r="F16" s="51"/>
      <c r="G16" s="51"/>
      <c r="H16" s="51"/>
      <c r="I16" s="51"/>
    </row>
    <row r="17" spans="2:9" s="50" customFormat="1" ht="33" x14ac:dyDescent="0.45">
      <c r="B17" s="51"/>
      <c r="C17" s="51"/>
      <c r="D17" s="51"/>
      <c r="E17" s="55"/>
      <c r="F17" s="51"/>
      <c r="G17" s="51"/>
      <c r="H17" s="51"/>
      <c r="I17" s="51"/>
    </row>
    <row r="18" spans="2:9" s="50" customFormat="1" ht="33" x14ac:dyDescent="0.45">
      <c r="D18" s="55"/>
    </row>
    <row r="19" spans="2:9" s="50" customFormat="1" ht="18.75" x14ac:dyDescent="0.3">
      <c r="E19" s="56"/>
      <c r="I19" s="57"/>
    </row>
    <row r="20" spans="2:9" s="50" customFormat="1" x14ac:dyDescent="0.2"/>
    <row r="21" spans="2:9" s="50" customFormat="1" x14ac:dyDescent="0.2">
      <c r="E21" s="58"/>
    </row>
    <row r="22" spans="2:9" s="50" customFormat="1" ht="26.25" x14ac:dyDescent="0.4">
      <c r="E22" s="59"/>
    </row>
    <row r="23" spans="2:9" s="50" customFormat="1" x14ac:dyDescent="0.2"/>
    <row r="24" spans="2:9" s="50" customFormat="1" x14ac:dyDescent="0.2"/>
    <row r="25" spans="2:9" s="50" customFormat="1" ht="18.75" x14ac:dyDescent="0.3">
      <c r="E25" s="60"/>
    </row>
    <row r="26" spans="2:9" s="50" customFormat="1" ht="18.75" x14ac:dyDescent="0.3">
      <c r="E26" s="61"/>
    </row>
    <row r="27" spans="2:9" s="50" customFormat="1" x14ac:dyDescent="0.2"/>
    <row r="28" spans="2:9" s="50" customFormat="1" x14ac:dyDescent="0.2"/>
    <row r="29" spans="2:9" s="50" customFormat="1" x14ac:dyDescent="0.2"/>
    <row r="30" spans="2:9" s="50" customFormat="1" x14ac:dyDescent="0.2"/>
    <row r="31" spans="2:9" s="50" customFormat="1" x14ac:dyDescent="0.2"/>
    <row r="32" spans="2:9" s="50" customFormat="1" x14ac:dyDescent="0.2"/>
    <row r="33" spans="1:9" s="50" customFormat="1" ht="35.25" x14ac:dyDescent="0.2">
      <c r="A33" s="62"/>
    </row>
    <row r="34" spans="1:9" s="50" customFormat="1" x14ac:dyDescent="0.2"/>
    <row r="35" spans="1:9" s="50" customFormat="1" x14ac:dyDescent="0.2"/>
    <row r="36" spans="1:9" s="50" customFormat="1" ht="33" x14ac:dyDescent="0.2">
      <c r="B36" s="63"/>
    </row>
    <row r="37" spans="1:9" s="50" customFormat="1" x14ac:dyDescent="0.2"/>
    <row r="38" spans="1:9" s="50" customFormat="1" x14ac:dyDescent="0.2"/>
    <row r="39" spans="1:9" s="50" customFormat="1" ht="18" x14ac:dyDescent="0.25">
      <c r="B39" s="64"/>
    </row>
    <row r="40" spans="1:9" s="50" customFormat="1" x14ac:dyDescent="0.2"/>
    <row r="41" spans="1:9" s="50" customFormat="1" ht="18.75" x14ac:dyDescent="0.3">
      <c r="I41" s="65"/>
    </row>
    <row r="42" spans="1:9" s="50" customFormat="1" x14ac:dyDescent="0.2"/>
    <row r="43" spans="1:9" s="50" customFormat="1" ht="18.75" x14ac:dyDescent="0.3">
      <c r="B43" s="631"/>
      <c r="C43" s="631"/>
      <c r="D43" s="631"/>
    </row>
    <row r="44" spans="1:9" s="50" customFormat="1" x14ac:dyDescent="0.2"/>
    <row r="45" spans="1:9" s="50" customFormat="1" x14ac:dyDescent="0.2"/>
    <row r="46" spans="1:9" s="50" customFormat="1" x14ac:dyDescent="0.2"/>
    <row r="47" spans="1:9" s="50" customFormat="1" x14ac:dyDescent="0.2"/>
    <row r="48" spans="1:9" s="50" customFormat="1" x14ac:dyDescent="0.2"/>
    <row r="49" s="50" customFormat="1" x14ac:dyDescent="0.2"/>
    <row r="50" s="50" customFormat="1" x14ac:dyDescent="0.2"/>
    <row r="51" s="50" customFormat="1" x14ac:dyDescent="0.2"/>
    <row r="52" s="50" customFormat="1" x14ac:dyDescent="0.2"/>
    <row r="53" s="50" customFormat="1" x14ac:dyDescent="0.2"/>
    <row r="54" s="50" customFormat="1" x14ac:dyDescent="0.2"/>
    <row r="55" s="50"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R176"/>
  <sheetViews>
    <sheetView showGridLines="0" zoomScale="90" zoomScaleNormal="90" workbookViewId="0">
      <selection activeCell="A6" sqref="A6"/>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8" x14ac:dyDescent="0.2">
      <c r="A1" s="174" t="s">
        <v>159</v>
      </c>
      <c r="B1" s="563" t="s">
        <v>438</v>
      </c>
      <c r="C1" s="259" t="s">
        <v>105</v>
      </c>
      <c r="D1" s="24"/>
      <c r="E1" s="24"/>
      <c r="F1" s="24"/>
      <c r="G1" s="24"/>
      <c r="H1" s="24"/>
      <c r="I1" s="24"/>
      <c r="J1" s="24"/>
      <c r="K1" s="24"/>
      <c r="L1" s="24"/>
      <c r="M1" s="24"/>
      <c r="O1" s="145"/>
    </row>
    <row r="2" spans="1:18" ht="15.75" x14ac:dyDescent="0.25">
      <c r="A2" s="166" t="s">
        <v>36</v>
      </c>
      <c r="B2" s="657"/>
      <c r="C2" s="657"/>
      <c r="D2" s="657"/>
      <c r="E2" s="371"/>
      <c r="F2" s="657"/>
      <c r="G2" s="657"/>
      <c r="H2" s="657"/>
      <c r="I2" s="371"/>
      <c r="J2" s="657"/>
      <c r="K2" s="657"/>
      <c r="L2" s="657"/>
      <c r="M2" s="371"/>
    </row>
    <row r="3" spans="1:18" ht="15.75" x14ac:dyDescent="0.25">
      <c r="A3" s="164"/>
      <c r="B3" s="371"/>
      <c r="C3" s="371"/>
      <c r="D3" s="371"/>
      <c r="E3" s="371"/>
      <c r="F3" s="371"/>
      <c r="G3" s="371"/>
      <c r="H3" s="371"/>
      <c r="I3" s="371"/>
      <c r="J3" s="371"/>
      <c r="K3" s="371"/>
      <c r="L3" s="371"/>
      <c r="M3" s="371"/>
    </row>
    <row r="4" spans="1:18" ht="13.5" x14ac:dyDescent="0.25">
      <c r="A4" s="630" t="s">
        <v>101</v>
      </c>
      <c r="B4" s="653" t="s">
        <v>0</v>
      </c>
      <c r="C4" s="654"/>
      <c r="D4" s="655"/>
      <c r="E4" s="623"/>
      <c r="F4" s="654" t="s">
        <v>1</v>
      </c>
      <c r="G4" s="654"/>
      <c r="H4" s="654"/>
      <c r="I4" s="625"/>
      <c r="J4" s="653" t="s">
        <v>2</v>
      </c>
      <c r="K4" s="654"/>
      <c r="L4" s="654"/>
      <c r="M4" s="625"/>
    </row>
    <row r="5" spans="1:18"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8" x14ac:dyDescent="0.2">
      <c r="A6" s="561" t="s">
        <v>438</v>
      </c>
      <c r="B6" s="157"/>
      <c r="C6" s="157"/>
      <c r="D6" s="258" t="s">
        <v>4</v>
      </c>
      <c r="E6" s="157" t="s">
        <v>38</v>
      </c>
      <c r="F6" s="162"/>
      <c r="G6" s="162"/>
      <c r="H6" s="256" t="s">
        <v>4</v>
      </c>
      <c r="I6" s="157" t="s">
        <v>4</v>
      </c>
      <c r="J6" s="162"/>
      <c r="K6" s="162"/>
      <c r="L6" s="256" t="s">
        <v>4</v>
      </c>
      <c r="M6" s="157" t="s">
        <v>38</v>
      </c>
    </row>
    <row r="7" spans="1:18" ht="15.75" x14ac:dyDescent="0.2">
      <c r="A7" s="14" t="s">
        <v>30</v>
      </c>
      <c r="B7" s="378">
        <v>1359909</v>
      </c>
      <c r="C7" s="379">
        <v>360536</v>
      </c>
      <c r="D7" s="263">
        <v>-73.5</v>
      </c>
      <c r="E7" s="179">
        <v>20.949761273573614</v>
      </c>
      <c r="F7" s="378">
        <v>182514</v>
      </c>
      <c r="G7" s="379">
        <v>446482</v>
      </c>
      <c r="H7" s="263">
        <v>144.6</v>
      </c>
      <c r="I7" s="179">
        <v>16.249545280491962</v>
      </c>
      <c r="J7" s="380">
        <v>1542423</v>
      </c>
      <c r="K7" s="381">
        <v>807018</v>
      </c>
      <c r="L7" s="267">
        <v>-47.7</v>
      </c>
      <c r="M7" s="179">
        <v>18.059695306709084</v>
      </c>
      <c r="O7" s="564" t="s">
        <v>438</v>
      </c>
    </row>
    <row r="8" spans="1:18" ht="15.75" x14ac:dyDescent="0.2">
      <c r="A8" s="20" t="s">
        <v>32</v>
      </c>
      <c r="B8" s="354">
        <v>125716.2077</v>
      </c>
      <c r="C8" s="355">
        <v>132245.52600000001</v>
      </c>
      <c r="D8" s="167">
        <v>5.2</v>
      </c>
      <c r="E8" s="179">
        <v>14.321139224142847</v>
      </c>
      <c r="F8" s="357"/>
      <c r="G8" s="358"/>
      <c r="H8" s="167"/>
      <c r="I8" s="587" t="s">
        <v>438</v>
      </c>
      <c r="J8" s="241">
        <v>125716.2077</v>
      </c>
      <c r="K8" s="359">
        <v>132245.52600000001</v>
      </c>
      <c r="L8" s="268"/>
      <c r="M8" s="179">
        <v>14.321139224142847</v>
      </c>
      <c r="O8" s="564" t="s">
        <v>438</v>
      </c>
    </row>
    <row r="9" spans="1:18" ht="15.75" x14ac:dyDescent="0.2">
      <c r="A9" s="20" t="s">
        <v>31</v>
      </c>
      <c r="B9" s="354">
        <v>46677.036</v>
      </c>
      <c r="C9" s="355">
        <v>60290.159440000003</v>
      </c>
      <c r="D9" s="167">
        <v>29.2</v>
      </c>
      <c r="E9" s="179">
        <v>11.629718001398494</v>
      </c>
      <c r="F9" s="357"/>
      <c r="G9" s="358"/>
      <c r="H9" s="167"/>
      <c r="I9" s="587" t="s">
        <v>438</v>
      </c>
      <c r="J9" s="241">
        <v>46677.036</v>
      </c>
      <c r="K9" s="359">
        <v>60290.159440000003</v>
      </c>
      <c r="L9" s="268"/>
      <c r="M9" s="179">
        <v>11.629718001398494</v>
      </c>
      <c r="O9" s="564" t="s">
        <v>438</v>
      </c>
    </row>
    <row r="10" spans="1:18" ht="15.75" x14ac:dyDescent="0.2">
      <c r="A10" s="13" t="s">
        <v>29</v>
      </c>
      <c r="B10" s="382">
        <v>947311.08100000001</v>
      </c>
      <c r="C10" s="383">
        <v>13874.8112</v>
      </c>
      <c r="D10" s="167">
        <v>-98.5</v>
      </c>
      <c r="E10" s="179">
        <v>14.688703778978038</v>
      </c>
      <c r="F10" s="382">
        <v>93796</v>
      </c>
      <c r="G10" s="383">
        <v>279305.21100000001</v>
      </c>
      <c r="H10" s="167">
        <v>197.8</v>
      </c>
      <c r="I10" s="179">
        <v>11.275726560180308</v>
      </c>
      <c r="J10" s="380">
        <v>1041107.081</v>
      </c>
      <c r="K10" s="381">
        <v>293180.02220000001</v>
      </c>
      <c r="L10" s="268">
        <v>-71.8</v>
      </c>
      <c r="M10" s="179">
        <v>11.401095282783173</v>
      </c>
      <c r="O10" s="564" t="s">
        <v>438</v>
      </c>
    </row>
    <row r="11" spans="1:18" ht="15.75" x14ac:dyDescent="0.2">
      <c r="A11" s="20" t="s">
        <v>32</v>
      </c>
      <c r="B11" s="354">
        <v>3102.4151000000002</v>
      </c>
      <c r="C11" s="355">
        <v>3033</v>
      </c>
      <c r="D11" s="167">
        <v>-2.2000000000000002</v>
      </c>
      <c r="E11" s="179">
        <v>5.7681214870107134</v>
      </c>
      <c r="F11" s="357"/>
      <c r="G11" s="358"/>
      <c r="H11" s="167"/>
      <c r="I11" s="587" t="s">
        <v>438</v>
      </c>
      <c r="J11" s="241">
        <v>3102.4151000000002</v>
      </c>
      <c r="K11" s="359">
        <v>3033</v>
      </c>
      <c r="L11" s="268"/>
      <c r="M11" s="179">
        <v>5.7681214870107134</v>
      </c>
      <c r="O11" s="564" t="s">
        <v>438</v>
      </c>
    </row>
    <row r="12" spans="1:18" ht="15.75" x14ac:dyDescent="0.2">
      <c r="A12" s="20" t="s">
        <v>31</v>
      </c>
      <c r="B12" s="354">
        <v>47.228999999999999</v>
      </c>
      <c r="C12" s="355">
        <v>100.087</v>
      </c>
      <c r="D12" s="167">
        <v>111.9</v>
      </c>
      <c r="E12" s="179">
        <v>0.38341168749990334</v>
      </c>
      <c r="F12" s="357"/>
      <c r="G12" s="358"/>
      <c r="H12" s="167"/>
      <c r="I12" s="587" t="s">
        <v>438</v>
      </c>
      <c r="J12" s="241">
        <v>47.228999999999999</v>
      </c>
      <c r="K12" s="359">
        <v>100.087</v>
      </c>
      <c r="L12" s="268"/>
      <c r="M12" s="179">
        <v>0.38341168749990334</v>
      </c>
      <c r="O12" s="564" t="s">
        <v>438</v>
      </c>
    </row>
    <row r="13" spans="1:18" ht="15.75" x14ac:dyDescent="0.2">
      <c r="A13" s="13" t="s">
        <v>28</v>
      </c>
      <c r="B13" s="382">
        <v>18497589</v>
      </c>
      <c r="C13" s="383">
        <v>18528756</v>
      </c>
      <c r="D13" s="167">
        <v>0.2</v>
      </c>
      <c r="E13" s="179">
        <v>73.908959896006792</v>
      </c>
      <c r="F13" s="382">
        <v>3873137</v>
      </c>
      <c r="G13" s="383">
        <v>4467834</v>
      </c>
      <c r="H13" s="167">
        <v>15.4</v>
      </c>
      <c r="I13" s="179">
        <v>16.437859216994159</v>
      </c>
      <c r="J13" s="380">
        <v>22370726</v>
      </c>
      <c r="K13" s="381">
        <v>22996590</v>
      </c>
      <c r="L13" s="268">
        <v>2.8</v>
      </c>
      <c r="M13" s="179">
        <v>44.012741163097239</v>
      </c>
      <c r="O13" s="564" t="s">
        <v>438</v>
      </c>
      <c r="R13" s="150"/>
    </row>
    <row r="14" spans="1:18" s="42" customFormat="1" ht="15.75" x14ac:dyDescent="0.2">
      <c r="A14" s="13" t="s">
        <v>27</v>
      </c>
      <c r="B14" s="382">
        <v>40176</v>
      </c>
      <c r="C14" s="383">
        <v>7146</v>
      </c>
      <c r="D14" s="596" t="s">
        <v>438</v>
      </c>
      <c r="E14" s="179">
        <v>100</v>
      </c>
      <c r="F14" s="382">
        <v>13337</v>
      </c>
      <c r="G14" s="383">
        <v>8946</v>
      </c>
      <c r="H14" s="167">
        <v>-32.9</v>
      </c>
      <c r="I14" s="179">
        <v>7.398844109930133</v>
      </c>
      <c r="J14" s="380">
        <v>53513</v>
      </c>
      <c r="K14" s="381">
        <v>16092</v>
      </c>
      <c r="L14" s="268">
        <v>-69.900000000000006</v>
      </c>
      <c r="M14" s="179">
        <v>12.566300832422817</v>
      </c>
      <c r="N14" s="145"/>
      <c r="O14" s="564" t="s">
        <v>438</v>
      </c>
    </row>
    <row r="15" spans="1:18" s="42" customFormat="1" ht="15.75" x14ac:dyDescent="0.2">
      <c r="A15" s="40" t="s">
        <v>26</v>
      </c>
      <c r="B15" s="384">
        <v>27771</v>
      </c>
      <c r="C15" s="385">
        <v>20</v>
      </c>
      <c r="D15" s="168">
        <v>-99.9</v>
      </c>
      <c r="E15" s="168">
        <v>100</v>
      </c>
      <c r="F15" s="384">
        <v>17007</v>
      </c>
      <c r="G15" s="385">
        <v>7965</v>
      </c>
      <c r="H15" s="168">
        <v>-53.2</v>
      </c>
      <c r="I15" s="168">
        <v>19.561258425162329</v>
      </c>
      <c r="J15" s="386">
        <v>44778</v>
      </c>
      <c r="K15" s="387">
        <v>7985</v>
      </c>
      <c r="L15" s="269">
        <v>-82.2</v>
      </c>
      <c r="M15" s="168">
        <v>19.600748959419558</v>
      </c>
      <c r="N15" s="145"/>
      <c r="O15" s="564" t="s">
        <v>438</v>
      </c>
      <c r="R15" s="145"/>
    </row>
    <row r="16" spans="1:18"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5"/>
      <c r="E22" s="623"/>
      <c r="F22" s="654" t="s">
        <v>1</v>
      </c>
      <c r="G22" s="654"/>
      <c r="H22" s="654"/>
      <c r="I22" s="625"/>
      <c r="J22" s="653" t="s">
        <v>2</v>
      </c>
      <c r="K22" s="654"/>
      <c r="L22" s="654"/>
      <c r="M22" s="625"/>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388">
        <v>102820</v>
      </c>
      <c r="C25" s="389">
        <v>89785</v>
      </c>
      <c r="D25" s="263">
        <v>-12.7</v>
      </c>
      <c r="E25" s="179">
        <v>27.108798176903505</v>
      </c>
      <c r="F25" s="390">
        <v>39326</v>
      </c>
      <c r="G25" s="389">
        <v>42993</v>
      </c>
      <c r="H25" s="263">
        <v>9.3000000000000007</v>
      </c>
      <c r="I25" s="179">
        <v>38.258116563021893</v>
      </c>
      <c r="J25" s="388">
        <v>142146</v>
      </c>
      <c r="K25" s="388">
        <v>132778</v>
      </c>
      <c r="L25" s="267">
        <v>-6.6</v>
      </c>
      <c r="M25" s="167">
        <v>29.933365339949194</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43">
        <v>177149.6048</v>
      </c>
      <c r="C30" s="359">
        <v>184282</v>
      </c>
      <c r="D30" s="167">
        <v>4</v>
      </c>
      <c r="E30" s="179">
        <v>29.798158584892921</v>
      </c>
      <c r="F30" s="245" t="s">
        <v>438</v>
      </c>
      <c r="G30" s="197" t="s">
        <v>438</v>
      </c>
      <c r="H30" s="596" t="s">
        <v>438</v>
      </c>
      <c r="I30" s="587" t="s">
        <v>438</v>
      </c>
      <c r="J30" s="43">
        <v>177149.6048</v>
      </c>
      <c r="K30" s="43">
        <v>184282</v>
      </c>
      <c r="L30" s="268">
        <v>4</v>
      </c>
      <c r="M30" s="167">
        <v>29.798158584892921</v>
      </c>
      <c r="O30" s="564" t="s">
        <v>438</v>
      </c>
    </row>
    <row r="31" spans="1:15" ht="15.75" x14ac:dyDescent="0.2">
      <c r="A31" s="13" t="s">
        <v>29</v>
      </c>
      <c r="B31" s="243">
        <v>40539.398999999998</v>
      </c>
      <c r="C31" s="243">
        <v>23428.552</v>
      </c>
      <c r="D31" s="167">
        <v>-42.2</v>
      </c>
      <c r="E31" s="179">
        <v>18.71417194415935</v>
      </c>
      <c r="F31" s="380">
        <v>11</v>
      </c>
      <c r="G31" s="380">
        <v>9.5</v>
      </c>
      <c r="H31" s="167">
        <v>-13.6</v>
      </c>
      <c r="I31" s="179">
        <v>8.6480360635993979E-3</v>
      </c>
      <c r="J31" s="243">
        <v>40550.398999999998</v>
      </c>
      <c r="K31" s="243">
        <v>23438.052</v>
      </c>
      <c r="L31" s="268">
        <v>-42.2</v>
      </c>
      <c r="M31" s="167">
        <v>9.9718133414412566</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43">
        <v>4545.53251</v>
      </c>
      <c r="C35" s="359">
        <v>6119.4530000000004</v>
      </c>
      <c r="D35" s="167">
        <v>34.6</v>
      </c>
      <c r="E35" s="179">
        <v>11.009590542877328</v>
      </c>
      <c r="F35" s="245" t="s">
        <v>438</v>
      </c>
      <c r="G35" s="197" t="s">
        <v>438</v>
      </c>
      <c r="H35" s="596" t="s">
        <v>438</v>
      </c>
      <c r="I35" s="587" t="s">
        <v>438</v>
      </c>
      <c r="J35" s="43">
        <v>4545.53251</v>
      </c>
      <c r="K35" s="43">
        <v>6119.4530000000004</v>
      </c>
      <c r="L35" s="268">
        <v>34.6</v>
      </c>
      <c r="M35" s="167">
        <v>11.009590542877328</v>
      </c>
      <c r="O35" s="564" t="s">
        <v>438</v>
      </c>
    </row>
    <row r="36" spans="1:15" s="3" customFormat="1" ht="15.75" x14ac:dyDescent="0.2">
      <c r="A36" s="13" t="s">
        <v>28</v>
      </c>
      <c r="B36" s="243">
        <v>30676035</v>
      </c>
      <c r="C36" s="381">
        <v>29561869</v>
      </c>
      <c r="D36" s="167">
        <v>-3.6</v>
      </c>
      <c r="E36" s="179">
        <v>56.662383034594384</v>
      </c>
      <c r="F36" s="380">
        <v>5928565</v>
      </c>
      <c r="G36" s="381">
        <v>5528154</v>
      </c>
      <c r="H36" s="167">
        <v>-6.8</v>
      </c>
      <c r="I36" s="179">
        <v>29.35815501747615</v>
      </c>
      <c r="J36" s="243">
        <v>36604600</v>
      </c>
      <c r="K36" s="243">
        <v>35090023</v>
      </c>
      <c r="L36" s="268">
        <v>-4.0999999999999996</v>
      </c>
      <c r="M36" s="167">
        <v>49.4211798755112</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243">
        <v>14222</v>
      </c>
      <c r="C40" s="381">
        <v>10155</v>
      </c>
      <c r="D40" s="167">
        <v>-28.6</v>
      </c>
      <c r="E40" s="179">
        <v>82.773505333118138</v>
      </c>
      <c r="F40" s="380">
        <v>-26581</v>
      </c>
      <c r="G40" s="381">
        <v>-31002</v>
      </c>
      <c r="H40" s="167">
        <v>16.600000000000001</v>
      </c>
      <c r="I40" s="179">
        <v>1361.3797288898463</v>
      </c>
      <c r="J40" s="243">
        <v>-12359</v>
      </c>
      <c r="K40" s="243">
        <v>-20847</v>
      </c>
      <c r="L40" s="268">
        <v>68.7</v>
      </c>
      <c r="M40" s="167">
        <v>-208.65424357496485</v>
      </c>
      <c r="O40" s="564" t="s">
        <v>438</v>
      </c>
    </row>
    <row r="41" spans="1:15" ht="15.75" x14ac:dyDescent="0.2">
      <c r="A41" s="13" t="s">
        <v>26</v>
      </c>
      <c r="B41" s="243">
        <v>-23672</v>
      </c>
      <c r="C41" s="381">
        <v>-29981</v>
      </c>
      <c r="D41" s="167">
        <v>26.7</v>
      </c>
      <c r="E41" s="179">
        <v>106.64269523178363</v>
      </c>
      <c r="F41" s="380">
        <v>11622</v>
      </c>
      <c r="G41" s="381">
        <v>21550</v>
      </c>
      <c r="H41" s="167">
        <v>85.4</v>
      </c>
      <c r="I41" s="179">
        <v>72.386663868678582</v>
      </c>
      <c r="J41" s="243">
        <v>-12050</v>
      </c>
      <c r="K41" s="243">
        <v>-8431</v>
      </c>
      <c r="L41" s="268">
        <v>-30</v>
      </c>
      <c r="M41" s="167">
        <v>-508.75840477212114</v>
      </c>
      <c r="O41" s="564" t="s">
        <v>438</v>
      </c>
    </row>
    <row r="42" spans="1:15" ht="15.75" x14ac:dyDescent="0.2">
      <c r="A42" s="12" t="s">
        <v>336</v>
      </c>
      <c r="B42" s="243">
        <v>1291</v>
      </c>
      <c r="C42" s="381">
        <v>1223</v>
      </c>
      <c r="D42" s="167">
        <v>-5.3</v>
      </c>
      <c r="E42" s="179">
        <v>97.089151339203141</v>
      </c>
      <c r="F42" s="391"/>
      <c r="G42" s="392"/>
      <c r="H42" s="167"/>
      <c r="I42" s="591" t="s">
        <v>438</v>
      </c>
      <c r="J42" s="243">
        <v>1291</v>
      </c>
      <c r="K42" s="243">
        <v>1223</v>
      </c>
      <c r="L42" s="268"/>
      <c r="M42" s="167">
        <v>97.089151339203141</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243">
        <v>3789187</v>
      </c>
      <c r="C44" s="381">
        <v>3697216</v>
      </c>
      <c r="D44" s="167">
        <v>-2.4</v>
      </c>
      <c r="E44" s="179">
        <v>88.160877745777753</v>
      </c>
      <c r="F44" s="391"/>
      <c r="G44" s="393"/>
      <c r="H44" s="167"/>
      <c r="I44" s="591" t="s">
        <v>438</v>
      </c>
      <c r="J44" s="243">
        <v>3789187</v>
      </c>
      <c r="K44" s="243">
        <v>3697216</v>
      </c>
      <c r="L44" s="268"/>
      <c r="M44" s="167">
        <v>88.160877745777753</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298773</v>
      </c>
      <c r="C54" s="383">
        <v>281525</v>
      </c>
      <c r="D54" s="267">
        <v>-5.8</v>
      </c>
      <c r="E54" s="179">
        <v>12.802424471776694</v>
      </c>
      <c r="F54" s="146"/>
      <c r="G54" s="32"/>
      <c r="H54" s="160"/>
      <c r="I54" s="160"/>
      <c r="J54" s="36"/>
      <c r="K54" s="36"/>
      <c r="L54" s="160"/>
      <c r="M54" s="160"/>
      <c r="N54" s="149"/>
      <c r="O54" s="564" t="s">
        <v>438</v>
      </c>
    </row>
    <row r="55" spans="1:15" s="3" customFormat="1" ht="15.75" x14ac:dyDescent="0.2">
      <c r="A55" s="37" t="s">
        <v>341</v>
      </c>
      <c r="B55" s="354">
        <v>237225</v>
      </c>
      <c r="C55" s="355">
        <v>209771</v>
      </c>
      <c r="D55" s="268">
        <v>-11.6</v>
      </c>
      <c r="E55" s="179">
        <v>17.651189105369649</v>
      </c>
      <c r="F55" s="146"/>
      <c r="G55" s="32"/>
      <c r="H55" s="146"/>
      <c r="I55" s="146"/>
      <c r="J55" s="32"/>
      <c r="K55" s="32"/>
      <c r="L55" s="160"/>
      <c r="M55" s="160"/>
      <c r="N55" s="149"/>
      <c r="O55" s="564" t="s">
        <v>438</v>
      </c>
    </row>
    <row r="56" spans="1:15" s="3" customFormat="1" ht="15.75" x14ac:dyDescent="0.2">
      <c r="A56" s="37" t="s">
        <v>342</v>
      </c>
      <c r="B56" s="43">
        <v>61548</v>
      </c>
      <c r="C56" s="359">
        <v>71754</v>
      </c>
      <c r="D56" s="268">
        <v>16.600000000000001</v>
      </c>
      <c r="E56" s="179">
        <v>7.1003256805107986</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382">
        <v>8440.7049999999999</v>
      </c>
      <c r="C60" s="383">
        <v>7038</v>
      </c>
      <c r="D60" s="268">
        <v>-16.600000000000001</v>
      </c>
      <c r="E60" s="179">
        <v>18.906821979090289</v>
      </c>
      <c r="F60" s="146"/>
      <c r="G60" s="32"/>
      <c r="H60" s="146"/>
      <c r="I60" s="146"/>
      <c r="J60" s="32"/>
      <c r="K60" s="32"/>
      <c r="L60" s="160"/>
      <c r="M60" s="160"/>
      <c r="N60" s="149"/>
      <c r="O60" s="564" t="s">
        <v>438</v>
      </c>
    </row>
    <row r="61" spans="1:15" s="3" customFormat="1" ht="15.75" x14ac:dyDescent="0.2">
      <c r="A61" s="37" t="s">
        <v>341</v>
      </c>
      <c r="B61" s="354">
        <v>800</v>
      </c>
      <c r="C61" s="355">
        <v>442</v>
      </c>
      <c r="D61" s="268">
        <v>-44.8</v>
      </c>
      <c r="E61" s="179">
        <v>1.9589620497196092</v>
      </c>
      <c r="F61" s="146"/>
      <c r="G61" s="32"/>
      <c r="H61" s="146"/>
      <c r="I61" s="146"/>
      <c r="J61" s="32"/>
      <c r="K61" s="32"/>
      <c r="L61" s="160"/>
      <c r="M61" s="160"/>
      <c r="N61" s="149"/>
      <c r="O61" s="564" t="s">
        <v>438</v>
      </c>
    </row>
    <row r="62" spans="1:15" s="3" customFormat="1" ht="15.75" x14ac:dyDescent="0.2">
      <c r="A62" s="37" t="s">
        <v>342</v>
      </c>
      <c r="B62" s="43">
        <v>7640.7049999999999</v>
      </c>
      <c r="C62" s="359">
        <v>6596</v>
      </c>
      <c r="D62" s="268">
        <v>-13.7</v>
      </c>
      <c r="E62" s="179">
        <v>44.987992669971852</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382">
        <v>14654</v>
      </c>
      <c r="C66" s="383">
        <v>16130</v>
      </c>
      <c r="D66" s="268">
        <v>10.1</v>
      </c>
      <c r="E66" s="179">
        <v>15.647652049922938</v>
      </c>
      <c r="F66" s="146"/>
      <c r="G66" s="32"/>
      <c r="H66" s="146"/>
      <c r="I66" s="146"/>
      <c r="J66" s="32"/>
      <c r="K66" s="32"/>
      <c r="L66" s="160"/>
      <c r="M66" s="160"/>
      <c r="N66" s="149"/>
      <c r="O66" s="564" t="s">
        <v>438</v>
      </c>
    </row>
    <row r="67" spans="1:15" s="3" customFormat="1" ht="15.75" x14ac:dyDescent="0.2">
      <c r="A67" s="37" t="s">
        <v>341</v>
      </c>
      <c r="B67" s="354">
        <v>11800</v>
      </c>
      <c r="C67" s="355">
        <v>16130</v>
      </c>
      <c r="D67" s="268">
        <v>36.700000000000003</v>
      </c>
      <c r="E67" s="179">
        <v>17.777791689447792</v>
      </c>
      <c r="F67" s="146"/>
      <c r="G67" s="32"/>
      <c r="H67" s="146"/>
      <c r="I67" s="146"/>
      <c r="J67" s="32"/>
      <c r="K67" s="32"/>
      <c r="L67" s="160"/>
      <c r="M67" s="160"/>
      <c r="N67" s="149"/>
      <c r="O67" s="564" t="s">
        <v>438</v>
      </c>
    </row>
    <row r="68" spans="1:15" s="3" customFormat="1" ht="15.75" x14ac:dyDescent="0.2">
      <c r="A68" s="37" t="s">
        <v>342</v>
      </c>
      <c r="B68" s="354">
        <v>2854</v>
      </c>
      <c r="C68" s="583" t="s">
        <v>438</v>
      </c>
      <c r="D68" s="268">
        <v>-100</v>
      </c>
      <c r="E68" s="587" t="s">
        <v>438</v>
      </c>
      <c r="F68" s="146"/>
      <c r="G68" s="32"/>
      <c r="H68" s="146"/>
      <c r="I68" s="146"/>
      <c r="J68" s="32"/>
      <c r="K68" s="32"/>
      <c r="L68" s="160"/>
      <c r="M68" s="160"/>
      <c r="N68" s="149"/>
      <c r="O68" s="564" t="s">
        <v>438</v>
      </c>
    </row>
    <row r="69" spans="1:15" s="3" customFormat="1" ht="15.75" x14ac:dyDescent="0.2">
      <c r="A69" s="38" t="s">
        <v>344</v>
      </c>
      <c r="B69" s="382">
        <v>175320.94899999999</v>
      </c>
      <c r="C69" s="383">
        <v>9872</v>
      </c>
      <c r="D69" s="268">
        <v>-94.4</v>
      </c>
      <c r="E69" s="179">
        <v>12.842413350167405</v>
      </c>
      <c r="F69" s="146"/>
      <c r="G69" s="32"/>
      <c r="H69" s="146"/>
      <c r="I69" s="146"/>
      <c r="J69" s="32"/>
      <c r="K69" s="32"/>
      <c r="L69" s="160"/>
      <c r="M69" s="160"/>
      <c r="N69" s="149"/>
      <c r="O69" s="564" t="s">
        <v>438</v>
      </c>
    </row>
    <row r="70" spans="1:15" s="3" customFormat="1" ht="15.75" x14ac:dyDescent="0.2">
      <c r="A70" s="37" t="s">
        <v>341</v>
      </c>
      <c r="B70" s="354">
        <v>12600</v>
      </c>
      <c r="C70" s="355">
        <v>9872</v>
      </c>
      <c r="D70" s="268">
        <v>-21.7</v>
      </c>
      <c r="E70" s="179">
        <v>12.842413350167405</v>
      </c>
      <c r="F70" s="146"/>
      <c r="G70" s="32"/>
      <c r="H70" s="146"/>
      <c r="I70" s="146"/>
      <c r="J70" s="32"/>
      <c r="K70" s="32"/>
      <c r="L70" s="160"/>
      <c r="M70" s="160"/>
      <c r="N70" s="149"/>
      <c r="O70" s="564" t="s">
        <v>438</v>
      </c>
    </row>
    <row r="71" spans="1:15" s="3" customFormat="1" ht="15.75" x14ac:dyDescent="0.2">
      <c r="A71" s="45" t="s">
        <v>342</v>
      </c>
      <c r="B71" s="356">
        <v>162720.94899999999</v>
      </c>
      <c r="C71" s="584" t="s">
        <v>438</v>
      </c>
      <c r="D71" s="269">
        <v>-100</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623"/>
      <c r="F76" s="654" t="s">
        <v>1</v>
      </c>
      <c r="G76" s="654"/>
      <c r="H76" s="654"/>
      <c r="I76" s="625"/>
      <c r="J76" s="653" t="s">
        <v>2</v>
      </c>
      <c r="K76" s="654"/>
      <c r="L76" s="654"/>
      <c r="M76" s="625"/>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506">
        <v>3588117</v>
      </c>
      <c r="C79" s="506">
        <v>2540651</v>
      </c>
      <c r="D79" s="263">
        <v>-29.2</v>
      </c>
      <c r="E79" s="179">
        <v>40.059727509494508</v>
      </c>
      <c r="F79" s="505">
        <v>1298095</v>
      </c>
      <c r="G79" s="505">
        <v>1414133</v>
      </c>
      <c r="H79" s="263">
        <v>8.9</v>
      </c>
      <c r="I79" s="179">
        <v>26.05078316040467</v>
      </c>
      <c r="J79" s="381">
        <v>4886212</v>
      </c>
      <c r="K79" s="388">
        <v>3954784</v>
      </c>
      <c r="L79" s="268">
        <v>-19.100000000000001</v>
      </c>
      <c r="M79" s="179">
        <v>33.599036907358574</v>
      </c>
      <c r="O79" s="564" t="s">
        <v>438</v>
      </c>
    </row>
    <row r="80" spans="1:15" x14ac:dyDescent="0.2">
      <c r="A80" s="20" t="s">
        <v>9</v>
      </c>
      <c r="B80" s="43">
        <v>3588117</v>
      </c>
      <c r="C80" s="146">
        <v>2540651</v>
      </c>
      <c r="D80" s="167">
        <v>-29.2</v>
      </c>
      <c r="E80" s="179">
        <v>41.022453421767104</v>
      </c>
      <c r="F80" s="245" t="s">
        <v>438</v>
      </c>
      <c r="G80" s="586" t="s">
        <v>438</v>
      </c>
      <c r="H80" s="596" t="s">
        <v>438</v>
      </c>
      <c r="I80" s="587" t="s">
        <v>438</v>
      </c>
      <c r="J80" s="359">
        <v>3588117</v>
      </c>
      <c r="K80" s="43">
        <v>2540651</v>
      </c>
      <c r="L80" s="268">
        <v>-29.2</v>
      </c>
      <c r="M80" s="179">
        <v>41.022453421767104</v>
      </c>
      <c r="O80" s="564" t="s">
        <v>438</v>
      </c>
    </row>
    <row r="81" spans="1:15" x14ac:dyDescent="0.2">
      <c r="A81" s="20" t="s">
        <v>10</v>
      </c>
      <c r="B81" s="579" t="s">
        <v>438</v>
      </c>
      <c r="C81" s="585" t="s">
        <v>438</v>
      </c>
      <c r="D81" s="596" t="s">
        <v>438</v>
      </c>
      <c r="E81" s="587" t="s">
        <v>438</v>
      </c>
      <c r="F81" s="363">
        <v>1298095</v>
      </c>
      <c r="G81" s="364">
        <v>1414133</v>
      </c>
      <c r="H81" s="167">
        <v>8.9</v>
      </c>
      <c r="I81" s="179">
        <v>26.05078316040467</v>
      </c>
      <c r="J81" s="359">
        <v>1298095</v>
      </c>
      <c r="K81" s="43">
        <v>1414133</v>
      </c>
      <c r="L81" s="268">
        <v>8.9</v>
      </c>
      <c r="M81" s="179">
        <v>25.62003422408479</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586" t="s">
        <v>438</v>
      </c>
      <c r="D88" s="596" t="s">
        <v>438</v>
      </c>
      <c r="E88" s="587" t="s">
        <v>438</v>
      </c>
      <c r="F88" s="245" t="s">
        <v>438</v>
      </c>
      <c r="G88" s="586" t="s">
        <v>438</v>
      </c>
      <c r="H88" s="596" t="s">
        <v>438</v>
      </c>
      <c r="I88" s="587" t="s">
        <v>438</v>
      </c>
      <c r="J88" s="197" t="s">
        <v>438</v>
      </c>
      <c r="K88" s="574" t="s">
        <v>438</v>
      </c>
      <c r="L88" s="601" t="s">
        <v>438</v>
      </c>
      <c r="M88" s="587" t="s">
        <v>438</v>
      </c>
      <c r="N88" s="149"/>
      <c r="O88" s="564" t="s">
        <v>438</v>
      </c>
    </row>
    <row r="89" spans="1:15" ht="15.75" x14ac:dyDescent="0.2">
      <c r="A89" s="20" t="s">
        <v>347</v>
      </c>
      <c r="B89" s="241">
        <v>3568703.6030000001</v>
      </c>
      <c r="C89" s="241">
        <v>2522637</v>
      </c>
      <c r="D89" s="167">
        <v>-29.3</v>
      </c>
      <c r="E89" s="179">
        <v>41.372433282143426</v>
      </c>
      <c r="F89" s="241">
        <v>1298095</v>
      </c>
      <c r="G89" s="146">
        <v>1414133</v>
      </c>
      <c r="H89" s="167">
        <v>8.9</v>
      </c>
      <c r="I89" s="179">
        <v>26.066181732922097</v>
      </c>
      <c r="J89" s="359">
        <v>4866798.6030000001</v>
      </c>
      <c r="K89" s="43">
        <v>3936770</v>
      </c>
      <c r="L89" s="268">
        <v>-19.100000000000001</v>
      </c>
      <c r="M89" s="179">
        <v>34.165788854423177</v>
      </c>
      <c r="O89" s="564" t="s">
        <v>438</v>
      </c>
    </row>
    <row r="90" spans="1:15" x14ac:dyDescent="0.2">
      <c r="A90" s="20" t="s">
        <v>9</v>
      </c>
      <c r="B90" s="241">
        <v>3568703.6030000001</v>
      </c>
      <c r="C90" s="146">
        <v>2522637</v>
      </c>
      <c r="D90" s="167">
        <v>-29.3</v>
      </c>
      <c r="E90" s="179">
        <v>41.990929760901992</v>
      </c>
      <c r="F90" s="245" t="s">
        <v>438</v>
      </c>
      <c r="G90" s="586" t="s">
        <v>438</v>
      </c>
      <c r="H90" s="596" t="s">
        <v>438</v>
      </c>
      <c r="I90" s="587" t="s">
        <v>438</v>
      </c>
      <c r="J90" s="359">
        <v>3568703.6030000001</v>
      </c>
      <c r="K90" s="43">
        <v>2522637</v>
      </c>
      <c r="L90" s="268">
        <v>-29.3</v>
      </c>
      <c r="M90" s="179">
        <v>41.990929760901992</v>
      </c>
      <c r="O90" s="564" t="s">
        <v>438</v>
      </c>
    </row>
    <row r="91" spans="1:15" x14ac:dyDescent="0.2">
      <c r="A91" s="20" t="s">
        <v>10</v>
      </c>
      <c r="B91" s="579" t="s">
        <v>438</v>
      </c>
      <c r="C91" s="585" t="s">
        <v>438</v>
      </c>
      <c r="D91" s="596" t="s">
        <v>438</v>
      </c>
      <c r="E91" s="587" t="s">
        <v>438</v>
      </c>
      <c r="F91" s="363">
        <v>1298095</v>
      </c>
      <c r="G91" s="364">
        <v>1414133</v>
      </c>
      <c r="H91" s="167">
        <v>8.9</v>
      </c>
      <c r="I91" s="179">
        <v>26.066181732922097</v>
      </c>
      <c r="J91" s="359">
        <v>1298095</v>
      </c>
      <c r="K91" s="43">
        <v>1414133</v>
      </c>
      <c r="L91" s="268">
        <v>8.9</v>
      </c>
      <c r="M91" s="179">
        <v>25.641699607179568</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1">
        <v>19413.397000000001</v>
      </c>
      <c r="C98" s="146">
        <v>18014</v>
      </c>
      <c r="D98" s="167">
        <v>-7.2</v>
      </c>
      <c r="E98" s="179">
        <v>9.6229170169401677</v>
      </c>
      <c r="F98" s="245" t="s">
        <v>438</v>
      </c>
      <c r="G98" s="586" t="s">
        <v>438</v>
      </c>
      <c r="H98" s="596" t="s">
        <v>438</v>
      </c>
      <c r="I98" s="587" t="s">
        <v>438</v>
      </c>
      <c r="J98" s="359">
        <v>19413.397000000001</v>
      </c>
      <c r="K98" s="43">
        <v>18014</v>
      </c>
      <c r="L98" s="268">
        <v>-7.2</v>
      </c>
      <c r="M98" s="179">
        <v>9.4608483058530819</v>
      </c>
      <c r="O98" s="564" t="s">
        <v>438</v>
      </c>
    </row>
    <row r="99" spans="1:15" ht="15.75" x14ac:dyDescent="0.2">
      <c r="A99" s="13" t="s">
        <v>29</v>
      </c>
      <c r="B99" s="380">
        <v>5043.950323</v>
      </c>
      <c r="C99" s="380">
        <v>14081.178</v>
      </c>
      <c r="D99" s="167">
        <v>179.2</v>
      </c>
      <c r="E99" s="179">
        <v>16.259715868607728</v>
      </c>
      <c r="F99" s="380">
        <v>51855.89</v>
      </c>
      <c r="G99" s="380">
        <v>55603.591999999997</v>
      </c>
      <c r="H99" s="167">
        <v>7.2</v>
      </c>
      <c r="I99" s="179">
        <v>28.353028636254034</v>
      </c>
      <c r="J99" s="381">
        <v>56899.840322999997</v>
      </c>
      <c r="K99" s="243">
        <v>69684.76999999999</v>
      </c>
      <c r="L99" s="268">
        <v>22.5</v>
      </c>
      <c r="M99" s="179">
        <v>24.648566818438685</v>
      </c>
      <c r="O99" s="564" t="s">
        <v>438</v>
      </c>
    </row>
    <row r="100" spans="1:15" x14ac:dyDescent="0.2">
      <c r="A100" s="20" t="s">
        <v>9</v>
      </c>
      <c r="B100" s="241">
        <v>5043.950323</v>
      </c>
      <c r="C100" s="146">
        <v>14081.178</v>
      </c>
      <c r="D100" s="167">
        <v>179.2</v>
      </c>
      <c r="E100" s="179">
        <v>18.975750938230608</v>
      </c>
      <c r="F100" s="245" t="s">
        <v>438</v>
      </c>
      <c r="G100" s="586" t="s">
        <v>438</v>
      </c>
      <c r="H100" s="596" t="s">
        <v>438</v>
      </c>
      <c r="I100" s="587" t="s">
        <v>438</v>
      </c>
      <c r="J100" s="359">
        <v>5043.950323</v>
      </c>
      <c r="K100" s="43">
        <v>14081.178</v>
      </c>
      <c r="L100" s="268">
        <v>179.2</v>
      </c>
      <c r="M100" s="179">
        <v>18.975750938230608</v>
      </c>
      <c r="O100" s="564" t="s">
        <v>438</v>
      </c>
    </row>
    <row r="101" spans="1:15" x14ac:dyDescent="0.2">
      <c r="A101" s="20" t="s">
        <v>10</v>
      </c>
      <c r="B101" s="245" t="s">
        <v>438</v>
      </c>
      <c r="C101" s="586" t="s">
        <v>438</v>
      </c>
      <c r="D101" s="596" t="s">
        <v>438</v>
      </c>
      <c r="E101" s="587" t="s">
        <v>438</v>
      </c>
      <c r="F101" s="363">
        <v>51855.89</v>
      </c>
      <c r="G101" s="363">
        <v>55603.591999999997</v>
      </c>
      <c r="H101" s="167">
        <v>7.2</v>
      </c>
      <c r="I101" s="179">
        <v>28.353028636254034</v>
      </c>
      <c r="J101" s="359">
        <v>51855.89</v>
      </c>
      <c r="K101" s="43">
        <v>55603.591999999997</v>
      </c>
      <c r="L101" s="268">
        <v>7.2</v>
      </c>
      <c r="M101" s="179">
        <v>28.114922434246111</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586" t="s">
        <v>438</v>
      </c>
      <c r="D108" s="596" t="s">
        <v>438</v>
      </c>
      <c r="E108" s="587" t="s">
        <v>438</v>
      </c>
      <c r="F108" s="245" t="s">
        <v>438</v>
      </c>
      <c r="G108" s="586" t="s">
        <v>438</v>
      </c>
      <c r="H108" s="596" t="s">
        <v>438</v>
      </c>
      <c r="I108" s="587" t="s">
        <v>438</v>
      </c>
      <c r="J108" s="197" t="s">
        <v>438</v>
      </c>
      <c r="K108" s="574" t="s">
        <v>438</v>
      </c>
      <c r="L108" s="601" t="s">
        <v>438</v>
      </c>
      <c r="M108" s="587" t="s">
        <v>438</v>
      </c>
      <c r="O108" s="564" t="s">
        <v>438</v>
      </c>
    </row>
    <row r="109" spans="1:15" ht="15.75" x14ac:dyDescent="0.2">
      <c r="A109" s="20" t="s">
        <v>347</v>
      </c>
      <c r="B109" s="241">
        <v>2510.8213230000001</v>
      </c>
      <c r="C109" s="146">
        <v>7015.1779999999999</v>
      </c>
      <c r="D109" s="167">
        <v>179.4</v>
      </c>
      <c r="E109" s="179">
        <v>10.196323297658735</v>
      </c>
      <c r="F109" s="363">
        <v>51855.89</v>
      </c>
      <c r="G109" s="363">
        <v>55603.591999999997</v>
      </c>
      <c r="H109" s="167">
        <v>7.2</v>
      </c>
      <c r="I109" s="179">
        <v>28.353028636254034</v>
      </c>
      <c r="J109" s="359">
        <v>54366.711322999996</v>
      </c>
      <c r="K109" s="43">
        <v>62618.77</v>
      </c>
      <c r="L109" s="268">
        <v>15.2</v>
      </c>
      <c r="M109" s="179">
        <v>23.637511170472212</v>
      </c>
      <c r="O109" s="564" t="s">
        <v>438</v>
      </c>
    </row>
    <row r="110" spans="1:15" x14ac:dyDescent="0.2">
      <c r="A110" s="20" t="s">
        <v>9</v>
      </c>
      <c r="B110" s="241">
        <v>2510.8213230000001</v>
      </c>
      <c r="C110" s="146">
        <v>7015.1779999999999</v>
      </c>
      <c r="D110" s="167">
        <v>179.4</v>
      </c>
      <c r="E110" s="179">
        <v>10.44855421073572</v>
      </c>
      <c r="F110" s="579" t="s">
        <v>438</v>
      </c>
      <c r="G110" s="585" t="s">
        <v>438</v>
      </c>
      <c r="H110" s="596" t="s">
        <v>438</v>
      </c>
      <c r="I110" s="587" t="s">
        <v>438</v>
      </c>
      <c r="J110" s="359">
        <v>2510.8213230000001</v>
      </c>
      <c r="K110" s="43">
        <v>7015.1779999999999</v>
      </c>
      <c r="L110" s="268">
        <v>179.4</v>
      </c>
      <c r="M110" s="179">
        <v>10.44855421073572</v>
      </c>
      <c r="O110" s="564" t="s">
        <v>438</v>
      </c>
    </row>
    <row r="111" spans="1:15" x14ac:dyDescent="0.2">
      <c r="A111" s="20" t="s">
        <v>10</v>
      </c>
      <c r="B111" s="579" t="s">
        <v>438</v>
      </c>
      <c r="C111" s="585" t="s">
        <v>438</v>
      </c>
      <c r="D111" s="596" t="s">
        <v>438</v>
      </c>
      <c r="E111" s="587" t="s">
        <v>438</v>
      </c>
      <c r="F111" s="363">
        <v>51855.89</v>
      </c>
      <c r="G111" s="364">
        <v>55603.591999999997</v>
      </c>
      <c r="H111" s="167">
        <v>7.2</v>
      </c>
      <c r="I111" s="179">
        <v>28.353028636254034</v>
      </c>
      <c r="J111" s="359">
        <v>51855.89</v>
      </c>
      <c r="K111" s="43">
        <v>55603.591999999997</v>
      </c>
      <c r="L111" s="268">
        <v>7.2</v>
      </c>
      <c r="M111" s="179">
        <v>28.114922434246111</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1">
        <v>2533.1289999999999</v>
      </c>
      <c r="C118" s="146">
        <v>7066</v>
      </c>
      <c r="D118" s="167">
        <v>178.9</v>
      </c>
      <c r="E118" s="179">
        <v>100</v>
      </c>
      <c r="F118" s="245" t="s">
        <v>438</v>
      </c>
      <c r="G118" s="586" t="s">
        <v>438</v>
      </c>
      <c r="H118" s="596" t="s">
        <v>438</v>
      </c>
      <c r="I118" s="587" t="s">
        <v>438</v>
      </c>
      <c r="J118" s="359">
        <v>2533.1289999999999</v>
      </c>
      <c r="K118" s="43">
        <v>7066</v>
      </c>
      <c r="L118" s="268">
        <v>178.9</v>
      </c>
      <c r="M118" s="179">
        <v>100</v>
      </c>
      <c r="O118" s="564" t="s">
        <v>438</v>
      </c>
    </row>
    <row r="119" spans="1:15" ht="15.75" x14ac:dyDescent="0.2">
      <c r="A119" s="13" t="s">
        <v>28</v>
      </c>
      <c r="B119" s="506">
        <v>144158578</v>
      </c>
      <c r="C119" s="506">
        <v>150923584</v>
      </c>
      <c r="D119" s="167">
        <v>4.7</v>
      </c>
      <c r="E119" s="179">
        <v>40.401804793468692</v>
      </c>
      <c r="F119" s="505">
        <v>35804840</v>
      </c>
      <c r="G119" s="505">
        <v>40970972.75</v>
      </c>
      <c r="H119" s="167">
        <v>14.4</v>
      </c>
      <c r="I119" s="179">
        <v>27.352276397170144</v>
      </c>
      <c r="J119" s="381">
        <v>179963418</v>
      </c>
      <c r="K119" s="243">
        <v>191894556.75</v>
      </c>
      <c r="L119" s="268">
        <v>6.6</v>
      </c>
      <c r="M119" s="179">
        <v>36.666824929216688</v>
      </c>
      <c r="O119" s="564" t="s">
        <v>438</v>
      </c>
    </row>
    <row r="120" spans="1:15" x14ac:dyDescent="0.2">
      <c r="A120" s="20" t="s">
        <v>9</v>
      </c>
      <c r="B120" s="241">
        <v>144053299</v>
      </c>
      <c r="C120" s="146">
        <v>150826844</v>
      </c>
      <c r="D120" s="167">
        <v>4.7</v>
      </c>
      <c r="E120" s="179">
        <v>40.621494277945594</v>
      </c>
      <c r="F120" s="245" t="s">
        <v>438</v>
      </c>
      <c r="G120" s="586" t="s">
        <v>438</v>
      </c>
      <c r="H120" s="596" t="s">
        <v>438</v>
      </c>
      <c r="I120" s="587" t="s">
        <v>438</v>
      </c>
      <c r="J120" s="359">
        <v>144053299</v>
      </c>
      <c r="K120" s="43">
        <v>150826844</v>
      </c>
      <c r="L120" s="268">
        <v>4.7</v>
      </c>
      <c r="M120" s="179">
        <v>40.621494277945594</v>
      </c>
      <c r="O120" s="564" t="s">
        <v>438</v>
      </c>
    </row>
    <row r="121" spans="1:15" x14ac:dyDescent="0.2">
      <c r="A121" s="20" t="s">
        <v>10</v>
      </c>
      <c r="B121" s="241">
        <v>105279</v>
      </c>
      <c r="C121" s="146">
        <v>96740</v>
      </c>
      <c r="D121" s="167">
        <v>-8.1</v>
      </c>
      <c r="E121" s="179">
        <v>4.4375379848079568</v>
      </c>
      <c r="F121" s="241">
        <v>35804840</v>
      </c>
      <c r="G121" s="146">
        <v>40970972.75</v>
      </c>
      <c r="H121" s="167">
        <v>14.4</v>
      </c>
      <c r="I121" s="179">
        <v>27.352276397170144</v>
      </c>
      <c r="J121" s="359">
        <v>35910119</v>
      </c>
      <c r="K121" s="43">
        <v>41067712.75</v>
      </c>
      <c r="L121" s="268">
        <v>14.4</v>
      </c>
      <c r="M121" s="179">
        <v>27.023560313768229</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586" t="s">
        <v>438</v>
      </c>
      <c r="D128" s="596" t="s">
        <v>438</v>
      </c>
      <c r="E128" s="587" t="s">
        <v>438</v>
      </c>
      <c r="F128" s="245" t="s">
        <v>438</v>
      </c>
      <c r="G128" s="586" t="s">
        <v>438</v>
      </c>
      <c r="H128" s="596" t="s">
        <v>438</v>
      </c>
      <c r="I128" s="587" t="s">
        <v>438</v>
      </c>
      <c r="J128" s="197" t="s">
        <v>438</v>
      </c>
      <c r="K128" s="574" t="s">
        <v>438</v>
      </c>
      <c r="L128" s="601" t="s">
        <v>438</v>
      </c>
      <c r="M128" s="587" t="s">
        <v>438</v>
      </c>
      <c r="O128" s="564" t="s">
        <v>438</v>
      </c>
    </row>
    <row r="129" spans="1:15" ht="15.75" x14ac:dyDescent="0.2">
      <c r="A129" s="20" t="s">
        <v>347</v>
      </c>
      <c r="B129" s="241">
        <v>142977431.69999999</v>
      </c>
      <c r="C129" s="241">
        <v>149587461</v>
      </c>
      <c r="D129" s="167">
        <v>4.5999999999999996</v>
      </c>
      <c r="E129" s="179">
        <v>40.529499686465137</v>
      </c>
      <c r="F129" s="363">
        <v>35581470</v>
      </c>
      <c r="G129" s="363">
        <v>40792962.75</v>
      </c>
      <c r="H129" s="167">
        <v>14.6</v>
      </c>
      <c r="I129" s="179">
        <v>27.308949440730942</v>
      </c>
      <c r="J129" s="359">
        <v>178558901.69999999</v>
      </c>
      <c r="K129" s="43">
        <v>190380423.75</v>
      </c>
      <c r="L129" s="268">
        <v>6.6</v>
      </c>
      <c r="M129" s="179">
        <v>36.720459104164107</v>
      </c>
      <c r="O129" s="564" t="s">
        <v>438</v>
      </c>
    </row>
    <row r="130" spans="1:15" x14ac:dyDescent="0.2">
      <c r="A130" s="20" t="s">
        <v>9</v>
      </c>
      <c r="B130" s="363">
        <v>142872152.69999999</v>
      </c>
      <c r="C130" s="364">
        <v>149490721</v>
      </c>
      <c r="D130" s="167">
        <v>4.5999999999999996</v>
      </c>
      <c r="E130" s="179">
        <v>40.800956974745468</v>
      </c>
      <c r="F130" s="245" t="s">
        <v>438</v>
      </c>
      <c r="G130" s="586" t="s">
        <v>438</v>
      </c>
      <c r="H130" s="596" t="s">
        <v>438</v>
      </c>
      <c r="I130" s="587" t="s">
        <v>438</v>
      </c>
      <c r="J130" s="359">
        <v>142872152.69999999</v>
      </c>
      <c r="K130" s="43">
        <v>149490721</v>
      </c>
      <c r="L130" s="268">
        <v>4.5999999999999996</v>
      </c>
      <c r="M130" s="179">
        <v>40.800956974745468</v>
      </c>
      <c r="O130" s="564" t="s">
        <v>438</v>
      </c>
    </row>
    <row r="131" spans="1:15" x14ac:dyDescent="0.2">
      <c r="A131" s="20" t="s">
        <v>10</v>
      </c>
      <c r="B131" s="363">
        <v>105279</v>
      </c>
      <c r="C131" s="364">
        <v>96740</v>
      </c>
      <c r="D131" s="167">
        <v>-8.1</v>
      </c>
      <c r="E131" s="179">
        <v>3.5926924593159471</v>
      </c>
      <c r="F131" s="241">
        <v>35581470</v>
      </c>
      <c r="G131" s="241">
        <v>40792962.75</v>
      </c>
      <c r="H131" s="167">
        <v>14.6</v>
      </c>
      <c r="I131" s="179">
        <v>27.308949440730942</v>
      </c>
      <c r="J131" s="359">
        <v>35686749</v>
      </c>
      <c r="K131" s="43">
        <v>40889702.75</v>
      </c>
      <c r="L131" s="268">
        <v>14.6</v>
      </c>
      <c r="M131" s="179">
        <v>26.889003923903473</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1">
        <v>1181146.3419999999</v>
      </c>
      <c r="C138" s="146">
        <v>1336123</v>
      </c>
      <c r="D138" s="167">
        <v>13.1</v>
      </c>
      <c r="E138" s="179">
        <v>27.224000148347361</v>
      </c>
      <c r="F138" s="241">
        <v>223369.818</v>
      </c>
      <c r="G138" s="146">
        <v>178010</v>
      </c>
      <c r="H138" s="167">
        <v>-20.3</v>
      </c>
      <c r="I138" s="179">
        <v>42.978005933298441</v>
      </c>
      <c r="J138" s="359">
        <v>1404516.16</v>
      </c>
      <c r="K138" s="43">
        <v>1514133</v>
      </c>
      <c r="L138" s="268">
        <v>7.8</v>
      </c>
      <c r="M138" s="179">
        <v>28.450050056987973</v>
      </c>
      <c r="O138" s="564" t="s">
        <v>438</v>
      </c>
    </row>
    <row r="139" spans="1:15" ht="15.75" x14ac:dyDescent="0.2">
      <c r="A139" s="20" t="s">
        <v>358</v>
      </c>
      <c r="B139" s="241">
        <v>83796843</v>
      </c>
      <c r="C139" s="241">
        <v>105128548</v>
      </c>
      <c r="D139" s="167">
        <v>25.5</v>
      </c>
      <c r="E139" s="179">
        <v>41.308571633412051</v>
      </c>
      <c r="F139" s="241">
        <v>35550.510999999999</v>
      </c>
      <c r="G139" s="241">
        <v>127597</v>
      </c>
      <c r="H139" s="167">
        <v>258.89999999999998</v>
      </c>
      <c r="I139" s="179">
        <v>2.6201975350158966</v>
      </c>
      <c r="J139" s="359">
        <v>83832393.511000007</v>
      </c>
      <c r="K139" s="43">
        <v>105256145</v>
      </c>
      <c r="L139" s="268">
        <v>25.6</v>
      </c>
      <c r="M139" s="179">
        <v>40.582173447028175</v>
      </c>
      <c r="O139" s="564" t="s">
        <v>438</v>
      </c>
    </row>
    <row r="140" spans="1:15" ht="15.75" x14ac:dyDescent="0.2">
      <c r="A140" s="20" t="s">
        <v>349</v>
      </c>
      <c r="B140" s="245" t="s">
        <v>438</v>
      </c>
      <c r="C140" s="245" t="s">
        <v>438</v>
      </c>
      <c r="D140" s="596" t="s">
        <v>438</v>
      </c>
      <c r="E140" s="587" t="s">
        <v>438</v>
      </c>
      <c r="F140" s="241">
        <v>9974572</v>
      </c>
      <c r="G140" s="241">
        <v>11755243</v>
      </c>
      <c r="H140" s="167">
        <v>17.899999999999999</v>
      </c>
      <c r="I140" s="179">
        <v>25.614467468068437</v>
      </c>
      <c r="J140" s="359">
        <v>9974572</v>
      </c>
      <c r="K140" s="43">
        <v>11755243</v>
      </c>
      <c r="L140" s="268">
        <v>17.899999999999999</v>
      </c>
      <c r="M140" s="179">
        <v>25.274643009779442</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380">
        <v>233769</v>
      </c>
      <c r="C142" s="160">
        <v>267723</v>
      </c>
      <c r="D142" s="167">
        <v>14.5</v>
      </c>
      <c r="E142" s="179">
        <v>85.368202912810943</v>
      </c>
      <c r="F142" s="380">
        <v>354353</v>
      </c>
      <c r="G142" s="160">
        <v>544162</v>
      </c>
      <c r="H142" s="167">
        <v>53.6</v>
      </c>
      <c r="I142" s="179">
        <v>27.077258064507397</v>
      </c>
      <c r="J142" s="381">
        <v>588122</v>
      </c>
      <c r="K142" s="243">
        <v>811885</v>
      </c>
      <c r="L142" s="268">
        <v>38</v>
      </c>
      <c r="M142" s="179">
        <v>34.945726210631491</v>
      </c>
      <c r="O142" s="564" t="s">
        <v>438</v>
      </c>
    </row>
    <row r="143" spans="1:15" x14ac:dyDescent="0.2">
      <c r="A143" s="20" t="s">
        <v>9</v>
      </c>
      <c r="B143" s="241">
        <v>233769</v>
      </c>
      <c r="C143" s="146">
        <v>267723</v>
      </c>
      <c r="D143" s="167">
        <v>14.5</v>
      </c>
      <c r="E143" s="179">
        <v>85.540806116187284</v>
      </c>
      <c r="F143" s="245" t="s">
        <v>438</v>
      </c>
      <c r="G143" s="586" t="s">
        <v>438</v>
      </c>
      <c r="H143" s="596" t="s">
        <v>438</v>
      </c>
      <c r="I143" s="587" t="s">
        <v>438</v>
      </c>
      <c r="J143" s="359">
        <v>233769</v>
      </c>
      <c r="K143" s="43">
        <v>267723</v>
      </c>
      <c r="L143" s="268">
        <v>14.5</v>
      </c>
      <c r="M143" s="179">
        <v>85.540806116187284</v>
      </c>
      <c r="O143" s="564" t="s">
        <v>438</v>
      </c>
    </row>
    <row r="144" spans="1:15" x14ac:dyDescent="0.2">
      <c r="A144" s="20" t="s">
        <v>10</v>
      </c>
      <c r="B144" s="245" t="s">
        <v>438</v>
      </c>
      <c r="C144" s="586" t="s">
        <v>438</v>
      </c>
      <c r="D144" s="596" t="s">
        <v>438</v>
      </c>
      <c r="E144" s="587" t="s">
        <v>438</v>
      </c>
      <c r="F144" s="241">
        <v>354353</v>
      </c>
      <c r="G144" s="146">
        <v>544162</v>
      </c>
      <c r="H144" s="167">
        <v>53.6</v>
      </c>
      <c r="I144" s="179">
        <v>27.077258064507397</v>
      </c>
      <c r="J144" s="359">
        <v>354353</v>
      </c>
      <c r="K144" s="43">
        <v>544162</v>
      </c>
      <c r="L144" s="268">
        <v>53.6</v>
      </c>
      <c r="M144" s="179">
        <v>27.068734730922909</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1">
        <v>41946.231249999997</v>
      </c>
      <c r="C147" s="241">
        <v>199627</v>
      </c>
      <c r="D147" s="167">
        <v>375.9</v>
      </c>
      <c r="E147" s="179">
        <v>93.530128404173027</v>
      </c>
      <c r="F147" s="245" t="s">
        <v>438</v>
      </c>
      <c r="G147" s="245" t="s">
        <v>438</v>
      </c>
      <c r="H147" s="596" t="s">
        <v>438</v>
      </c>
      <c r="I147" s="587" t="s">
        <v>438</v>
      </c>
      <c r="J147" s="359">
        <v>41946.231249999997</v>
      </c>
      <c r="K147" s="43">
        <v>199627</v>
      </c>
      <c r="L147" s="268">
        <v>375.9</v>
      </c>
      <c r="M147" s="179">
        <v>81.493823187475485</v>
      </c>
      <c r="O147" s="564" t="s">
        <v>438</v>
      </c>
    </row>
    <row r="148" spans="1:15" ht="15.75" x14ac:dyDescent="0.2">
      <c r="A148" s="20" t="s">
        <v>351</v>
      </c>
      <c r="B148" s="245" t="s">
        <v>438</v>
      </c>
      <c r="C148" s="245" t="s">
        <v>438</v>
      </c>
      <c r="D148" s="596" t="s">
        <v>438</v>
      </c>
      <c r="E148" s="587" t="s">
        <v>438</v>
      </c>
      <c r="F148" s="241">
        <v>40704.829570000002</v>
      </c>
      <c r="G148" s="241">
        <v>37314</v>
      </c>
      <c r="H148" s="167">
        <v>-8.3000000000000007</v>
      </c>
      <c r="I148" s="179">
        <v>17.674368804389459</v>
      </c>
      <c r="J148" s="359">
        <v>40704.829570000002</v>
      </c>
      <c r="K148" s="43">
        <v>37314</v>
      </c>
      <c r="L148" s="268">
        <v>-8.3000000000000007</v>
      </c>
      <c r="M148" s="179">
        <v>17.673205459491008</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380">
        <v>56140</v>
      </c>
      <c r="C150" s="160">
        <v>216537</v>
      </c>
      <c r="D150" s="167">
        <v>285.7</v>
      </c>
      <c r="E150" s="179">
        <v>46.947742778616153</v>
      </c>
      <c r="F150" s="380">
        <v>139717</v>
      </c>
      <c r="G150" s="160">
        <v>292574</v>
      </c>
      <c r="H150" s="167">
        <v>109.4</v>
      </c>
      <c r="I150" s="179">
        <v>16.547949582664792</v>
      </c>
      <c r="J150" s="381">
        <v>195857</v>
      </c>
      <c r="K150" s="243">
        <v>509111</v>
      </c>
      <c r="L150" s="268">
        <v>159.9</v>
      </c>
      <c r="M150" s="179">
        <v>22.837590045313299</v>
      </c>
      <c r="O150" s="564" t="s">
        <v>438</v>
      </c>
    </row>
    <row r="151" spans="1:15" x14ac:dyDescent="0.2">
      <c r="A151" s="20" t="s">
        <v>9</v>
      </c>
      <c r="B151" s="241">
        <v>56140</v>
      </c>
      <c r="C151" s="146">
        <v>216537</v>
      </c>
      <c r="D151" s="167">
        <v>285.7</v>
      </c>
      <c r="E151" s="179">
        <v>48.217075523634342</v>
      </c>
      <c r="F151" s="245" t="s">
        <v>438</v>
      </c>
      <c r="G151" s="586" t="s">
        <v>438</v>
      </c>
      <c r="H151" s="596" t="s">
        <v>438</v>
      </c>
      <c r="I151" s="587" t="s">
        <v>438</v>
      </c>
      <c r="J151" s="359">
        <v>56140</v>
      </c>
      <c r="K151" s="43">
        <v>216537</v>
      </c>
      <c r="L151" s="268">
        <v>285.7</v>
      </c>
      <c r="M151" s="179">
        <v>48.217075523634342</v>
      </c>
      <c r="O151" s="564" t="s">
        <v>438</v>
      </c>
    </row>
    <row r="152" spans="1:15" x14ac:dyDescent="0.2">
      <c r="A152" s="20" t="s">
        <v>10</v>
      </c>
      <c r="B152" s="245" t="s">
        <v>438</v>
      </c>
      <c r="C152" s="586" t="s">
        <v>438</v>
      </c>
      <c r="D152" s="596" t="s">
        <v>438</v>
      </c>
      <c r="E152" s="587" t="s">
        <v>438</v>
      </c>
      <c r="F152" s="241">
        <v>139717</v>
      </c>
      <c r="G152" s="146">
        <v>292574</v>
      </c>
      <c r="H152" s="167">
        <v>109.4</v>
      </c>
      <c r="I152" s="179">
        <v>16.547949582664792</v>
      </c>
      <c r="J152" s="359">
        <v>139717</v>
      </c>
      <c r="K152" s="43">
        <v>292574</v>
      </c>
      <c r="L152" s="268">
        <v>109.4</v>
      </c>
      <c r="M152" s="179">
        <v>16.435081192549298</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1">
        <v>32877.036110000001</v>
      </c>
      <c r="C155" s="241">
        <v>6761</v>
      </c>
      <c r="D155" s="167">
        <v>-79.400000000000006</v>
      </c>
      <c r="E155" s="179">
        <v>31.532889746120823</v>
      </c>
      <c r="F155" s="245" t="s">
        <v>438</v>
      </c>
      <c r="G155" s="245" t="s">
        <v>438</v>
      </c>
      <c r="H155" s="596" t="s">
        <v>438</v>
      </c>
      <c r="I155" s="587" t="s">
        <v>438</v>
      </c>
      <c r="J155" s="359">
        <v>32877.036110000001</v>
      </c>
      <c r="K155" s="43">
        <v>6761</v>
      </c>
      <c r="L155" s="268">
        <v>-79.400000000000006</v>
      </c>
      <c r="M155" s="179">
        <v>19.919931363005318</v>
      </c>
      <c r="O155" s="564" t="s">
        <v>438</v>
      </c>
    </row>
    <row r="156" spans="1:15" ht="15.75" x14ac:dyDescent="0.2">
      <c r="A156" s="20" t="s">
        <v>349</v>
      </c>
      <c r="B156" s="245" t="s">
        <v>438</v>
      </c>
      <c r="C156" s="245" t="s">
        <v>438</v>
      </c>
      <c r="D156" s="596" t="s">
        <v>438</v>
      </c>
      <c r="E156" s="587" t="s">
        <v>438</v>
      </c>
      <c r="F156" s="241">
        <v>43235.663209999999</v>
      </c>
      <c r="G156" s="241">
        <v>64636.777999999998</v>
      </c>
      <c r="H156" s="167">
        <v>49.5</v>
      </c>
      <c r="I156" s="179">
        <v>32.408074179720565</v>
      </c>
      <c r="J156" s="359">
        <v>43235.663209999999</v>
      </c>
      <c r="K156" s="43">
        <v>64636.777999999998</v>
      </c>
      <c r="L156" s="268">
        <v>49.5</v>
      </c>
      <c r="M156" s="179">
        <v>32.277940680246886</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L158" s="24"/>
      <c r="M158" s="24"/>
      <c r="N158" s="24"/>
    </row>
    <row r="159" spans="1:15" x14ac:dyDescent="0.2">
      <c r="L159" s="24"/>
      <c r="M159" s="24"/>
      <c r="N159" s="24"/>
    </row>
    <row r="160" spans="1:15" ht="15.75" x14ac:dyDescent="0.25">
      <c r="A160" s="166" t="s">
        <v>35</v>
      </c>
    </row>
    <row r="161" spans="1:15" ht="15.75" x14ac:dyDescent="0.25">
      <c r="B161" s="656"/>
      <c r="C161" s="656"/>
      <c r="D161" s="656"/>
      <c r="E161" s="371"/>
      <c r="F161" s="656"/>
      <c r="G161" s="656"/>
      <c r="H161" s="656"/>
      <c r="I161" s="371"/>
      <c r="J161" s="656"/>
      <c r="K161" s="656"/>
      <c r="L161" s="656"/>
      <c r="M161" s="371"/>
    </row>
    <row r="162" spans="1:15" s="3" customFormat="1" ht="13.5" x14ac:dyDescent="0.25">
      <c r="A162" s="630" t="s">
        <v>101</v>
      </c>
      <c r="B162" s="653" t="s">
        <v>0</v>
      </c>
      <c r="C162" s="654"/>
      <c r="D162" s="655"/>
      <c r="E162" s="623"/>
      <c r="F162" s="654" t="s">
        <v>1</v>
      </c>
      <c r="G162" s="654"/>
      <c r="H162" s="654"/>
      <c r="I162" s="625"/>
      <c r="J162" s="653" t="s">
        <v>2</v>
      </c>
      <c r="K162" s="654"/>
      <c r="L162" s="654"/>
      <c r="M162" s="625"/>
      <c r="N162" s="149"/>
      <c r="O162" s="149"/>
    </row>
    <row r="163" spans="1:15" s="3" customFormat="1" x14ac:dyDescent="0.2">
      <c r="A163" s="142"/>
      <c r="B163" s="153" t="s">
        <v>439</v>
      </c>
      <c r="C163" s="153" t="s">
        <v>440</v>
      </c>
      <c r="D163" s="256" t="s">
        <v>3</v>
      </c>
      <c r="E163" s="377" t="s">
        <v>37</v>
      </c>
      <c r="F163" s="153" t="s">
        <v>439</v>
      </c>
      <c r="G163" s="153" t="s">
        <v>440</v>
      </c>
      <c r="H163" s="213" t="s">
        <v>3</v>
      </c>
      <c r="I163" s="163"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243">
        <v>130775.303</v>
      </c>
      <c r="C165" s="399" t="s">
        <v>438</v>
      </c>
      <c r="D165" s="263">
        <v>-100</v>
      </c>
      <c r="E165" s="587" t="s">
        <v>438</v>
      </c>
      <c r="F165" s="573" t="s">
        <v>438</v>
      </c>
      <c r="G165" s="590" t="s">
        <v>438</v>
      </c>
      <c r="H165" s="603" t="s">
        <v>438</v>
      </c>
      <c r="I165" s="596" t="s">
        <v>438</v>
      </c>
      <c r="J165" s="390">
        <v>130775.303</v>
      </c>
      <c r="K165" s="598" t="s">
        <v>438</v>
      </c>
      <c r="L165" s="267">
        <v>-100</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243">
        <v>3299331</v>
      </c>
      <c r="C167" s="381">
        <v>2131638</v>
      </c>
      <c r="D167" s="167">
        <v>-35.4</v>
      </c>
      <c r="E167" s="179">
        <v>0.46208302446619876</v>
      </c>
      <c r="F167" s="575" t="s">
        <v>438</v>
      </c>
      <c r="G167" s="399" t="s">
        <v>438</v>
      </c>
      <c r="H167" s="604" t="s">
        <v>438</v>
      </c>
      <c r="I167" s="596" t="s">
        <v>438</v>
      </c>
      <c r="J167" s="380">
        <v>3299331</v>
      </c>
      <c r="K167" s="380">
        <v>2131638</v>
      </c>
      <c r="L167" s="268">
        <v>-35.4</v>
      </c>
      <c r="M167" s="179">
        <v>0.46004180623947966</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349">
        <v>12866178</v>
      </c>
      <c r="C169" s="582" t="s">
        <v>438</v>
      </c>
      <c r="D169" s="168">
        <v>-100</v>
      </c>
      <c r="E169" s="589" t="s">
        <v>438</v>
      </c>
      <c r="F169" s="576" t="s">
        <v>438</v>
      </c>
      <c r="G169" s="582" t="s">
        <v>438</v>
      </c>
      <c r="H169" s="605" t="s">
        <v>438</v>
      </c>
      <c r="I169" s="588" t="s">
        <v>438</v>
      </c>
      <c r="J169" s="386">
        <v>12866178</v>
      </c>
      <c r="K169" s="599" t="s">
        <v>438</v>
      </c>
      <c r="L169" s="269">
        <v>-100</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2384" priority="132">
      <formula>kvartal &lt; 4</formula>
    </cfRule>
  </conditionalFormatting>
  <conditionalFormatting sqref="B63:C65">
    <cfRule type="expression" dxfId="2383" priority="131">
      <formula>kvartal &lt; 4</formula>
    </cfRule>
  </conditionalFormatting>
  <conditionalFormatting sqref="B37">
    <cfRule type="expression" dxfId="2382" priority="130">
      <formula>kvartal &lt; 4</formula>
    </cfRule>
  </conditionalFormatting>
  <conditionalFormatting sqref="B38">
    <cfRule type="expression" dxfId="2381" priority="129">
      <formula>kvartal &lt; 4</formula>
    </cfRule>
  </conditionalFormatting>
  <conditionalFormatting sqref="B39">
    <cfRule type="expression" dxfId="2380" priority="128">
      <formula>kvartal &lt; 4</formula>
    </cfRule>
  </conditionalFormatting>
  <conditionalFormatting sqref="A34">
    <cfRule type="expression" dxfId="2379" priority="1">
      <formula>kvartal &lt; 4</formula>
    </cfRule>
  </conditionalFormatting>
  <conditionalFormatting sqref="C37">
    <cfRule type="expression" dxfId="2378" priority="127">
      <formula>kvartal &lt; 4</formula>
    </cfRule>
  </conditionalFormatting>
  <conditionalFormatting sqref="C38">
    <cfRule type="expression" dxfId="2377" priority="126">
      <formula>kvartal &lt; 4</formula>
    </cfRule>
  </conditionalFormatting>
  <conditionalFormatting sqref="C39">
    <cfRule type="expression" dxfId="2376" priority="125">
      <formula>kvartal &lt; 4</formula>
    </cfRule>
  </conditionalFormatting>
  <conditionalFormatting sqref="B26:C28">
    <cfRule type="expression" dxfId="2375" priority="124">
      <formula>kvartal &lt; 4</formula>
    </cfRule>
  </conditionalFormatting>
  <conditionalFormatting sqref="B32:C33">
    <cfRule type="expression" dxfId="2374" priority="123">
      <formula>kvartal &lt; 4</formula>
    </cfRule>
  </conditionalFormatting>
  <conditionalFormatting sqref="B34">
    <cfRule type="expression" dxfId="2373" priority="122">
      <formula>kvartal &lt; 4</formula>
    </cfRule>
  </conditionalFormatting>
  <conditionalFormatting sqref="C34">
    <cfRule type="expression" dxfId="2372" priority="121">
      <formula>kvartal &lt; 4</formula>
    </cfRule>
  </conditionalFormatting>
  <conditionalFormatting sqref="F26:G28">
    <cfRule type="expression" dxfId="2371" priority="120">
      <formula>kvartal &lt; 4</formula>
    </cfRule>
  </conditionalFormatting>
  <conditionalFormatting sqref="F32">
    <cfRule type="expression" dxfId="2370" priority="119">
      <formula>kvartal &lt; 4</formula>
    </cfRule>
  </conditionalFormatting>
  <conditionalFormatting sqref="G32">
    <cfRule type="expression" dxfId="2369" priority="118">
      <formula>kvartal &lt; 4</formula>
    </cfRule>
  </conditionalFormatting>
  <conditionalFormatting sqref="F33">
    <cfRule type="expression" dxfId="2368" priority="117">
      <formula>kvartal &lt; 4</formula>
    </cfRule>
  </conditionalFormatting>
  <conditionalFormatting sqref="G33">
    <cfRule type="expression" dxfId="2367" priority="116">
      <formula>kvartal &lt; 4</formula>
    </cfRule>
  </conditionalFormatting>
  <conditionalFormatting sqref="F34">
    <cfRule type="expression" dxfId="2366" priority="115">
      <formula>kvartal &lt; 4</formula>
    </cfRule>
  </conditionalFormatting>
  <conditionalFormatting sqref="G34">
    <cfRule type="expression" dxfId="2365" priority="114">
      <formula>kvartal &lt; 4</formula>
    </cfRule>
  </conditionalFormatting>
  <conditionalFormatting sqref="F37">
    <cfRule type="expression" dxfId="2364" priority="113">
      <formula>kvartal &lt; 4</formula>
    </cfRule>
  </conditionalFormatting>
  <conditionalFormatting sqref="F38">
    <cfRule type="expression" dxfId="2363" priority="112">
      <formula>kvartal &lt; 4</formula>
    </cfRule>
  </conditionalFormatting>
  <conditionalFormatting sqref="F39">
    <cfRule type="expression" dxfId="2362" priority="111">
      <formula>kvartal &lt; 4</formula>
    </cfRule>
  </conditionalFormatting>
  <conditionalFormatting sqref="G37">
    <cfRule type="expression" dxfId="2361" priority="110">
      <formula>kvartal &lt; 4</formula>
    </cfRule>
  </conditionalFormatting>
  <conditionalFormatting sqref="G38">
    <cfRule type="expression" dxfId="2360" priority="109">
      <formula>kvartal &lt; 4</formula>
    </cfRule>
  </conditionalFormatting>
  <conditionalFormatting sqref="G39">
    <cfRule type="expression" dxfId="2359" priority="108">
      <formula>kvartal &lt; 4</formula>
    </cfRule>
  </conditionalFormatting>
  <conditionalFormatting sqref="B29">
    <cfRule type="expression" dxfId="2358" priority="107">
      <formula>kvartal &lt; 4</formula>
    </cfRule>
  </conditionalFormatting>
  <conditionalFormatting sqref="C29">
    <cfRule type="expression" dxfId="2357" priority="106">
      <formula>kvartal &lt; 4</formula>
    </cfRule>
  </conditionalFormatting>
  <conditionalFormatting sqref="F29">
    <cfRule type="expression" dxfId="2356" priority="105">
      <formula>kvartal &lt; 4</formula>
    </cfRule>
  </conditionalFormatting>
  <conditionalFormatting sqref="G29">
    <cfRule type="expression" dxfId="2355" priority="104">
      <formula>kvartal &lt; 4</formula>
    </cfRule>
  </conditionalFormatting>
  <conditionalFormatting sqref="J26:K29">
    <cfRule type="expression" dxfId="2354" priority="103">
      <formula>kvartal &lt; 4</formula>
    </cfRule>
  </conditionalFormatting>
  <conditionalFormatting sqref="J32:K34">
    <cfRule type="expression" dxfId="2353" priority="102">
      <formula>kvartal &lt; 4</formula>
    </cfRule>
  </conditionalFormatting>
  <conditionalFormatting sqref="J37:K39">
    <cfRule type="expression" dxfId="2352" priority="101">
      <formula>kvartal &lt; 4</formula>
    </cfRule>
  </conditionalFormatting>
  <conditionalFormatting sqref="B82">
    <cfRule type="expression" dxfId="2351" priority="100">
      <formula>kvartal &lt; 4</formula>
    </cfRule>
  </conditionalFormatting>
  <conditionalFormatting sqref="C82">
    <cfRule type="expression" dxfId="2350" priority="99">
      <formula>kvartal &lt; 4</formula>
    </cfRule>
  </conditionalFormatting>
  <conditionalFormatting sqref="B85">
    <cfRule type="expression" dxfId="2349" priority="98">
      <formula>kvartal &lt; 4</formula>
    </cfRule>
  </conditionalFormatting>
  <conditionalFormatting sqref="C85">
    <cfRule type="expression" dxfId="2348" priority="97">
      <formula>kvartal &lt; 4</formula>
    </cfRule>
  </conditionalFormatting>
  <conditionalFormatting sqref="B92">
    <cfRule type="expression" dxfId="2347" priority="96">
      <formula>kvartal &lt; 4</formula>
    </cfRule>
  </conditionalFormatting>
  <conditionalFormatting sqref="C92">
    <cfRule type="expression" dxfId="2346" priority="95">
      <formula>kvartal &lt; 4</formula>
    </cfRule>
  </conditionalFormatting>
  <conditionalFormatting sqref="B95">
    <cfRule type="expression" dxfId="2345" priority="94">
      <formula>kvartal &lt; 4</formula>
    </cfRule>
  </conditionalFormatting>
  <conditionalFormatting sqref="C95">
    <cfRule type="expression" dxfId="2344" priority="93">
      <formula>kvartal &lt; 4</formula>
    </cfRule>
  </conditionalFormatting>
  <conditionalFormatting sqref="B102">
    <cfRule type="expression" dxfId="2343" priority="92">
      <formula>kvartal &lt; 4</formula>
    </cfRule>
  </conditionalFormatting>
  <conditionalFormatting sqref="C102">
    <cfRule type="expression" dxfId="2342" priority="91">
      <formula>kvartal &lt; 4</formula>
    </cfRule>
  </conditionalFormatting>
  <conditionalFormatting sqref="B105">
    <cfRule type="expression" dxfId="2341" priority="90">
      <formula>kvartal &lt; 4</formula>
    </cfRule>
  </conditionalFormatting>
  <conditionalFormatting sqref="C105">
    <cfRule type="expression" dxfId="2340" priority="89">
      <formula>kvartal &lt; 4</formula>
    </cfRule>
  </conditionalFormatting>
  <conditionalFormatting sqref="B112">
    <cfRule type="expression" dxfId="2339" priority="88">
      <formula>kvartal &lt; 4</formula>
    </cfRule>
  </conditionalFormatting>
  <conditionalFormatting sqref="C112">
    <cfRule type="expression" dxfId="2338" priority="87">
      <formula>kvartal &lt; 4</formula>
    </cfRule>
  </conditionalFormatting>
  <conditionalFormatting sqref="B115">
    <cfRule type="expression" dxfId="2337" priority="86">
      <formula>kvartal &lt; 4</formula>
    </cfRule>
  </conditionalFormatting>
  <conditionalFormatting sqref="C115">
    <cfRule type="expression" dxfId="2336" priority="85">
      <formula>kvartal &lt; 4</formula>
    </cfRule>
  </conditionalFormatting>
  <conditionalFormatting sqref="B122">
    <cfRule type="expression" dxfId="2335" priority="84">
      <formula>kvartal &lt; 4</formula>
    </cfRule>
  </conditionalFormatting>
  <conditionalFormatting sqref="C122">
    <cfRule type="expression" dxfId="2334" priority="83">
      <formula>kvartal &lt; 4</formula>
    </cfRule>
  </conditionalFormatting>
  <conditionalFormatting sqref="B125">
    <cfRule type="expression" dxfId="2333" priority="82">
      <formula>kvartal &lt; 4</formula>
    </cfRule>
  </conditionalFormatting>
  <conditionalFormatting sqref="C125">
    <cfRule type="expression" dxfId="2332" priority="81">
      <formula>kvartal &lt; 4</formula>
    </cfRule>
  </conditionalFormatting>
  <conditionalFormatting sqref="B132">
    <cfRule type="expression" dxfId="2331" priority="80">
      <formula>kvartal &lt; 4</formula>
    </cfRule>
  </conditionalFormatting>
  <conditionalFormatting sqref="C132">
    <cfRule type="expression" dxfId="2330" priority="79">
      <formula>kvartal &lt; 4</formula>
    </cfRule>
  </conditionalFormatting>
  <conditionalFormatting sqref="B135">
    <cfRule type="expression" dxfId="2329" priority="78">
      <formula>kvartal &lt; 4</formula>
    </cfRule>
  </conditionalFormatting>
  <conditionalFormatting sqref="C135">
    <cfRule type="expression" dxfId="2328" priority="77">
      <formula>kvartal &lt; 4</formula>
    </cfRule>
  </conditionalFormatting>
  <conditionalFormatting sqref="B146">
    <cfRule type="expression" dxfId="2327" priority="76">
      <formula>kvartal &lt; 4</formula>
    </cfRule>
  </conditionalFormatting>
  <conditionalFormatting sqref="C146">
    <cfRule type="expression" dxfId="2326" priority="75">
      <formula>kvartal &lt; 4</formula>
    </cfRule>
  </conditionalFormatting>
  <conditionalFormatting sqref="B154">
    <cfRule type="expression" dxfId="2325" priority="74">
      <formula>kvartal &lt; 4</formula>
    </cfRule>
  </conditionalFormatting>
  <conditionalFormatting sqref="C154">
    <cfRule type="expression" dxfId="2324" priority="73">
      <formula>kvartal &lt; 4</formula>
    </cfRule>
  </conditionalFormatting>
  <conditionalFormatting sqref="F83">
    <cfRule type="expression" dxfId="2323" priority="72">
      <formula>kvartal &lt; 4</formula>
    </cfRule>
  </conditionalFormatting>
  <conditionalFormatting sqref="G83">
    <cfRule type="expression" dxfId="2322" priority="71">
      <formula>kvartal &lt; 4</formula>
    </cfRule>
  </conditionalFormatting>
  <conditionalFormatting sqref="F84:G84">
    <cfRule type="expression" dxfId="2321" priority="70">
      <formula>kvartal &lt; 4</formula>
    </cfRule>
  </conditionalFormatting>
  <conditionalFormatting sqref="F86:G87">
    <cfRule type="expression" dxfId="2320" priority="69">
      <formula>kvartal &lt; 4</formula>
    </cfRule>
  </conditionalFormatting>
  <conditionalFormatting sqref="F93:G94">
    <cfRule type="expression" dxfId="2319" priority="68">
      <formula>kvartal &lt; 4</formula>
    </cfRule>
  </conditionalFormatting>
  <conditionalFormatting sqref="F96:G97">
    <cfRule type="expression" dxfId="2318" priority="67">
      <formula>kvartal &lt; 4</formula>
    </cfRule>
  </conditionalFormatting>
  <conditionalFormatting sqref="F103:G104">
    <cfRule type="expression" dxfId="2317" priority="66">
      <formula>kvartal &lt; 4</formula>
    </cfRule>
  </conditionalFormatting>
  <conditionalFormatting sqref="F106:G107">
    <cfRule type="expression" dxfId="2316" priority="65">
      <formula>kvartal &lt; 4</formula>
    </cfRule>
  </conditionalFormatting>
  <conditionalFormatting sqref="F113:G114">
    <cfRule type="expression" dxfId="2315" priority="64">
      <formula>kvartal &lt; 4</formula>
    </cfRule>
  </conditionalFormatting>
  <conditionalFormatting sqref="F116:G117">
    <cfRule type="expression" dxfId="2314" priority="63">
      <formula>kvartal &lt; 4</formula>
    </cfRule>
  </conditionalFormatting>
  <conditionalFormatting sqref="F123:G124">
    <cfRule type="expression" dxfId="2313" priority="62">
      <formula>kvartal &lt; 4</formula>
    </cfRule>
  </conditionalFormatting>
  <conditionalFormatting sqref="F126:G127">
    <cfRule type="expression" dxfId="2312" priority="61">
      <formula>kvartal &lt; 4</formula>
    </cfRule>
  </conditionalFormatting>
  <conditionalFormatting sqref="F133:G134">
    <cfRule type="expression" dxfId="2311" priority="60">
      <formula>kvartal &lt; 4</formula>
    </cfRule>
  </conditionalFormatting>
  <conditionalFormatting sqref="F136:G137">
    <cfRule type="expression" dxfId="2310" priority="59">
      <formula>kvartal &lt; 4</formula>
    </cfRule>
  </conditionalFormatting>
  <conditionalFormatting sqref="F146">
    <cfRule type="expression" dxfId="2309" priority="58">
      <formula>kvartal &lt; 4</formula>
    </cfRule>
  </conditionalFormatting>
  <conditionalFormatting sqref="G146">
    <cfRule type="expression" dxfId="2308" priority="57">
      <formula>kvartal &lt; 4</formula>
    </cfRule>
  </conditionalFormatting>
  <conditionalFormatting sqref="F154:G154">
    <cfRule type="expression" dxfId="2307" priority="56">
      <formula>kvartal &lt; 4</formula>
    </cfRule>
  </conditionalFormatting>
  <conditionalFormatting sqref="F82:G82">
    <cfRule type="expression" dxfId="2306" priority="55">
      <formula>kvartal &lt; 4</formula>
    </cfRule>
  </conditionalFormatting>
  <conditionalFormatting sqref="F85:G85">
    <cfRule type="expression" dxfId="2305" priority="54">
      <formula>kvartal &lt; 4</formula>
    </cfRule>
  </conditionalFormatting>
  <conditionalFormatting sqref="F92:G92">
    <cfRule type="expression" dxfId="2304" priority="53">
      <formula>kvartal &lt; 4</formula>
    </cfRule>
  </conditionalFormatting>
  <conditionalFormatting sqref="F95:G95">
    <cfRule type="expression" dxfId="2303" priority="52">
      <formula>kvartal &lt; 4</formula>
    </cfRule>
  </conditionalFormatting>
  <conditionalFormatting sqref="F102:G102">
    <cfRule type="expression" dxfId="2302" priority="51">
      <formula>kvartal &lt; 4</formula>
    </cfRule>
  </conditionalFormatting>
  <conditionalFormatting sqref="F105:G105">
    <cfRule type="expression" dxfId="2301" priority="50">
      <formula>kvartal &lt; 4</formula>
    </cfRule>
  </conditionalFormatting>
  <conditionalFormatting sqref="F112:G112">
    <cfRule type="expression" dxfId="2300" priority="49">
      <formula>kvartal &lt; 4</formula>
    </cfRule>
  </conditionalFormatting>
  <conditionalFormatting sqref="F115">
    <cfRule type="expression" dxfId="2299" priority="48">
      <formula>kvartal &lt; 4</formula>
    </cfRule>
  </conditionalFormatting>
  <conditionalFormatting sqref="G115">
    <cfRule type="expression" dxfId="2298" priority="47">
      <formula>kvartal &lt; 4</formula>
    </cfRule>
  </conditionalFormatting>
  <conditionalFormatting sqref="F122:G122">
    <cfRule type="expression" dxfId="2297" priority="46">
      <formula>kvartal &lt; 4</formula>
    </cfRule>
  </conditionalFormatting>
  <conditionalFormatting sqref="F125">
    <cfRule type="expression" dxfId="2296" priority="45">
      <formula>kvartal &lt; 4</formula>
    </cfRule>
  </conditionalFormatting>
  <conditionalFormatting sqref="G125">
    <cfRule type="expression" dxfId="2295" priority="44">
      <formula>kvartal &lt; 4</formula>
    </cfRule>
  </conditionalFormatting>
  <conditionalFormatting sqref="F132">
    <cfRule type="expression" dxfId="2294" priority="43">
      <formula>kvartal &lt; 4</formula>
    </cfRule>
  </conditionalFormatting>
  <conditionalFormatting sqref="G132">
    <cfRule type="expression" dxfId="2293" priority="42">
      <formula>kvartal &lt; 4</formula>
    </cfRule>
  </conditionalFormatting>
  <conditionalFormatting sqref="G135">
    <cfRule type="expression" dxfId="2292" priority="41">
      <formula>kvartal &lt; 4</formula>
    </cfRule>
  </conditionalFormatting>
  <conditionalFormatting sqref="F135">
    <cfRule type="expression" dxfId="2291" priority="40">
      <formula>kvartal &lt; 4</formula>
    </cfRule>
  </conditionalFormatting>
  <conditionalFormatting sqref="J82:K86">
    <cfRule type="expression" dxfId="2290" priority="39">
      <formula>kvartal &lt; 4</formula>
    </cfRule>
  </conditionalFormatting>
  <conditionalFormatting sqref="J87:K87">
    <cfRule type="expression" dxfId="2289" priority="38">
      <formula>kvartal &lt; 4</formula>
    </cfRule>
  </conditionalFormatting>
  <conditionalFormatting sqref="J92:K97">
    <cfRule type="expression" dxfId="2288" priority="37">
      <formula>kvartal &lt; 4</formula>
    </cfRule>
  </conditionalFormatting>
  <conditionalFormatting sqref="J102:K107">
    <cfRule type="expression" dxfId="2287" priority="36">
      <formula>kvartal &lt; 4</formula>
    </cfRule>
  </conditionalFormatting>
  <conditionalFormatting sqref="J112:K117">
    <cfRule type="expression" dxfId="2286" priority="35">
      <formula>kvartal &lt; 4</formula>
    </cfRule>
  </conditionalFormatting>
  <conditionalFormatting sqref="J122:K127">
    <cfRule type="expression" dxfId="2285" priority="34">
      <formula>kvartal &lt; 4</formula>
    </cfRule>
  </conditionalFormatting>
  <conditionalFormatting sqref="J132:K137">
    <cfRule type="expression" dxfId="2284" priority="33">
      <formula>kvartal &lt; 4</formula>
    </cfRule>
  </conditionalFormatting>
  <conditionalFormatting sqref="J146:K146">
    <cfRule type="expression" dxfId="2283" priority="32">
      <formula>kvartal &lt; 4</formula>
    </cfRule>
  </conditionalFormatting>
  <conditionalFormatting sqref="J154:K154">
    <cfRule type="expression" dxfId="2282" priority="31">
      <formula>kvartal &lt; 4</formula>
    </cfRule>
  </conditionalFormatting>
  <conditionalFormatting sqref="A26:A28">
    <cfRule type="expression" dxfId="2281" priority="15">
      <formula>kvartal &lt; 4</formula>
    </cfRule>
  </conditionalFormatting>
  <conditionalFormatting sqref="A32:A33">
    <cfRule type="expression" dxfId="2280" priority="14">
      <formula>kvartal &lt; 4</formula>
    </cfRule>
  </conditionalFormatting>
  <conditionalFormatting sqref="A37:A39">
    <cfRule type="expression" dxfId="2279" priority="13">
      <formula>kvartal &lt; 4</formula>
    </cfRule>
  </conditionalFormatting>
  <conditionalFormatting sqref="A57:A59">
    <cfRule type="expression" dxfId="2278" priority="12">
      <formula>kvartal &lt; 4</formula>
    </cfRule>
  </conditionalFormatting>
  <conditionalFormatting sqref="A63:A65">
    <cfRule type="expression" dxfId="2277" priority="11">
      <formula>kvartal &lt; 4</formula>
    </cfRule>
  </conditionalFormatting>
  <conditionalFormatting sqref="A82:A87">
    <cfRule type="expression" dxfId="2276" priority="10">
      <formula>kvartal &lt; 4</formula>
    </cfRule>
  </conditionalFormatting>
  <conditionalFormatting sqref="A92:A97">
    <cfRule type="expression" dxfId="2275" priority="9">
      <formula>kvartal &lt; 4</formula>
    </cfRule>
  </conditionalFormatting>
  <conditionalFormatting sqref="A102:A107">
    <cfRule type="expression" dxfId="2274" priority="8">
      <formula>kvartal &lt; 4</formula>
    </cfRule>
  </conditionalFormatting>
  <conditionalFormatting sqref="A112:A117">
    <cfRule type="expression" dxfId="2273" priority="7">
      <formula>kvartal &lt; 4</formula>
    </cfRule>
  </conditionalFormatting>
  <conditionalFormatting sqref="A122:A127">
    <cfRule type="expression" dxfId="2272" priority="6">
      <formula>kvartal &lt; 4</formula>
    </cfRule>
  </conditionalFormatting>
  <conditionalFormatting sqref="A132:A137">
    <cfRule type="expression" dxfId="2271" priority="5">
      <formula>kvartal &lt; 4</formula>
    </cfRule>
  </conditionalFormatting>
  <conditionalFormatting sqref="A146">
    <cfRule type="expression" dxfId="2270" priority="4">
      <formula>kvartal &lt; 4</formula>
    </cfRule>
  </conditionalFormatting>
  <conditionalFormatting sqref="A154">
    <cfRule type="expression" dxfId="2269" priority="3">
      <formula>kvartal &lt; 4</formula>
    </cfRule>
  </conditionalFormatting>
  <conditionalFormatting sqref="A29">
    <cfRule type="expression" dxfId="2268" priority="2">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O176"/>
  <sheetViews>
    <sheetView showGridLines="0" zoomScale="90" zoomScaleNormal="90" workbookViewId="0">
      <selection activeCell="A6" sqref="A6"/>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106</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5"/>
      <c r="E4" s="623"/>
      <c r="F4" s="654" t="s">
        <v>1</v>
      </c>
      <c r="G4" s="654"/>
      <c r="H4" s="654"/>
      <c r="I4" s="625"/>
      <c r="J4" s="653" t="s">
        <v>2</v>
      </c>
      <c r="K4" s="654"/>
      <c r="L4" s="654"/>
      <c r="M4" s="625"/>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378">
        <v>49042</v>
      </c>
      <c r="C7" s="379">
        <v>56721</v>
      </c>
      <c r="D7" s="263">
        <v>15.7</v>
      </c>
      <c r="E7" s="179">
        <v>3.2959022377747824</v>
      </c>
      <c r="F7" s="609" t="s">
        <v>438</v>
      </c>
      <c r="G7" s="611" t="s">
        <v>438</v>
      </c>
      <c r="H7" s="600" t="s">
        <v>438</v>
      </c>
      <c r="I7" s="587" t="s">
        <v>438</v>
      </c>
      <c r="J7" s="380">
        <v>49042</v>
      </c>
      <c r="K7" s="381">
        <v>56721</v>
      </c>
      <c r="L7" s="267">
        <v>15.7</v>
      </c>
      <c r="M7" s="179">
        <v>1.2693198633634517</v>
      </c>
      <c r="O7" s="564" t="s">
        <v>438</v>
      </c>
    </row>
    <row r="8" spans="1:15" ht="15.75" x14ac:dyDescent="0.2">
      <c r="A8" s="20" t="s">
        <v>32</v>
      </c>
      <c r="B8" s="354">
        <v>24736</v>
      </c>
      <c r="C8" s="355">
        <v>28256</v>
      </c>
      <c r="D8" s="167">
        <v>14.2</v>
      </c>
      <c r="E8" s="179">
        <v>3.0599001883616102</v>
      </c>
      <c r="F8" s="357"/>
      <c r="G8" s="358"/>
      <c r="H8" s="167"/>
      <c r="I8" s="587" t="s">
        <v>438</v>
      </c>
      <c r="J8" s="241">
        <v>24736</v>
      </c>
      <c r="K8" s="359">
        <v>28256</v>
      </c>
      <c r="L8" s="268"/>
      <c r="M8" s="179">
        <v>3.0599001883616102</v>
      </c>
      <c r="O8" s="564" t="s">
        <v>438</v>
      </c>
    </row>
    <row r="9" spans="1:15" ht="15.75" x14ac:dyDescent="0.2">
      <c r="A9" s="20" t="s">
        <v>31</v>
      </c>
      <c r="B9" s="354">
        <v>24306</v>
      </c>
      <c r="C9" s="355">
        <v>28465</v>
      </c>
      <c r="D9" s="167">
        <v>17.100000000000001</v>
      </c>
      <c r="E9" s="179">
        <v>5.4907786939799825</v>
      </c>
      <c r="F9" s="357"/>
      <c r="G9" s="358"/>
      <c r="H9" s="167"/>
      <c r="I9" s="587" t="s">
        <v>438</v>
      </c>
      <c r="J9" s="241">
        <v>24306</v>
      </c>
      <c r="K9" s="359">
        <v>28465</v>
      </c>
      <c r="L9" s="268"/>
      <c r="M9" s="179">
        <v>5.4907786939799825</v>
      </c>
      <c r="O9" s="564" t="s">
        <v>438</v>
      </c>
    </row>
    <row r="10" spans="1:15" ht="15.75" x14ac:dyDescent="0.2">
      <c r="A10" s="13" t="s">
        <v>29</v>
      </c>
      <c r="B10" s="382">
        <v>12237</v>
      </c>
      <c r="C10" s="383">
        <v>20045</v>
      </c>
      <c r="D10" s="167">
        <v>63.8</v>
      </c>
      <c r="E10" s="179">
        <v>21.220834143646925</v>
      </c>
      <c r="F10" s="571" t="s">
        <v>438</v>
      </c>
      <c r="G10" s="580" t="s">
        <v>438</v>
      </c>
      <c r="H10" s="596" t="s">
        <v>438</v>
      </c>
      <c r="I10" s="587" t="s">
        <v>438</v>
      </c>
      <c r="J10" s="380">
        <v>12237</v>
      </c>
      <c r="K10" s="381">
        <v>20045</v>
      </c>
      <c r="L10" s="268">
        <v>63.8</v>
      </c>
      <c r="M10" s="179">
        <v>0.77950384623236002</v>
      </c>
      <c r="O10" s="564" t="s">
        <v>438</v>
      </c>
    </row>
    <row r="11" spans="1:15" ht="15.75" x14ac:dyDescent="0.2">
      <c r="A11" s="20" t="s">
        <v>32</v>
      </c>
      <c r="B11" s="354">
        <v>5823</v>
      </c>
      <c r="C11" s="355">
        <v>9185</v>
      </c>
      <c r="D11" s="167">
        <v>57.7</v>
      </c>
      <c r="E11" s="179">
        <v>17.467918186018267</v>
      </c>
      <c r="F11" s="357"/>
      <c r="G11" s="358"/>
      <c r="H11" s="167"/>
      <c r="I11" s="587" t="s">
        <v>438</v>
      </c>
      <c r="J11" s="241">
        <v>5823</v>
      </c>
      <c r="K11" s="359">
        <v>9185</v>
      </c>
      <c r="L11" s="268"/>
      <c r="M11" s="179">
        <v>17.467918186018267</v>
      </c>
      <c r="O11" s="564" t="s">
        <v>438</v>
      </c>
    </row>
    <row r="12" spans="1:15" ht="15.75" x14ac:dyDescent="0.2">
      <c r="A12" s="20" t="s">
        <v>31</v>
      </c>
      <c r="B12" s="354">
        <v>6414</v>
      </c>
      <c r="C12" s="355">
        <v>10860</v>
      </c>
      <c r="D12" s="167">
        <v>69.3</v>
      </c>
      <c r="E12" s="179">
        <v>41.602315248223547</v>
      </c>
      <c r="F12" s="357"/>
      <c r="G12" s="358"/>
      <c r="H12" s="167"/>
      <c r="I12" s="587" t="s">
        <v>438</v>
      </c>
      <c r="J12" s="241">
        <v>6414</v>
      </c>
      <c r="K12" s="359">
        <v>10860</v>
      </c>
      <c r="L12" s="268"/>
      <c r="M12" s="179">
        <v>41.602315248223547</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5"/>
      <c r="E22" s="623"/>
      <c r="F22" s="654" t="s">
        <v>1</v>
      </c>
      <c r="G22" s="654"/>
      <c r="H22" s="654"/>
      <c r="I22" s="625"/>
      <c r="J22" s="653" t="s">
        <v>2</v>
      </c>
      <c r="K22" s="654"/>
      <c r="L22" s="654"/>
      <c r="M22" s="625"/>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71" t="s">
        <v>438</v>
      </c>
      <c r="C54" s="580" t="s">
        <v>438</v>
      </c>
      <c r="D54" s="606" t="s">
        <v>438</v>
      </c>
      <c r="E54" s="587" t="s">
        <v>438</v>
      </c>
      <c r="F54" s="146"/>
      <c r="G54" s="32"/>
      <c r="H54" s="160"/>
      <c r="I54" s="160"/>
      <c r="J54" s="36"/>
      <c r="K54" s="36"/>
      <c r="L54" s="160"/>
      <c r="M54" s="160"/>
      <c r="N54" s="149"/>
      <c r="O54" s="564" t="s">
        <v>438</v>
      </c>
    </row>
    <row r="55" spans="1:15" s="3" customFormat="1" ht="15.75" x14ac:dyDescent="0.2">
      <c r="A55" s="37" t="s">
        <v>341</v>
      </c>
      <c r="B55" s="577" t="s">
        <v>438</v>
      </c>
      <c r="C55" s="583" t="s">
        <v>438</v>
      </c>
      <c r="D55" s="601" t="s">
        <v>438</v>
      </c>
      <c r="E55" s="587" t="s">
        <v>438</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623"/>
      <c r="F76" s="654" t="s">
        <v>1</v>
      </c>
      <c r="G76" s="654"/>
      <c r="H76" s="654"/>
      <c r="I76" s="625"/>
      <c r="J76" s="653" t="s">
        <v>2</v>
      </c>
      <c r="K76" s="654"/>
      <c r="L76" s="654"/>
      <c r="M76" s="625"/>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5"/>
      <c r="E162" s="623"/>
      <c r="F162" s="654" t="s">
        <v>1</v>
      </c>
      <c r="G162" s="654"/>
      <c r="H162" s="654"/>
      <c r="I162" s="625"/>
      <c r="J162" s="653" t="s">
        <v>2</v>
      </c>
      <c r="K162" s="654"/>
      <c r="L162" s="654"/>
      <c r="M162" s="625"/>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2267" priority="187">
      <formula>kvartal &lt; 4</formula>
    </cfRule>
  </conditionalFormatting>
  <conditionalFormatting sqref="B63:C65">
    <cfRule type="expression" dxfId="2266" priority="186">
      <formula>kvartal &lt; 4</formula>
    </cfRule>
  </conditionalFormatting>
  <conditionalFormatting sqref="B37">
    <cfRule type="expression" dxfId="2265" priority="185">
      <formula>kvartal &lt; 4</formula>
    </cfRule>
  </conditionalFormatting>
  <conditionalFormatting sqref="B38">
    <cfRule type="expression" dxfId="2264" priority="184">
      <formula>kvartal &lt; 4</formula>
    </cfRule>
  </conditionalFormatting>
  <conditionalFormatting sqref="B39">
    <cfRule type="expression" dxfId="2263" priority="183">
      <formula>kvartal &lt; 4</formula>
    </cfRule>
  </conditionalFormatting>
  <conditionalFormatting sqref="A34">
    <cfRule type="expression" dxfId="2262" priority="56">
      <formula>kvartal &lt; 4</formula>
    </cfRule>
  </conditionalFormatting>
  <conditionalFormatting sqref="C37">
    <cfRule type="expression" dxfId="2261" priority="182">
      <formula>kvartal &lt; 4</formula>
    </cfRule>
  </conditionalFormatting>
  <conditionalFormatting sqref="C38">
    <cfRule type="expression" dxfId="2260" priority="181">
      <formula>kvartal &lt; 4</formula>
    </cfRule>
  </conditionalFormatting>
  <conditionalFormatting sqref="C39">
    <cfRule type="expression" dxfId="2259" priority="180">
      <formula>kvartal &lt; 4</formula>
    </cfRule>
  </conditionalFormatting>
  <conditionalFormatting sqref="B26:C28">
    <cfRule type="expression" dxfId="2258" priority="179">
      <formula>kvartal &lt; 4</formula>
    </cfRule>
  </conditionalFormatting>
  <conditionalFormatting sqref="B32:C33">
    <cfRule type="expression" dxfId="2257" priority="178">
      <formula>kvartal &lt; 4</formula>
    </cfRule>
  </conditionalFormatting>
  <conditionalFormatting sqref="B34">
    <cfRule type="expression" dxfId="2256" priority="177">
      <formula>kvartal &lt; 4</formula>
    </cfRule>
  </conditionalFormatting>
  <conditionalFormatting sqref="C34">
    <cfRule type="expression" dxfId="2255" priority="176">
      <formula>kvartal &lt; 4</formula>
    </cfRule>
  </conditionalFormatting>
  <conditionalFormatting sqref="F26:G28">
    <cfRule type="expression" dxfId="2254" priority="175">
      <formula>kvartal &lt; 4</formula>
    </cfRule>
  </conditionalFormatting>
  <conditionalFormatting sqref="F32">
    <cfRule type="expression" dxfId="2253" priority="174">
      <formula>kvartal &lt; 4</formula>
    </cfRule>
  </conditionalFormatting>
  <conditionalFormatting sqref="G32">
    <cfRule type="expression" dxfId="2252" priority="173">
      <formula>kvartal &lt; 4</formula>
    </cfRule>
  </conditionalFormatting>
  <conditionalFormatting sqref="F33">
    <cfRule type="expression" dxfId="2251" priority="172">
      <formula>kvartal &lt; 4</formula>
    </cfRule>
  </conditionalFormatting>
  <conditionalFormatting sqref="G33">
    <cfRule type="expression" dxfId="2250" priority="171">
      <formula>kvartal &lt; 4</formula>
    </cfRule>
  </conditionalFormatting>
  <conditionalFormatting sqref="F34">
    <cfRule type="expression" dxfId="2249" priority="170">
      <formula>kvartal &lt; 4</formula>
    </cfRule>
  </conditionalFormatting>
  <conditionalFormatting sqref="G34">
    <cfRule type="expression" dxfId="2248" priority="169">
      <formula>kvartal &lt; 4</formula>
    </cfRule>
  </conditionalFormatting>
  <conditionalFormatting sqref="F37">
    <cfRule type="expression" dxfId="2247" priority="168">
      <formula>kvartal &lt; 4</formula>
    </cfRule>
  </conditionalFormatting>
  <conditionalFormatting sqref="F38">
    <cfRule type="expression" dxfId="2246" priority="167">
      <formula>kvartal &lt; 4</formula>
    </cfRule>
  </conditionalFormatting>
  <conditionalFormatting sqref="F39">
    <cfRule type="expression" dxfId="2245" priority="166">
      <formula>kvartal &lt; 4</formula>
    </cfRule>
  </conditionalFormatting>
  <conditionalFormatting sqref="G37">
    <cfRule type="expression" dxfId="2244" priority="165">
      <formula>kvartal &lt; 4</formula>
    </cfRule>
  </conditionalFormatting>
  <conditionalFormatting sqref="G38">
    <cfRule type="expression" dxfId="2243" priority="164">
      <formula>kvartal &lt; 4</formula>
    </cfRule>
  </conditionalFormatting>
  <conditionalFormatting sqref="G39">
    <cfRule type="expression" dxfId="2242" priority="163">
      <formula>kvartal &lt; 4</formula>
    </cfRule>
  </conditionalFormatting>
  <conditionalFormatting sqref="B29">
    <cfRule type="expression" dxfId="2241" priority="162">
      <formula>kvartal &lt; 4</formula>
    </cfRule>
  </conditionalFormatting>
  <conditionalFormatting sqref="C29">
    <cfRule type="expression" dxfId="2240" priority="161">
      <formula>kvartal &lt; 4</formula>
    </cfRule>
  </conditionalFormatting>
  <conditionalFormatting sqref="F29">
    <cfRule type="expression" dxfId="2239" priority="160">
      <formula>kvartal &lt; 4</formula>
    </cfRule>
  </conditionalFormatting>
  <conditionalFormatting sqref="G29">
    <cfRule type="expression" dxfId="2238" priority="159">
      <formula>kvartal &lt; 4</formula>
    </cfRule>
  </conditionalFormatting>
  <conditionalFormatting sqref="J26:K29">
    <cfRule type="expression" dxfId="2237" priority="158">
      <formula>kvartal &lt; 4</formula>
    </cfRule>
  </conditionalFormatting>
  <conditionalFormatting sqref="J32:K34">
    <cfRule type="expression" dxfId="2236" priority="157">
      <formula>kvartal &lt; 4</formula>
    </cfRule>
  </conditionalFormatting>
  <conditionalFormatting sqref="J37:K39">
    <cfRule type="expression" dxfId="2235" priority="156">
      <formula>kvartal &lt; 4</formula>
    </cfRule>
  </conditionalFormatting>
  <conditionalFormatting sqref="J82:K86">
    <cfRule type="expression" dxfId="2234" priority="94">
      <formula>kvartal &lt; 4</formula>
    </cfRule>
  </conditionalFormatting>
  <conditionalFormatting sqref="J87:K87">
    <cfRule type="expression" dxfId="2233" priority="93">
      <formula>kvartal &lt; 4</formula>
    </cfRule>
  </conditionalFormatting>
  <conditionalFormatting sqref="J92:K97">
    <cfRule type="expression" dxfId="2232" priority="92">
      <formula>kvartal &lt; 4</formula>
    </cfRule>
  </conditionalFormatting>
  <conditionalFormatting sqref="J102:K107">
    <cfRule type="expression" dxfId="2231" priority="91">
      <formula>kvartal &lt; 4</formula>
    </cfRule>
  </conditionalFormatting>
  <conditionalFormatting sqref="J112:K117">
    <cfRule type="expression" dxfId="2230" priority="90">
      <formula>kvartal &lt; 4</formula>
    </cfRule>
  </conditionalFormatting>
  <conditionalFormatting sqref="J122:K127">
    <cfRule type="expression" dxfId="2229" priority="89">
      <formula>kvartal &lt; 4</formula>
    </cfRule>
  </conditionalFormatting>
  <conditionalFormatting sqref="J132:K137">
    <cfRule type="expression" dxfId="2228" priority="88">
      <formula>kvartal &lt; 4</formula>
    </cfRule>
  </conditionalFormatting>
  <conditionalFormatting sqref="J146:K146">
    <cfRule type="expression" dxfId="2227" priority="87">
      <formula>kvartal &lt; 4</formula>
    </cfRule>
  </conditionalFormatting>
  <conditionalFormatting sqref="J154:K154">
    <cfRule type="expression" dxfId="2226" priority="86">
      <formula>kvartal &lt; 4</formula>
    </cfRule>
  </conditionalFormatting>
  <conditionalFormatting sqref="A26:A28">
    <cfRule type="expression" dxfId="2225" priority="70">
      <formula>kvartal &lt; 4</formula>
    </cfRule>
  </conditionalFormatting>
  <conditionalFormatting sqref="A32:A33">
    <cfRule type="expression" dxfId="2224" priority="69">
      <formula>kvartal &lt; 4</formula>
    </cfRule>
  </conditionalFormatting>
  <conditionalFormatting sqref="A37:A39">
    <cfRule type="expression" dxfId="2223" priority="68">
      <formula>kvartal &lt; 4</formula>
    </cfRule>
  </conditionalFormatting>
  <conditionalFormatting sqref="A57:A59">
    <cfRule type="expression" dxfId="2222" priority="67">
      <formula>kvartal &lt; 4</formula>
    </cfRule>
  </conditionalFormatting>
  <conditionalFormatting sqref="A63:A65">
    <cfRule type="expression" dxfId="2221" priority="66">
      <formula>kvartal &lt; 4</formula>
    </cfRule>
  </conditionalFormatting>
  <conditionalFormatting sqref="A82:A87">
    <cfRule type="expression" dxfId="2220" priority="65">
      <formula>kvartal &lt; 4</formula>
    </cfRule>
  </conditionalFormatting>
  <conditionalFormatting sqref="A92:A97">
    <cfRule type="expression" dxfId="2219" priority="64">
      <formula>kvartal &lt; 4</formula>
    </cfRule>
  </conditionalFormatting>
  <conditionalFormatting sqref="A102:A107">
    <cfRule type="expression" dxfId="2218" priority="63">
      <formula>kvartal &lt; 4</formula>
    </cfRule>
  </conditionalFormatting>
  <conditionalFormatting sqref="A112:A117">
    <cfRule type="expression" dxfId="2217" priority="62">
      <formula>kvartal &lt; 4</formula>
    </cfRule>
  </conditionalFormatting>
  <conditionalFormatting sqref="A122:A127">
    <cfRule type="expression" dxfId="2216" priority="61">
      <formula>kvartal &lt; 4</formula>
    </cfRule>
  </conditionalFormatting>
  <conditionalFormatting sqref="A132:A137">
    <cfRule type="expression" dxfId="2215" priority="60">
      <formula>kvartal &lt; 4</formula>
    </cfRule>
  </conditionalFormatting>
  <conditionalFormatting sqref="A146">
    <cfRule type="expression" dxfId="2214" priority="59">
      <formula>kvartal &lt; 4</formula>
    </cfRule>
  </conditionalFormatting>
  <conditionalFormatting sqref="A154">
    <cfRule type="expression" dxfId="2213" priority="58">
      <formula>kvartal &lt; 4</formula>
    </cfRule>
  </conditionalFormatting>
  <conditionalFormatting sqref="A29">
    <cfRule type="expression" dxfId="2212" priority="57">
      <formula>kvartal &lt; 4</formula>
    </cfRule>
  </conditionalFormatting>
  <conditionalFormatting sqref="B82">
    <cfRule type="expression" dxfId="2211" priority="55">
      <formula>kvartal &lt; 4</formula>
    </cfRule>
  </conditionalFormatting>
  <conditionalFormatting sqref="C82">
    <cfRule type="expression" dxfId="2210" priority="54">
      <formula>kvartal &lt; 4</formula>
    </cfRule>
  </conditionalFormatting>
  <conditionalFormatting sqref="B85">
    <cfRule type="expression" dxfId="2209" priority="53">
      <formula>kvartal &lt; 4</formula>
    </cfRule>
  </conditionalFormatting>
  <conditionalFormatting sqref="C85">
    <cfRule type="expression" dxfId="2208" priority="52">
      <formula>kvartal &lt; 4</formula>
    </cfRule>
  </conditionalFormatting>
  <conditionalFormatting sqref="B146">
    <cfRule type="expression" dxfId="2207" priority="51">
      <formula>kvartal &lt; 4</formula>
    </cfRule>
  </conditionalFormatting>
  <conditionalFormatting sqref="C146">
    <cfRule type="expression" dxfId="2206" priority="50">
      <formula>kvartal &lt; 4</formula>
    </cfRule>
  </conditionalFormatting>
  <conditionalFormatting sqref="B154">
    <cfRule type="expression" dxfId="2205" priority="49">
      <formula>kvartal &lt; 4</formula>
    </cfRule>
  </conditionalFormatting>
  <conditionalFormatting sqref="C154">
    <cfRule type="expression" dxfId="2204" priority="48">
      <formula>kvartal &lt; 4</formula>
    </cfRule>
  </conditionalFormatting>
  <conditionalFormatting sqref="F146">
    <cfRule type="expression" dxfId="2203" priority="47">
      <formula>kvartal &lt; 4</formula>
    </cfRule>
  </conditionalFormatting>
  <conditionalFormatting sqref="G146">
    <cfRule type="expression" dxfId="2202" priority="46">
      <formula>kvartal &lt; 4</formula>
    </cfRule>
  </conditionalFormatting>
  <conditionalFormatting sqref="F154:G154">
    <cfRule type="expression" dxfId="2201" priority="45">
      <formula>kvartal &lt; 4</formula>
    </cfRule>
  </conditionalFormatting>
  <conditionalFormatting sqref="F92">
    <cfRule type="expression" dxfId="2200" priority="44">
      <formula>kvartal &lt; 4</formula>
    </cfRule>
  </conditionalFormatting>
  <conditionalFormatting sqref="G92">
    <cfRule type="expression" dxfId="2199" priority="43">
      <formula>kvartal &lt; 4</formula>
    </cfRule>
  </conditionalFormatting>
  <conditionalFormatting sqref="F95">
    <cfRule type="expression" dxfId="2198" priority="42">
      <formula>kvartal &lt; 4</formula>
    </cfRule>
  </conditionalFormatting>
  <conditionalFormatting sqref="G95">
    <cfRule type="expression" dxfId="2197" priority="41">
      <formula>kvartal &lt; 4</formula>
    </cfRule>
  </conditionalFormatting>
  <conditionalFormatting sqref="F102">
    <cfRule type="expression" dxfId="2196" priority="40">
      <formula>kvartal &lt; 4</formula>
    </cfRule>
  </conditionalFormatting>
  <conditionalFormatting sqref="G102">
    <cfRule type="expression" dxfId="2195" priority="39">
      <formula>kvartal &lt; 4</formula>
    </cfRule>
  </conditionalFormatting>
  <conditionalFormatting sqref="F105">
    <cfRule type="expression" dxfId="2194" priority="38">
      <formula>kvartal &lt; 4</formula>
    </cfRule>
  </conditionalFormatting>
  <conditionalFormatting sqref="G105">
    <cfRule type="expression" dxfId="2193" priority="37">
      <formula>kvartal &lt; 4</formula>
    </cfRule>
  </conditionalFormatting>
  <conditionalFormatting sqref="F82">
    <cfRule type="expression" dxfId="2192" priority="36">
      <formula>kvartal &lt; 4</formula>
    </cfRule>
  </conditionalFormatting>
  <conditionalFormatting sqref="G82">
    <cfRule type="expression" dxfId="2191" priority="35">
      <formula>kvartal &lt; 4</formula>
    </cfRule>
  </conditionalFormatting>
  <conditionalFormatting sqref="F85">
    <cfRule type="expression" dxfId="2190" priority="34">
      <formula>kvartal &lt; 4</formula>
    </cfRule>
  </conditionalFormatting>
  <conditionalFormatting sqref="G85">
    <cfRule type="expression" dxfId="2189" priority="33">
      <formula>kvartal &lt; 4</formula>
    </cfRule>
  </conditionalFormatting>
  <conditionalFormatting sqref="F112">
    <cfRule type="expression" dxfId="2188" priority="32">
      <formula>kvartal &lt; 4</formula>
    </cfRule>
  </conditionalFormatting>
  <conditionalFormatting sqref="G112">
    <cfRule type="expression" dxfId="2187" priority="31">
      <formula>kvartal &lt; 4</formula>
    </cfRule>
  </conditionalFormatting>
  <conditionalFormatting sqref="F115">
    <cfRule type="expression" dxfId="2186" priority="30">
      <formula>kvartal &lt; 4</formula>
    </cfRule>
  </conditionalFormatting>
  <conditionalFormatting sqref="G115">
    <cfRule type="expression" dxfId="2185" priority="29">
      <formula>kvartal &lt; 4</formula>
    </cfRule>
  </conditionalFormatting>
  <conditionalFormatting sqref="F122">
    <cfRule type="expression" dxfId="2184" priority="28">
      <formula>kvartal &lt; 4</formula>
    </cfRule>
  </conditionalFormatting>
  <conditionalFormatting sqref="G122">
    <cfRule type="expression" dxfId="2183" priority="27">
      <formula>kvartal &lt; 4</formula>
    </cfRule>
  </conditionalFormatting>
  <conditionalFormatting sqref="F125">
    <cfRule type="expression" dxfId="2182" priority="26">
      <formula>kvartal &lt; 4</formula>
    </cfRule>
  </conditionalFormatting>
  <conditionalFormatting sqref="G125">
    <cfRule type="expression" dxfId="2181" priority="25">
      <formula>kvartal &lt; 4</formula>
    </cfRule>
  </conditionalFormatting>
  <conditionalFormatting sqref="F132">
    <cfRule type="expression" dxfId="2180" priority="24">
      <formula>kvartal &lt; 4</formula>
    </cfRule>
  </conditionalFormatting>
  <conditionalFormatting sqref="G132">
    <cfRule type="expression" dxfId="2179" priority="23">
      <formula>kvartal &lt; 4</formula>
    </cfRule>
  </conditionalFormatting>
  <conditionalFormatting sqref="F135">
    <cfRule type="expression" dxfId="2178" priority="22">
      <formula>kvartal &lt; 4</formula>
    </cfRule>
  </conditionalFormatting>
  <conditionalFormatting sqref="G135">
    <cfRule type="expression" dxfId="2177" priority="21">
      <formula>kvartal &lt; 4</formula>
    </cfRule>
  </conditionalFormatting>
  <conditionalFormatting sqref="B132">
    <cfRule type="expression" dxfId="2176" priority="20">
      <formula>kvartal &lt; 4</formula>
    </cfRule>
  </conditionalFormatting>
  <conditionalFormatting sqref="C132">
    <cfRule type="expression" dxfId="2175" priority="19">
      <formula>kvartal &lt; 4</formula>
    </cfRule>
  </conditionalFormatting>
  <conditionalFormatting sqref="B135">
    <cfRule type="expression" dxfId="2174" priority="18">
      <formula>kvartal &lt; 4</formula>
    </cfRule>
  </conditionalFormatting>
  <conditionalFormatting sqref="C135">
    <cfRule type="expression" dxfId="2173" priority="17">
      <formula>kvartal &lt; 4</formula>
    </cfRule>
  </conditionalFormatting>
  <conditionalFormatting sqref="B122">
    <cfRule type="expression" dxfId="2172" priority="16">
      <formula>kvartal &lt; 4</formula>
    </cfRule>
  </conditionalFormatting>
  <conditionalFormatting sqref="C122">
    <cfRule type="expression" dxfId="2171" priority="15">
      <formula>kvartal &lt; 4</formula>
    </cfRule>
  </conditionalFormatting>
  <conditionalFormatting sqref="B125">
    <cfRule type="expression" dxfId="2170" priority="14">
      <formula>kvartal &lt; 4</formula>
    </cfRule>
  </conditionalFormatting>
  <conditionalFormatting sqref="C125">
    <cfRule type="expression" dxfId="2169" priority="13">
      <formula>kvartal &lt; 4</formula>
    </cfRule>
  </conditionalFormatting>
  <conditionalFormatting sqref="B112">
    <cfRule type="expression" dxfId="2168" priority="12">
      <formula>kvartal &lt; 4</formula>
    </cfRule>
  </conditionalFormatting>
  <conditionalFormatting sqref="C112">
    <cfRule type="expression" dxfId="2167" priority="11">
      <formula>kvartal &lt; 4</formula>
    </cfRule>
  </conditionalFormatting>
  <conditionalFormatting sqref="B115">
    <cfRule type="expression" dxfId="2166" priority="10">
      <formula>kvartal &lt; 4</formula>
    </cfRule>
  </conditionalFormatting>
  <conditionalFormatting sqref="C115">
    <cfRule type="expression" dxfId="2165" priority="9">
      <formula>kvartal &lt; 4</formula>
    </cfRule>
  </conditionalFormatting>
  <conditionalFormatting sqref="B102">
    <cfRule type="expression" dxfId="2164" priority="8">
      <formula>kvartal &lt; 4</formula>
    </cfRule>
  </conditionalFormatting>
  <conditionalFormatting sqref="C102">
    <cfRule type="expression" dxfId="2163" priority="7">
      <formula>kvartal &lt; 4</formula>
    </cfRule>
  </conditionalFormatting>
  <conditionalFormatting sqref="B105">
    <cfRule type="expression" dxfId="2162" priority="6">
      <formula>kvartal &lt; 4</formula>
    </cfRule>
  </conditionalFormatting>
  <conditionalFormatting sqref="C105">
    <cfRule type="expression" dxfId="2161" priority="5">
      <formula>kvartal &lt; 4</formula>
    </cfRule>
  </conditionalFormatting>
  <conditionalFormatting sqref="B92">
    <cfRule type="expression" dxfId="2160" priority="4">
      <formula>kvartal &lt; 4</formula>
    </cfRule>
  </conditionalFormatting>
  <conditionalFormatting sqref="C92">
    <cfRule type="expression" dxfId="2159" priority="3">
      <formula>kvartal &lt; 4</formula>
    </cfRule>
  </conditionalFormatting>
  <conditionalFormatting sqref="B95">
    <cfRule type="expression" dxfId="2158" priority="2">
      <formula>kvartal &lt; 4</formula>
    </cfRule>
  </conditionalFormatting>
  <conditionalFormatting sqref="C95">
    <cfRule type="expression" dxfId="2157" priority="1">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R176"/>
  <sheetViews>
    <sheetView showGridLines="0" zoomScale="90" zoomScaleNormal="90" workbookViewId="0">
      <selection activeCell="A5" sqref="A5"/>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8" x14ac:dyDescent="0.2">
      <c r="A1" s="174" t="s">
        <v>159</v>
      </c>
      <c r="B1" s="563" t="s">
        <v>438</v>
      </c>
      <c r="C1" s="259" t="s">
        <v>107</v>
      </c>
      <c r="D1" s="24"/>
      <c r="E1" s="24"/>
      <c r="F1" s="24"/>
      <c r="G1" s="24"/>
      <c r="H1" s="24"/>
      <c r="I1" s="24"/>
      <c r="J1" s="24"/>
      <c r="K1" s="24"/>
      <c r="L1" s="24"/>
      <c r="M1" s="24"/>
      <c r="O1" s="145"/>
    </row>
    <row r="2" spans="1:18" ht="15.75" x14ac:dyDescent="0.25">
      <c r="A2" s="166" t="s">
        <v>36</v>
      </c>
      <c r="B2" s="657"/>
      <c r="C2" s="657"/>
      <c r="D2" s="657"/>
      <c r="E2" s="371"/>
      <c r="F2" s="657"/>
      <c r="G2" s="657"/>
      <c r="H2" s="657"/>
      <c r="I2" s="371"/>
      <c r="J2" s="657"/>
      <c r="K2" s="657"/>
      <c r="L2" s="657"/>
      <c r="M2" s="371"/>
    </row>
    <row r="3" spans="1:18" ht="15.75" x14ac:dyDescent="0.25">
      <c r="A3" s="164"/>
      <c r="B3" s="371"/>
      <c r="C3" s="371"/>
      <c r="D3" s="371"/>
      <c r="E3" s="371"/>
      <c r="F3" s="371"/>
      <c r="G3" s="371"/>
      <c r="H3" s="371"/>
      <c r="I3" s="371"/>
      <c r="J3" s="371"/>
      <c r="K3" s="371"/>
      <c r="L3" s="371"/>
      <c r="M3" s="371"/>
    </row>
    <row r="4" spans="1:18" ht="13.5" x14ac:dyDescent="0.25">
      <c r="A4" s="630" t="s">
        <v>101</v>
      </c>
      <c r="B4" s="653" t="s">
        <v>0</v>
      </c>
      <c r="C4" s="654"/>
      <c r="D4" s="655"/>
      <c r="E4" s="623"/>
      <c r="F4" s="654" t="s">
        <v>1</v>
      </c>
      <c r="G4" s="654"/>
      <c r="H4" s="654"/>
      <c r="I4" s="625"/>
      <c r="J4" s="653" t="s">
        <v>2</v>
      </c>
      <c r="K4" s="654"/>
      <c r="L4" s="654"/>
      <c r="M4" s="625"/>
    </row>
    <row r="5" spans="1:18"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8" x14ac:dyDescent="0.2">
      <c r="A6" s="561" t="s">
        <v>438</v>
      </c>
      <c r="B6" s="157"/>
      <c r="C6" s="157"/>
      <c r="D6" s="258" t="s">
        <v>4</v>
      </c>
      <c r="E6" s="157" t="s">
        <v>38</v>
      </c>
      <c r="F6" s="162"/>
      <c r="G6" s="162"/>
      <c r="H6" s="256" t="s">
        <v>4</v>
      </c>
      <c r="I6" s="157" t="s">
        <v>4</v>
      </c>
      <c r="J6" s="162"/>
      <c r="K6" s="162"/>
      <c r="L6" s="256" t="s">
        <v>4</v>
      </c>
      <c r="M6" s="157" t="s">
        <v>38</v>
      </c>
    </row>
    <row r="7" spans="1:18" ht="15.75" x14ac:dyDescent="0.2">
      <c r="A7" s="14" t="s">
        <v>30</v>
      </c>
      <c r="B7" s="378">
        <v>213660</v>
      </c>
      <c r="C7" s="379">
        <v>232421</v>
      </c>
      <c r="D7" s="263">
        <v>8.8000000000000007</v>
      </c>
      <c r="E7" s="179">
        <v>13.505348883232889</v>
      </c>
      <c r="F7" s="609" t="s">
        <v>438</v>
      </c>
      <c r="G7" s="611" t="s">
        <v>438</v>
      </c>
      <c r="H7" s="600" t="s">
        <v>438</v>
      </c>
      <c r="I7" s="587" t="s">
        <v>438</v>
      </c>
      <c r="J7" s="380">
        <v>213660</v>
      </c>
      <c r="K7" s="381">
        <v>232421</v>
      </c>
      <c r="L7" s="267">
        <v>8.8000000000000007</v>
      </c>
      <c r="M7" s="179">
        <v>5.201188130724014</v>
      </c>
      <c r="O7" s="564" t="s">
        <v>438</v>
      </c>
    </row>
    <row r="8" spans="1:18" ht="15.75" x14ac:dyDescent="0.2">
      <c r="A8" s="20" t="s">
        <v>32</v>
      </c>
      <c r="B8" s="354">
        <v>112235</v>
      </c>
      <c r="C8" s="355">
        <v>120203</v>
      </c>
      <c r="D8" s="167">
        <v>7.1</v>
      </c>
      <c r="E8" s="179">
        <v>13.017029386382738</v>
      </c>
      <c r="F8" s="357"/>
      <c r="G8" s="358"/>
      <c r="H8" s="167"/>
      <c r="I8" s="587" t="s">
        <v>438</v>
      </c>
      <c r="J8" s="241">
        <v>112235</v>
      </c>
      <c r="K8" s="359">
        <v>120203</v>
      </c>
      <c r="L8" s="268"/>
      <c r="M8" s="179">
        <v>13.017029386382738</v>
      </c>
      <c r="O8" s="564" t="s">
        <v>438</v>
      </c>
    </row>
    <row r="9" spans="1:18" ht="15.75" x14ac:dyDescent="0.2">
      <c r="A9" s="20" t="s">
        <v>31</v>
      </c>
      <c r="B9" s="354">
        <v>101787</v>
      </c>
      <c r="C9" s="355">
        <v>112218</v>
      </c>
      <c r="D9" s="167">
        <v>10.199999999999999</v>
      </c>
      <c r="E9" s="179">
        <v>21.646379886915359</v>
      </c>
      <c r="F9" s="357"/>
      <c r="G9" s="358"/>
      <c r="H9" s="167"/>
      <c r="I9" s="587" t="s">
        <v>438</v>
      </c>
      <c r="J9" s="241">
        <v>101787</v>
      </c>
      <c r="K9" s="359">
        <v>112218</v>
      </c>
      <c r="L9" s="268"/>
      <c r="M9" s="179">
        <v>21.646379886915359</v>
      </c>
      <c r="O9" s="564" t="s">
        <v>438</v>
      </c>
    </row>
    <row r="10" spans="1:18" ht="15.75" x14ac:dyDescent="0.2">
      <c r="A10" s="13" t="s">
        <v>29</v>
      </c>
      <c r="B10" s="382">
        <v>-976</v>
      </c>
      <c r="C10" s="383">
        <v>1823</v>
      </c>
      <c r="D10" s="167">
        <v>-286.8</v>
      </c>
      <c r="E10" s="179">
        <v>1.9299366746753976</v>
      </c>
      <c r="F10" s="571" t="s">
        <v>438</v>
      </c>
      <c r="G10" s="580" t="s">
        <v>438</v>
      </c>
      <c r="H10" s="596" t="s">
        <v>438</v>
      </c>
      <c r="I10" s="587" t="s">
        <v>438</v>
      </c>
      <c r="J10" s="380">
        <v>-976</v>
      </c>
      <c r="K10" s="381">
        <v>1823</v>
      </c>
      <c r="L10" s="268">
        <v>-286.8</v>
      </c>
      <c r="M10" s="179">
        <v>7.0892267981122081E-2</v>
      </c>
      <c r="O10" s="564" t="s">
        <v>438</v>
      </c>
    </row>
    <row r="11" spans="1:18" ht="15.75" x14ac:dyDescent="0.2">
      <c r="A11" s="20" t="s">
        <v>32</v>
      </c>
      <c r="B11" s="354">
        <v>1020</v>
      </c>
      <c r="C11" s="355">
        <v>657</v>
      </c>
      <c r="D11" s="167">
        <v>-35.6</v>
      </c>
      <c r="E11" s="179">
        <v>1.2494743873940122</v>
      </c>
      <c r="F11" s="357"/>
      <c r="G11" s="358"/>
      <c r="H11" s="167"/>
      <c r="I11" s="587" t="s">
        <v>438</v>
      </c>
      <c r="J11" s="241">
        <v>1020</v>
      </c>
      <c r="K11" s="359">
        <v>657</v>
      </c>
      <c r="L11" s="268"/>
      <c r="M11" s="179">
        <v>1.2494743873940122</v>
      </c>
      <c r="O11" s="564" t="s">
        <v>438</v>
      </c>
    </row>
    <row r="12" spans="1:18" ht="15.75" x14ac:dyDescent="0.2">
      <c r="A12" s="20" t="s">
        <v>31</v>
      </c>
      <c r="B12" s="354">
        <v>-1996</v>
      </c>
      <c r="C12" s="355">
        <v>1166</v>
      </c>
      <c r="D12" s="167">
        <v>-158.4</v>
      </c>
      <c r="E12" s="179">
        <v>4.4666942522494155</v>
      </c>
      <c r="F12" s="357"/>
      <c r="G12" s="358"/>
      <c r="H12" s="167"/>
      <c r="I12" s="587" t="s">
        <v>438</v>
      </c>
      <c r="J12" s="241">
        <v>-1996</v>
      </c>
      <c r="K12" s="359">
        <v>1166</v>
      </c>
      <c r="L12" s="268"/>
      <c r="M12" s="179">
        <v>4.4666942522494155</v>
      </c>
      <c r="O12" s="564" t="s">
        <v>438</v>
      </c>
    </row>
    <row r="13" spans="1:18" ht="15.75" x14ac:dyDescent="0.2">
      <c r="A13" s="13" t="s">
        <v>28</v>
      </c>
      <c r="B13" s="382">
        <v>307147</v>
      </c>
      <c r="C13" s="383">
        <v>370620</v>
      </c>
      <c r="D13" s="167">
        <v>20.7</v>
      </c>
      <c r="E13" s="179">
        <v>1.4783582187955866</v>
      </c>
      <c r="F13" s="571" t="s">
        <v>438</v>
      </c>
      <c r="G13" s="580" t="s">
        <v>438</v>
      </c>
      <c r="H13" s="596" t="s">
        <v>438</v>
      </c>
      <c r="I13" s="587" t="s">
        <v>438</v>
      </c>
      <c r="J13" s="380">
        <v>307147</v>
      </c>
      <c r="K13" s="381">
        <v>370620</v>
      </c>
      <c r="L13" s="268">
        <v>20.7</v>
      </c>
      <c r="M13" s="179">
        <v>0.70932264869996375</v>
      </c>
      <c r="O13" s="564" t="s">
        <v>438</v>
      </c>
    </row>
    <row r="14" spans="1:18"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c r="R14" s="145"/>
    </row>
    <row r="15" spans="1:18"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8"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5"/>
      <c r="E22" s="623"/>
      <c r="F22" s="654" t="s">
        <v>1</v>
      </c>
      <c r="G22" s="654"/>
      <c r="H22" s="654"/>
      <c r="I22" s="625"/>
      <c r="J22" s="653" t="s">
        <v>2</v>
      </c>
      <c r="K22" s="654"/>
      <c r="L22" s="654"/>
      <c r="M22" s="625"/>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390">
        <v>1786</v>
      </c>
      <c r="G25" s="389">
        <v>1622</v>
      </c>
      <c r="H25" s="263">
        <v>-9.1999999999999993</v>
      </c>
      <c r="I25" s="179">
        <v>1.4433667123769336</v>
      </c>
      <c r="J25" s="388">
        <v>1786</v>
      </c>
      <c r="K25" s="388">
        <v>1622</v>
      </c>
      <c r="L25" s="267">
        <v>-9.1999999999999993</v>
      </c>
      <c r="M25" s="167">
        <v>0.36566237314462935</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43">
        <v>116787</v>
      </c>
      <c r="C30" s="359">
        <v>121497</v>
      </c>
      <c r="D30" s="167">
        <v>4</v>
      </c>
      <c r="E30" s="179">
        <v>19.645906130760114</v>
      </c>
      <c r="F30" s="245" t="s">
        <v>438</v>
      </c>
      <c r="G30" s="197" t="s">
        <v>438</v>
      </c>
      <c r="H30" s="596" t="s">
        <v>438</v>
      </c>
      <c r="I30" s="587" t="s">
        <v>438</v>
      </c>
      <c r="J30" s="43">
        <v>116787</v>
      </c>
      <c r="K30" s="43">
        <v>121497</v>
      </c>
      <c r="L30" s="268">
        <v>4</v>
      </c>
      <c r="M30" s="167">
        <v>19.645906130760114</v>
      </c>
      <c r="O30" s="564" t="s">
        <v>438</v>
      </c>
    </row>
    <row r="31" spans="1:15" ht="15.75" x14ac:dyDescent="0.2">
      <c r="A31" s="13" t="s">
        <v>29</v>
      </c>
      <c r="B31" s="243">
        <v>877</v>
      </c>
      <c r="C31" s="243">
        <v>-1502</v>
      </c>
      <c r="D31" s="167">
        <v>-271.3</v>
      </c>
      <c r="E31" s="179">
        <v>-1.1997619938324546</v>
      </c>
      <c r="F31" s="400" t="s">
        <v>438</v>
      </c>
      <c r="G31" s="400" t="s">
        <v>438</v>
      </c>
      <c r="H31" s="596" t="s">
        <v>438</v>
      </c>
      <c r="I31" s="587" t="s">
        <v>438</v>
      </c>
      <c r="J31" s="243">
        <v>877</v>
      </c>
      <c r="K31" s="243">
        <v>-1502</v>
      </c>
      <c r="L31" s="268">
        <v>-271.3</v>
      </c>
      <c r="M31" s="167">
        <v>-0.63903193144399395</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43">
        <v>877</v>
      </c>
      <c r="C35" s="359">
        <v>-1502</v>
      </c>
      <c r="D35" s="167">
        <v>-271.3</v>
      </c>
      <c r="E35" s="179">
        <v>-2.7022684863176081</v>
      </c>
      <c r="F35" s="245" t="s">
        <v>438</v>
      </c>
      <c r="G35" s="197" t="s">
        <v>438</v>
      </c>
      <c r="H35" s="596" t="s">
        <v>438</v>
      </c>
      <c r="I35" s="587" t="s">
        <v>438</v>
      </c>
      <c r="J35" s="43">
        <v>877</v>
      </c>
      <c r="K35" s="43">
        <v>-1502</v>
      </c>
      <c r="L35" s="268">
        <v>-271.3</v>
      </c>
      <c r="M35" s="167">
        <v>-2.7022684863176081</v>
      </c>
      <c r="O35" s="564" t="s">
        <v>438</v>
      </c>
    </row>
    <row r="36" spans="1:15" s="3" customFormat="1" ht="15.75" x14ac:dyDescent="0.2">
      <c r="A36" s="13" t="s">
        <v>28</v>
      </c>
      <c r="B36" s="243">
        <v>310803</v>
      </c>
      <c r="C36" s="381">
        <v>376597</v>
      </c>
      <c r="D36" s="167">
        <v>21.2</v>
      </c>
      <c r="E36" s="179">
        <v>0.721838103797806</v>
      </c>
      <c r="F36" s="380">
        <v>65994</v>
      </c>
      <c r="G36" s="381">
        <v>72725</v>
      </c>
      <c r="H36" s="167">
        <v>10.199999999999999</v>
      </c>
      <c r="I36" s="179">
        <v>0.38621786289708154</v>
      </c>
      <c r="J36" s="243">
        <v>376797</v>
      </c>
      <c r="K36" s="243">
        <v>449322</v>
      </c>
      <c r="L36" s="268">
        <v>19.2</v>
      </c>
      <c r="M36" s="167">
        <v>0.63283011766690622</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26050</v>
      </c>
      <c r="C54" s="383">
        <v>28500</v>
      </c>
      <c r="D54" s="267">
        <v>9.4</v>
      </c>
      <c r="E54" s="179">
        <v>1.2960451023732735</v>
      </c>
      <c r="F54" s="146"/>
      <c r="G54" s="32"/>
      <c r="H54" s="160"/>
      <c r="I54" s="160"/>
      <c r="J54" s="36"/>
      <c r="K54" s="36"/>
      <c r="L54" s="160"/>
      <c r="M54" s="160"/>
      <c r="N54" s="149"/>
      <c r="O54" s="564" t="s">
        <v>438</v>
      </c>
    </row>
    <row r="55" spans="1:15" s="3" customFormat="1" ht="15.75" x14ac:dyDescent="0.2">
      <c r="A55" s="37" t="s">
        <v>341</v>
      </c>
      <c r="B55" s="354">
        <v>26050</v>
      </c>
      <c r="C55" s="355">
        <v>28500</v>
      </c>
      <c r="D55" s="268">
        <v>9.4</v>
      </c>
      <c r="E55" s="179">
        <v>2.398133629067102</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623"/>
      <c r="F76" s="654" t="s">
        <v>1</v>
      </c>
      <c r="G76" s="654"/>
      <c r="H76" s="654"/>
      <c r="I76" s="625"/>
      <c r="J76" s="653" t="s">
        <v>2</v>
      </c>
      <c r="K76" s="654"/>
      <c r="L76" s="654"/>
      <c r="M76" s="625"/>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506">
        <v>59516</v>
      </c>
      <c r="C79" s="506">
        <v>65051</v>
      </c>
      <c r="D79" s="263">
        <v>9.3000000000000007</v>
      </c>
      <c r="E79" s="179">
        <v>1.0256919719473974</v>
      </c>
      <c r="F79" s="505">
        <v>64418</v>
      </c>
      <c r="G79" s="505">
        <v>71187</v>
      </c>
      <c r="H79" s="263">
        <v>10.5</v>
      </c>
      <c r="I79" s="179">
        <v>1.3113880383526353</v>
      </c>
      <c r="J79" s="381">
        <v>123934</v>
      </c>
      <c r="K79" s="388">
        <v>136238</v>
      </c>
      <c r="L79" s="268">
        <v>9.9</v>
      </c>
      <c r="M79" s="179">
        <v>1.1574502147739845</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363">
        <v>59516</v>
      </c>
      <c r="C81" s="364">
        <v>65051</v>
      </c>
      <c r="D81" s="167">
        <v>9.3000000000000007</v>
      </c>
      <c r="E81" s="179">
        <v>71.275454602411884</v>
      </c>
      <c r="F81" s="363">
        <v>64418</v>
      </c>
      <c r="G81" s="364">
        <v>71187</v>
      </c>
      <c r="H81" s="167">
        <v>10.5</v>
      </c>
      <c r="I81" s="179">
        <v>1.3113880383526353</v>
      </c>
      <c r="J81" s="359">
        <v>123934</v>
      </c>
      <c r="K81" s="43">
        <v>136238</v>
      </c>
      <c r="L81" s="268">
        <v>9.9</v>
      </c>
      <c r="M81" s="179">
        <v>2.4682418291779227</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586" t="s">
        <v>438</v>
      </c>
      <c r="D88" s="596" t="s">
        <v>438</v>
      </c>
      <c r="E88" s="587" t="s">
        <v>438</v>
      </c>
      <c r="F88" s="245" t="s">
        <v>438</v>
      </c>
      <c r="G88" s="586" t="s">
        <v>438</v>
      </c>
      <c r="H88" s="596" t="s">
        <v>438</v>
      </c>
      <c r="I88" s="587" t="s">
        <v>438</v>
      </c>
      <c r="J88" s="197" t="s">
        <v>438</v>
      </c>
      <c r="K88" s="574" t="s">
        <v>438</v>
      </c>
      <c r="L88" s="601" t="s">
        <v>438</v>
      </c>
      <c r="M88" s="587" t="s">
        <v>438</v>
      </c>
      <c r="N88" s="149"/>
      <c r="O88" s="564" t="s">
        <v>438</v>
      </c>
    </row>
    <row r="89" spans="1:15" ht="15.75" x14ac:dyDescent="0.2">
      <c r="A89" s="20" t="s">
        <v>347</v>
      </c>
      <c r="B89" s="241">
        <v>59516</v>
      </c>
      <c r="C89" s="241">
        <v>65051</v>
      </c>
      <c r="D89" s="167">
        <v>9.3000000000000007</v>
      </c>
      <c r="E89" s="179">
        <v>1.0668669957020023</v>
      </c>
      <c r="F89" s="241">
        <v>64418</v>
      </c>
      <c r="G89" s="146">
        <v>71187</v>
      </c>
      <c r="H89" s="167">
        <v>10.5</v>
      </c>
      <c r="I89" s="179">
        <v>1.3121631975362469</v>
      </c>
      <c r="J89" s="359">
        <v>123934</v>
      </c>
      <c r="K89" s="43">
        <v>136238</v>
      </c>
      <c r="L89" s="268">
        <v>9.9</v>
      </c>
      <c r="M89" s="179">
        <v>1.1823598386364722</v>
      </c>
      <c r="O89" s="564" t="s">
        <v>438</v>
      </c>
    </row>
    <row r="90" spans="1:15" x14ac:dyDescent="0.2">
      <c r="A90" s="20" t="s">
        <v>9</v>
      </c>
      <c r="B90" s="245" t="s">
        <v>438</v>
      </c>
      <c r="C90" s="586" t="s">
        <v>438</v>
      </c>
      <c r="D90" s="596" t="s">
        <v>438</v>
      </c>
      <c r="E90" s="587" t="s">
        <v>438</v>
      </c>
      <c r="F90" s="245" t="s">
        <v>438</v>
      </c>
      <c r="G90" s="586" t="s">
        <v>438</v>
      </c>
      <c r="H90" s="596" t="s">
        <v>438</v>
      </c>
      <c r="I90" s="587" t="s">
        <v>438</v>
      </c>
      <c r="J90" s="197" t="s">
        <v>438</v>
      </c>
      <c r="K90" s="574" t="s">
        <v>438</v>
      </c>
      <c r="L90" s="601" t="s">
        <v>438</v>
      </c>
      <c r="M90" s="587" t="s">
        <v>438</v>
      </c>
      <c r="O90" s="564" t="s">
        <v>438</v>
      </c>
    </row>
    <row r="91" spans="1:15" x14ac:dyDescent="0.2">
      <c r="A91" s="20" t="s">
        <v>10</v>
      </c>
      <c r="B91" s="363">
        <v>59516</v>
      </c>
      <c r="C91" s="364">
        <v>65051</v>
      </c>
      <c r="D91" s="167">
        <v>9.3000000000000007</v>
      </c>
      <c r="E91" s="179">
        <v>72.431676847484397</v>
      </c>
      <c r="F91" s="363">
        <v>64418</v>
      </c>
      <c r="G91" s="364">
        <v>71187</v>
      </c>
      <c r="H91" s="167">
        <v>10.5</v>
      </c>
      <c r="I91" s="179">
        <v>1.3121631975362469</v>
      </c>
      <c r="J91" s="359">
        <v>123934</v>
      </c>
      <c r="K91" s="43">
        <v>136238</v>
      </c>
      <c r="L91" s="268">
        <v>9.9</v>
      </c>
      <c r="M91" s="179">
        <v>2.4703290787238044</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5" t="s">
        <v>438</v>
      </c>
      <c r="C98" s="586" t="s">
        <v>438</v>
      </c>
      <c r="D98" s="596" t="s">
        <v>438</v>
      </c>
      <c r="E98" s="587" t="s">
        <v>438</v>
      </c>
      <c r="F98" s="245" t="s">
        <v>438</v>
      </c>
      <c r="G98" s="586" t="s">
        <v>438</v>
      </c>
      <c r="H98" s="596" t="s">
        <v>438</v>
      </c>
      <c r="I98" s="587" t="s">
        <v>438</v>
      </c>
      <c r="J98" s="197" t="s">
        <v>438</v>
      </c>
      <c r="K98" s="574" t="s">
        <v>438</v>
      </c>
      <c r="L98" s="601" t="s">
        <v>438</v>
      </c>
      <c r="M98" s="587" t="s">
        <v>438</v>
      </c>
      <c r="O98" s="564" t="s">
        <v>438</v>
      </c>
    </row>
    <row r="99" spans="1:15" ht="15.75" x14ac:dyDescent="0.2">
      <c r="A99" s="13" t="s">
        <v>29</v>
      </c>
      <c r="B99" s="380">
        <v>3740</v>
      </c>
      <c r="C99" s="380">
        <v>1651</v>
      </c>
      <c r="D99" s="167">
        <v>-55.9</v>
      </c>
      <c r="E99" s="179">
        <v>1.9064307616217451</v>
      </c>
      <c r="F99" s="380">
        <v>6994</v>
      </c>
      <c r="G99" s="380">
        <v>10257</v>
      </c>
      <c r="H99" s="167">
        <v>46.7</v>
      </c>
      <c r="I99" s="179">
        <v>5.230183955059192</v>
      </c>
      <c r="J99" s="381">
        <v>10734</v>
      </c>
      <c r="K99" s="243">
        <v>11908</v>
      </c>
      <c r="L99" s="268">
        <v>10.9</v>
      </c>
      <c r="M99" s="179">
        <v>4.2120413639015801</v>
      </c>
      <c r="O99" s="564" t="s">
        <v>438</v>
      </c>
    </row>
    <row r="100" spans="1:15" x14ac:dyDescent="0.2">
      <c r="A100" s="20" t="s">
        <v>9</v>
      </c>
      <c r="B100" s="245" t="s">
        <v>438</v>
      </c>
      <c r="C100" s="586" t="s">
        <v>438</v>
      </c>
      <c r="D100" s="596" t="s">
        <v>438</v>
      </c>
      <c r="E100" s="587" t="s">
        <v>438</v>
      </c>
      <c r="F100" s="245" t="s">
        <v>438</v>
      </c>
      <c r="G100" s="586" t="s">
        <v>438</v>
      </c>
      <c r="H100" s="596" t="s">
        <v>438</v>
      </c>
      <c r="I100" s="587" t="s">
        <v>438</v>
      </c>
      <c r="J100" s="197" t="s">
        <v>438</v>
      </c>
      <c r="K100" s="574" t="s">
        <v>438</v>
      </c>
      <c r="L100" s="601" t="s">
        <v>438</v>
      </c>
      <c r="M100" s="587" t="s">
        <v>438</v>
      </c>
      <c r="O100" s="564" t="s">
        <v>438</v>
      </c>
    </row>
    <row r="101" spans="1:15" x14ac:dyDescent="0.2">
      <c r="A101" s="20" t="s">
        <v>10</v>
      </c>
      <c r="B101" s="241">
        <v>3740</v>
      </c>
      <c r="C101" s="146">
        <v>1651</v>
      </c>
      <c r="D101" s="167">
        <v>-55.9</v>
      </c>
      <c r="E101" s="179">
        <v>99.40537403153516</v>
      </c>
      <c r="F101" s="363">
        <v>6994</v>
      </c>
      <c r="G101" s="363">
        <v>10257</v>
      </c>
      <c r="H101" s="167">
        <v>46.7</v>
      </c>
      <c r="I101" s="179">
        <v>5.230183955059192</v>
      </c>
      <c r="J101" s="359">
        <v>10734</v>
      </c>
      <c r="K101" s="43">
        <v>11908</v>
      </c>
      <c r="L101" s="268">
        <v>10.9</v>
      </c>
      <c r="M101" s="179">
        <v>6.0210587896372365</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586" t="s">
        <v>438</v>
      </c>
      <c r="D108" s="596" t="s">
        <v>438</v>
      </c>
      <c r="E108" s="587" t="s">
        <v>438</v>
      </c>
      <c r="F108" s="245" t="s">
        <v>438</v>
      </c>
      <c r="G108" s="586" t="s">
        <v>438</v>
      </c>
      <c r="H108" s="596" t="s">
        <v>438</v>
      </c>
      <c r="I108" s="587" t="s">
        <v>438</v>
      </c>
      <c r="J108" s="197" t="s">
        <v>438</v>
      </c>
      <c r="K108" s="574" t="s">
        <v>438</v>
      </c>
      <c r="L108" s="601" t="s">
        <v>438</v>
      </c>
      <c r="M108" s="587" t="s">
        <v>438</v>
      </c>
      <c r="O108" s="564" t="s">
        <v>438</v>
      </c>
    </row>
    <row r="109" spans="1:15" ht="15.75" x14ac:dyDescent="0.2">
      <c r="A109" s="20" t="s">
        <v>347</v>
      </c>
      <c r="B109" s="241">
        <v>3740</v>
      </c>
      <c r="C109" s="146">
        <v>1651</v>
      </c>
      <c r="D109" s="167">
        <v>-55.9</v>
      </c>
      <c r="E109" s="179">
        <v>2.3996725050219068</v>
      </c>
      <c r="F109" s="363">
        <v>6994</v>
      </c>
      <c r="G109" s="363">
        <v>10257</v>
      </c>
      <c r="H109" s="167">
        <v>46.7</v>
      </c>
      <c r="I109" s="179">
        <v>5.230183955059192</v>
      </c>
      <c r="J109" s="359">
        <v>10734</v>
      </c>
      <c r="K109" s="43">
        <v>11908</v>
      </c>
      <c r="L109" s="268">
        <v>10.9</v>
      </c>
      <c r="M109" s="179">
        <v>4.495065665103021</v>
      </c>
      <c r="O109" s="564" t="s">
        <v>438</v>
      </c>
    </row>
    <row r="110" spans="1:15" x14ac:dyDescent="0.2">
      <c r="A110" s="20" t="s">
        <v>9</v>
      </c>
      <c r="B110" s="245" t="s">
        <v>438</v>
      </c>
      <c r="C110" s="586" t="s">
        <v>438</v>
      </c>
      <c r="D110" s="596" t="s">
        <v>438</v>
      </c>
      <c r="E110" s="587" t="s">
        <v>438</v>
      </c>
      <c r="F110" s="579" t="s">
        <v>438</v>
      </c>
      <c r="G110" s="585" t="s">
        <v>438</v>
      </c>
      <c r="H110" s="596" t="s">
        <v>438</v>
      </c>
      <c r="I110" s="587" t="s">
        <v>438</v>
      </c>
      <c r="J110" s="197" t="s">
        <v>438</v>
      </c>
      <c r="K110" s="574" t="s">
        <v>438</v>
      </c>
      <c r="L110" s="601" t="s">
        <v>438</v>
      </c>
      <c r="M110" s="587" t="s">
        <v>438</v>
      </c>
      <c r="O110" s="564" t="s">
        <v>438</v>
      </c>
    </row>
    <row r="111" spans="1:15" x14ac:dyDescent="0.2">
      <c r="A111" s="20" t="s">
        <v>10</v>
      </c>
      <c r="B111" s="363">
        <v>3740</v>
      </c>
      <c r="C111" s="364">
        <v>1651</v>
      </c>
      <c r="D111" s="167">
        <v>-55.9</v>
      </c>
      <c r="E111" s="179">
        <v>99.40537403153516</v>
      </c>
      <c r="F111" s="363">
        <v>6994</v>
      </c>
      <c r="G111" s="364">
        <v>10257</v>
      </c>
      <c r="H111" s="167">
        <v>46.7</v>
      </c>
      <c r="I111" s="179">
        <v>5.230183955059192</v>
      </c>
      <c r="J111" s="359">
        <v>10734</v>
      </c>
      <c r="K111" s="43">
        <v>11908</v>
      </c>
      <c r="L111" s="268">
        <v>10.9</v>
      </c>
      <c r="M111" s="179">
        <v>6.0210587896372365</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5" t="s">
        <v>438</v>
      </c>
      <c r="C118" s="586" t="s">
        <v>438</v>
      </c>
      <c r="D118" s="596" t="s">
        <v>438</v>
      </c>
      <c r="E118" s="587" t="s">
        <v>438</v>
      </c>
      <c r="F118" s="245" t="s">
        <v>438</v>
      </c>
      <c r="G118" s="586" t="s">
        <v>438</v>
      </c>
      <c r="H118" s="596" t="s">
        <v>438</v>
      </c>
      <c r="I118" s="587" t="s">
        <v>438</v>
      </c>
      <c r="J118" s="197" t="s">
        <v>438</v>
      </c>
      <c r="K118" s="574" t="s">
        <v>438</v>
      </c>
      <c r="L118" s="601" t="s">
        <v>438</v>
      </c>
      <c r="M118" s="587" t="s">
        <v>438</v>
      </c>
      <c r="O118" s="564" t="s">
        <v>438</v>
      </c>
    </row>
    <row r="119" spans="1:15" ht="15.75" x14ac:dyDescent="0.2">
      <c r="A119" s="13" t="s">
        <v>28</v>
      </c>
      <c r="B119" s="506">
        <v>149644</v>
      </c>
      <c r="C119" s="506">
        <v>176031</v>
      </c>
      <c r="D119" s="167">
        <v>17.600000000000001</v>
      </c>
      <c r="E119" s="179">
        <v>4.7122987084636733E-2</v>
      </c>
      <c r="F119" s="505">
        <v>2022713</v>
      </c>
      <c r="G119" s="505">
        <v>2268013</v>
      </c>
      <c r="H119" s="167">
        <v>12.1</v>
      </c>
      <c r="I119" s="179">
        <v>1.5141285228180248</v>
      </c>
      <c r="J119" s="381">
        <v>2172357</v>
      </c>
      <c r="K119" s="243">
        <v>2444044</v>
      </c>
      <c r="L119" s="268">
        <v>12.5</v>
      </c>
      <c r="M119" s="179">
        <v>0.46700299886074004</v>
      </c>
      <c r="O119" s="564" t="s">
        <v>438</v>
      </c>
    </row>
    <row r="120" spans="1:15" x14ac:dyDescent="0.2">
      <c r="A120" s="20" t="s">
        <v>9</v>
      </c>
      <c r="B120" s="245" t="s">
        <v>438</v>
      </c>
      <c r="C120" s="586" t="s">
        <v>438</v>
      </c>
      <c r="D120" s="596" t="s">
        <v>438</v>
      </c>
      <c r="E120" s="587" t="s">
        <v>438</v>
      </c>
      <c r="F120" s="245" t="s">
        <v>438</v>
      </c>
      <c r="G120" s="586" t="s">
        <v>438</v>
      </c>
      <c r="H120" s="596" t="s">
        <v>438</v>
      </c>
      <c r="I120" s="587" t="s">
        <v>438</v>
      </c>
      <c r="J120" s="197" t="s">
        <v>438</v>
      </c>
      <c r="K120" s="574" t="s">
        <v>438</v>
      </c>
      <c r="L120" s="601" t="s">
        <v>438</v>
      </c>
      <c r="M120" s="587" t="s">
        <v>438</v>
      </c>
      <c r="O120" s="564" t="s">
        <v>438</v>
      </c>
    </row>
    <row r="121" spans="1:15" x14ac:dyDescent="0.2">
      <c r="A121" s="20" t="s">
        <v>10</v>
      </c>
      <c r="B121" s="241">
        <v>149644</v>
      </c>
      <c r="C121" s="146">
        <v>176031</v>
      </c>
      <c r="D121" s="167">
        <v>17.600000000000001</v>
      </c>
      <c r="E121" s="179">
        <v>8.0746769588973475</v>
      </c>
      <c r="F121" s="241">
        <v>2022713</v>
      </c>
      <c r="G121" s="146">
        <v>2268013</v>
      </c>
      <c r="H121" s="167">
        <v>12.1</v>
      </c>
      <c r="I121" s="179">
        <v>1.5141285228180248</v>
      </c>
      <c r="J121" s="359">
        <v>2172357</v>
      </c>
      <c r="K121" s="43">
        <v>2444044</v>
      </c>
      <c r="L121" s="268">
        <v>12.5</v>
      </c>
      <c r="M121" s="179">
        <v>1.6082407814032293</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586" t="s">
        <v>438</v>
      </c>
      <c r="D128" s="596" t="s">
        <v>438</v>
      </c>
      <c r="E128" s="587" t="s">
        <v>438</v>
      </c>
      <c r="F128" s="245" t="s">
        <v>438</v>
      </c>
      <c r="G128" s="586" t="s">
        <v>438</v>
      </c>
      <c r="H128" s="596" t="s">
        <v>438</v>
      </c>
      <c r="I128" s="587" t="s">
        <v>438</v>
      </c>
      <c r="J128" s="197" t="s">
        <v>438</v>
      </c>
      <c r="K128" s="574" t="s">
        <v>438</v>
      </c>
      <c r="L128" s="601" t="s">
        <v>438</v>
      </c>
      <c r="M128" s="587" t="s">
        <v>438</v>
      </c>
      <c r="O128" s="564" t="s">
        <v>438</v>
      </c>
    </row>
    <row r="129" spans="1:15" ht="15.75" x14ac:dyDescent="0.2">
      <c r="A129" s="20" t="s">
        <v>347</v>
      </c>
      <c r="B129" s="241">
        <v>149644</v>
      </c>
      <c r="C129" s="241">
        <v>176031</v>
      </c>
      <c r="D129" s="167">
        <v>17.600000000000001</v>
      </c>
      <c r="E129" s="179">
        <v>4.7694160403646033E-2</v>
      </c>
      <c r="F129" s="363">
        <v>2022713</v>
      </c>
      <c r="G129" s="363">
        <v>2268013</v>
      </c>
      <c r="H129" s="167">
        <v>12.1</v>
      </c>
      <c r="I129" s="179">
        <v>1.5183268920059136</v>
      </c>
      <c r="J129" s="359">
        <v>2172357</v>
      </c>
      <c r="K129" s="43">
        <v>2444044</v>
      </c>
      <c r="L129" s="268">
        <v>12.5</v>
      </c>
      <c r="M129" s="179">
        <v>0.47140570434189749</v>
      </c>
      <c r="O129" s="564" t="s">
        <v>438</v>
      </c>
    </row>
    <row r="130" spans="1:15" x14ac:dyDescent="0.2">
      <c r="A130" s="20" t="s">
        <v>9</v>
      </c>
      <c r="B130" s="579" t="s">
        <v>438</v>
      </c>
      <c r="C130" s="585" t="s">
        <v>438</v>
      </c>
      <c r="D130" s="596" t="s">
        <v>438</v>
      </c>
      <c r="E130" s="587" t="s">
        <v>438</v>
      </c>
      <c r="F130" s="245" t="s">
        <v>438</v>
      </c>
      <c r="G130" s="586" t="s">
        <v>438</v>
      </c>
      <c r="H130" s="596" t="s">
        <v>438</v>
      </c>
      <c r="I130" s="587" t="s">
        <v>438</v>
      </c>
      <c r="J130" s="197" t="s">
        <v>438</v>
      </c>
      <c r="K130" s="574" t="s">
        <v>438</v>
      </c>
      <c r="L130" s="601" t="s">
        <v>438</v>
      </c>
      <c r="M130" s="587" t="s">
        <v>438</v>
      </c>
      <c r="O130" s="564" t="s">
        <v>438</v>
      </c>
    </row>
    <row r="131" spans="1:15" x14ac:dyDescent="0.2">
      <c r="A131" s="20" t="s">
        <v>10</v>
      </c>
      <c r="B131" s="363">
        <v>149644</v>
      </c>
      <c r="C131" s="364">
        <v>176031</v>
      </c>
      <c r="D131" s="167">
        <v>17.600000000000001</v>
      </c>
      <c r="E131" s="179">
        <v>6.5373707494918909</v>
      </c>
      <c r="F131" s="241">
        <v>2022713</v>
      </c>
      <c r="G131" s="241">
        <v>2268013</v>
      </c>
      <c r="H131" s="167">
        <v>12.1</v>
      </c>
      <c r="I131" s="179">
        <v>1.5183268920059136</v>
      </c>
      <c r="J131" s="359">
        <v>2172357</v>
      </c>
      <c r="K131" s="43">
        <v>2444044</v>
      </c>
      <c r="L131" s="268">
        <v>12.5</v>
      </c>
      <c r="M131" s="179">
        <v>1.6071994728842274</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5" t="s">
        <v>438</v>
      </c>
      <c r="C138" s="586" t="s">
        <v>438</v>
      </c>
      <c r="D138" s="596" t="s">
        <v>438</v>
      </c>
      <c r="E138" s="587" t="s">
        <v>438</v>
      </c>
      <c r="F138" s="245" t="s">
        <v>438</v>
      </c>
      <c r="G138" s="586" t="s">
        <v>438</v>
      </c>
      <c r="H138" s="596" t="s">
        <v>438</v>
      </c>
      <c r="I138" s="587" t="s">
        <v>438</v>
      </c>
      <c r="J138" s="197" t="s">
        <v>438</v>
      </c>
      <c r="K138" s="574" t="s">
        <v>438</v>
      </c>
      <c r="L138" s="601" t="s">
        <v>438</v>
      </c>
      <c r="M138" s="587" t="s">
        <v>438</v>
      </c>
      <c r="O138" s="564" t="s">
        <v>438</v>
      </c>
    </row>
    <row r="139" spans="1:15" ht="15.75" x14ac:dyDescent="0.2">
      <c r="A139" s="20" t="s">
        <v>358</v>
      </c>
      <c r="B139" s="245" t="s">
        <v>438</v>
      </c>
      <c r="C139" s="245" t="s">
        <v>438</v>
      </c>
      <c r="D139" s="596" t="s">
        <v>438</v>
      </c>
      <c r="E139" s="587" t="s">
        <v>438</v>
      </c>
      <c r="F139" s="245" t="s">
        <v>438</v>
      </c>
      <c r="G139" s="245" t="s">
        <v>438</v>
      </c>
      <c r="H139" s="596" t="s">
        <v>438</v>
      </c>
      <c r="I139" s="587" t="s">
        <v>438</v>
      </c>
      <c r="J139" s="197" t="s">
        <v>438</v>
      </c>
      <c r="K139" s="574" t="s">
        <v>438</v>
      </c>
      <c r="L139" s="601" t="s">
        <v>438</v>
      </c>
      <c r="M139" s="587" t="s">
        <v>438</v>
      </c>
      <c r="O139" s="564" t="s">
        <v>438</v>
      </c>
    </row>
    <row r="140" spans="1:15" ht="15.75" x14ac:dyDescent="0.2">
      <c r="A140" s="20" t="s">
        <v>349</v>
      </c>
      <c r="B140" s="245" t="s">
        <v>438</v>
      </c>
      <c r="C140" s="245" t="s">
        <v>438</v>
      </c>
      <c r="D140" s="596" t="s">
        <v>438</v>
      </c>
      <c r="E140" s="587" t="s">
        <v>438</v>
      </c>
      <c r="F140" s="245" t="s">
        <v>438</v>
      </c>
      <c r="G140" s="245" t="s">
        <v>438</v>
      </c>
      <c r="H140" s="596" t="s">
        <v>438</v>
      </c>
      <c r="I140" s="587" t="s">
        <v>438</v>
      </c>
      <c r="J140" s="197" t="s">
        <v>438</v>
      </c>
      <c r="K140" s="574" t="s">
        <v>438</v>
      </c>
      <c r="L140" s="601" t="s">
        <v>438</v>
      </c>
      <c r="M140" s="587" t="s">
        <v>438</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380">
        <v>590</v>
      </c>
      <c r="C142" s="160">
        <v>605.67200000000003</v>
      </c>
      <c r="D142" s="167">
        <v>2.7</v>
      </c>
      <c r="E142" s="179">
        <v>0.19312920516581705</v>
      </c>
      <c r="F142" s="380">
        <v>19723.79</v>
      </c>
      <c r="G142" s="160">
        <v>22327.125</v>
      </c>
      <c r="H142" s="167">
        <v>13.2</v>
      </c>
      <c r="I142" s="179">
        <v>1.1109877673625037</v>
      </c>
      <c r="J142" s="381">
        <v>20313.79</v>
      </c>
      <c r="K142" s="243">
        <v>22932.796999999999</v>
      </c>
      <c r="L142" s="268">
        <v>12.9</v>
      </c>
      <c r="M142" s="179">
        <v>0.98708960654032429</v>
      </c>
      <c r="O142" s="564" t="s">
        <v>438</v>
      </c>
    </row>
    <row r="143" spans="1:15" x14ac:dyDescent="0.2">
      <c r="A143" s="20" t="s">
        <v>9</v>
      </c>
      <c r="B143" s="245" t="s">
        <v>438</v>
      </c>
      <c r="C143" s="586" t="s">
        <v>438</v>
      </c>
      <c r="D143" s="596" t="s">
        <v>438</v>
      </c>
      <c r="E143" s="587" t="s">
        <v>438</v>
      </c>
      <c r="F143" s="245" t="s">
        <v>438</v>
      </c>
      <c r="G143" s="586" t="s">
        <v>438</v>
      </c>
      <c r="H143" s="596" t="s">
        <v>438</v>
      </c>
      <c r="I143" s="587" t="s">
        <v>438</v>
      </c>
      <c r="J143" s="197" t="s">
        <v>438</v>
      </c>
      <c r="K143" s="574" t="s">
        <v>438</v>
      </c>
      <c r="L143" s="601" t="s">
        <v>438</v>
      </c>
      <c r="M143" s="587" t="s">
        <v>438</v>
      </c>
      <c r="O143" s="564" t="s">
        <v>438</v>
      </c>
    </row>
    <row r="144" spans="1:15" x14ac:dyDescent="0.2">
      <c r="A144" s="20" t="s">
        <v>10</v>
      </c>
      <c r="B144" s="241">
        <v>590</v>
      </c>
      <c r="C144" s="146">
        <v>605.67200000000003</v>
      </c>
      <c r="D144" s="167">
        <v>2.7</v>
      </c>
      <c r="E144" s="179">
        <v>95.713333074377573</v>
      </c>
      <c r="F144" s="241">
        <v>19723.79</v>
      </c>
      <c r="G144" s="146">
        <v>22327.125</v>
      </c>
      <c r="H144" s="167">
        <v>13.2</v>
      </c>
      <c r="I144" s="179">
        <v>1.1109877673625037</v>
      </c>
      <c r="J144" s="359">
        <v>20313.79</v>
      </c>
      <c r="K144" s="43">
        <v>22932.796999999999</v>
      </c>
      <c r="L144" s="268">
        <v>12.9</v>
      </c>
      <c r="M144" s="179">
        <v>1.1407665339202382</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5" t="s">
        <v>438</v>
      </c>
      <c r="C147" s="245" t="s">
        <v>438</v>
      </c>
      <c r="D147" s="596" t="s">
        <v>438</v>
      </c>
      <c r="E147" s="587" t="s">
        <v>438</v>
      </c>
      <c r="F147" s="245" t="s">
        <v>438</v>
      </c>
      <c r="G147" s="245" t="s">
        <v>438</v>
      </c>
      <c r="H147" s="596" t="s">
        <v>438</v>
      </c>
      <c r="I147" s="587" t="s">
        <v>438</v>
      </c>
      <c r="J147" s="197" t="s">
        <v>438</v>
      </c>
      <c r="K147" s="574" t="s">
        <v>438</v>
      </c>
      <c r="L147" s="601" t="s">
        <v>438</v>
      </c>
      <c r="M147" s="587" t="s">
        <v>438</v>
      </c>
      <c r="O147" s="564" t="s">
        <v>438</v>
      </c>
    </row>
    <row r="148" spans="1:15" ht="15.75" x14ac:dyDescent="0.2">
      <c r="A148" s="20" t="s">
        <v>351</v>
      </c>
      <c r="B148" s="245" t="s">
        <v>438</v>
      </c>
      <c r="C148" s="245" t="s">
        <v>438</v>
      </c>
      <c r="D148" s="596" t="s">
        <v>438</v>
      </c>
      <c r="E148" s="587" t="s">
        <v>438</v>
      </c>
      <c r="F148" s="245" t="s">
        <v>438</v>
      </c>
      <c r="G148" s="245" t="s">
        <v>438</v>
      </c>
      <c r="H148" s="596" t="s">
        <v>438</v>
      </c>
      <c r="I148" s="587" t="s">
        <v>438</v>
      </c>
      <c r="J148" s="197" t="s">
        <v>438</v>
      </c>
      <c r="K148" s="574" t="s">
        <v>438</v>
      </c>
      <c r="L148" s="601" t="s">
        <v>438</v>
      </c>
      <c r="M148" s="587" t="s">
        <v>438</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380">
        <v>3737.6559999999999</v>
      </c>
      <c r="C150" s="160">
        <v>2033.616</v>
      </c>
      <c r="D150" s="167">
        <v>-45.6</v>
      </c>
      <c r="E150" s="179">
        <v>0.44091162655102023</v>
      </c>
      <c r="F150" s="400" t="s">
        <v>438</v>
      </c>
      <c r="G150" s="608" t="s">
        <v>438</v>
      </c>
      <c r="H150" s="596" t="s">
        <v>438</v>
      </c>
      <c r="I150" s="587" t="s">
        <v>438</v>
      </c>
      <c r="J150" s="381">
        <v>3737.6559999999999</v>
      </c>
      <c r="K150" s="243">
        <v>2033.616</v>
      </c>
      <c r="L150" s="268">
        <v>-45.6</v>
      </c>
      <c r="M150" s="179">
        <v>9.1223502374904203E-2</v>
      </c>
      <c r="O150" s="564" t="s">
        <v>438</v>
      </c>
    </row>
    <row r="151" spans="1:15" x14ac:dyDescent="0.2">
      <c r="A151" s="20" t="s">
        <v>9</v>
      </c>
      <c r="B151" s="245" t="s">
        <v>438</v>
      </c>
      <c r="C151" s="586" t="s">
        <v>438</v>
      </c>
      <c r="D151" s="596" t="s">
        <v>438</v>
      </c>
      <c r="E151" s="587" t="s">
        <v>438</v>
      </c>
      <c r="F151" s="245" t="s">
        <v>438</v>
      </c>
      <c r="G151" s="586" t="s">
        <v>438</v>
      </c>
      <c r="H151" s="596" t="s">
        <v>438</v>
      </c>
      <c r="I151" s="587" t="s">
        <v>438</v>
      </c>
      <c r="J151" s="197" t="s">
        <v>438</v>
      </c>
      <c r="K151" s="574" t="s">
        <v>438</v>
      </c>
      <c r="L151" s="601" t="s">
        <v>438</v>
      </c>
      <c r="M151" s="587" t="s">
        <v>438</v>
      </c>
      <c r="O151" s="564" t="s">
        <v>438</v>
      </c>
    </row>
    <row r="152" spans="1:15" x14ac:dyDescent="0.2">
      <c r="A152" s="20" t="s">
        <v>10</v>
      </c>
      <c r="B152" s="241">
        <v>3737.6559999999999</v>
      </c>
      <c r="C152" s="146">
        <v>2033.616</v>
      </c>
      <c r="D152" s="167">
        <v>-45.6</v>
      </c>
      <c r="E152" s="179">
        <v>16.748539167603493</v>
      </c>
      <c r="F152" s="245" t="s">
        <v>438</v>
      </c>
      <c r="G152" s="586" t="s">
        <v>438</v>
      </c>
      <c r="H152" s="596" t="s">
        <v>438</v>
      </c>
      <c r="I152" s="587" t="s">
        <v>438</v>
      </c>
      <c r="J152" s="359">
        <v>3737.6559999999999</v>
      </c>
      <c r="K152" s="43">
        <v>2033.616</v>
      </c>
      <c r="L152" s="268">
        <v>-45.6</v>
      </c>
      <c r="M152" s="179">
        <v>0.11423654895673346</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5" t="s">
        <v>438</v>
      </c>
      <c r="C155" s="245" t="s">
        <v>438</v>
      </c>
      <c r="D155" s="596" t="s">
        <v>438</v>
      </c>
      <c r="E155" s="587" t="s">
        <v>438</v>
      </c>
      <c r="F155" s="245" t="s">
        <v>438</v>
      </c>
      <c r="G155" s="245" t="s">
        <v>438</v>
      </c>
      <c r="H155" s="596" t="s">
        <v>438</v>
      </c>
      <c r="I155" s="587" t="s">
        <v>438</v>
      </c>
      <c r="J155" s="197" t="s">
        <v>438</v>
      </c>
      <c r="K155" s="574" t="s">
        <v>438</v>
      </c>
      <c r="L155" s="601" t="s">
        <v>438</v>
      </c>
      <c r="M155" s="587" t="s">
        <v>438</v>
      </c>
      <c r="O155" s="564" t="s">
        <v>438</v>
      </c>
    </row>
    <row r="156" spans="1:15" ht="15.75" x14ac:dyDescent="0.2">
      <c r="A156" s="20" t="s">
        <v>349</v>
      </c>
      <c r="B156" s="245" t="s">
        <v>438</v>
      </c>
      <c r="C156" s="245" t="s">
        <v>438</v>
      </c>
      <c r="D156" s="596" t="s">
        <v>438</v>
      </c>
      <c r="E156" s="587" t="s">
        <v>438</v>
      </c>
      <c r="F156" s="245" t="s">
        <v>438</v>
      </c>
      <c r="G156" s="245" t="s">
        <v>438</v>
      </c>
      <c r="H156" s="596" t="s">
        <v>438</v>
      </c>
      <c r="I156" s="587" t="s">
        <v>438</v>
      </c>
      <c r="J156" s="197" t="s">
        <v>438</v>
      </c>
      <c r="K156" s="574" t="s">
        <v>438</v>
      </c>
      <c r="L156" s="601" t="s">
        <v>438</v>
      </c>
      <c r="M156" s="587" t="s">
        <v>438</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5"/>
      <c r="E162" s="623"/>
      <c r="F162" s="654" t="s">
        <v>1</v>
      </c>
      <c r="G162" s="654"/>
      <c r="H162" s="654"/>
      <c r="I162" s="625"/>
      <c r="J162" s="653" t="s">
        <v>2</v>
      </c>
      <c r="K162" s="654"/>
      <c r="L162" s="654"/>
      <c r="M162" s="625"/>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2156" priority="132">
      <formula>kvartal &lt; 4</formula>
    </cfRule>
  </conditionalFormatting>
  <conditionalFormatting sqref="B63:C65">
    <cfRule type="expression" dxfId="2155" priority="131">
      <formula>kvartal &lt; 4</formula>
    </cfRule>
  </conditionalFormatting>
  <conditionalFormatting sqref="B37">
    <cfRule type="expression" dxfId="2154" priority="130">
      <formula>kvartal &lt; 4</formula>
    </cfRule>
  </conditionalFormatting>
  <conditionalFormatting sqref="B38">
    <cfRule type="expression" dxfId="2153" priority="129">
      <formula>kvartal &lt; 4</formula>
    </cfRule>
  </conditionalFormatting>
  <conditionalFormatting sqref="B39">
    <cfRule type="expression" dxfId="2152" priority="128">
      <formula>kvartal &lt; 4</formula>
    </cfRule>
  </conditionalFormatting>
  <conditionalFormatting sqref="A34">
    <cfRule type="expression" dxfId="2151" priority="1">
      <formula>kvartal &lt; 4</formula>
    </cfRule>
  </conditionalFormatting>
  <conditionalFormatting sqref="C37">
    <cfRule type="expression" dxfId="2150" priority="127">
      <formula>kvartal &lt; 4</formula>
    </cfRule>
  </conditionalFormatting>
  <conditionalFormatting sqref="C38">
    <cfRule type="expression" dxfId="2149" priority="126">
      <formula>kvartal &lt; 4</formula>
    </cfRule>
  </conditionalFormatting>
  <conditionalFormatting sqref="C39">
    <cfRule type="expression" dxfId="2148" priority="125">
      <formula>kvartal &lt; 4</formula>
    </cfRule>
  </conditionalFormatting>
  <conditionalFormatting sqref="B26:C28">
    <cfRule type="expression" dxfId="2147" priority="124">
      <formula>kvartal &lt; 4</formula>
    </cfRule>
  </conditionalFormatting>
  <conditionalFormatting sqref="B32:C33">
    <cfRule type="expression" dxfId="2146" priority="123">
      <formula>kvartal &lt; 4</formula>
    </cfRule>
  </conditionalFormatting>
  <conditionalFormatting sqref="B34">
    <cfRule type="expression" dxfId="2145" priority="122">
      <formula>kvartal &lt; 4</formula>
    </cfRule>
  </conditionalFormatting>
  <conditionalFormatting sqref="C34">
    <cfRule type="expression" dxfId="2144" priority="121">
      <formula>kvartal &lt; 4</formula>
    </cfRule>
  </conditionalFormatting>
  <conditionalFormatting sqref="F26:G28">
    <cfRule type="expression" dxfId="2143" priority="120">
      <formula>kvartal &lt; 4</formula>
    </cfRule>
  </conditionalFormatting>
  <conditionalFormatting sqref="F32">
    <cfRule type="expression" dxfId="2142" priority="119">
      <formula>kvartal &lt; 4</formula>
    </cfRule>
  </conditionalFormatting>
  <conditionalFormatting sqref="G32">
    <cfRule type="expression" dxfId="2141" priority="118">
      <formula>kvartal &lt; 4</formula>
    </cfRule>
  </conditionalFormatting>
  <conditionalFormatting sqref="F33">
    <cfRule type="expression" dxfId="2140" priority="117">
      <formula>kvartal &lt; 4</formula>
    </cfRule>
  </conditionalFormatting>
  <conditionalFormatting sqref="G33">
    <cfRule type="expression" dxfId="2139" priority="116">
      <formula>kvartal &lt; 4</formula>
    </cfRule>
  </conditionalFormatting>
  <conditionalFormatting sqref="F34">
    <cfRule type="expression" dxfId="2138" priority="115">
      <formula>kvartal &lt; 4</formula>
    </cfRule>
  </conditionalFormatting>
  <conditionalFormatting sqref="G34">
    <cfRule type="expression" dxfId="2137" priority="114">
      <formula>kvartal &lt; 4</formula>
    </cfRule>
  </conditionalFormatting>
  <conditionalFormatting sqref="F37">
    <cfRule type="expression" dxfId="2136" priority="113">
      <formula>kvartal &lt; 4</formula>
    </cfRule>
  </conditionalFormatting>
  <conditionalFormatting sqref="F38">
    <cfRule type="expression" dxfId="2135" priority="112">
      <formula>kvartal &lt; 4</formula>
    </cfRule>
  </conditionalFormatting>
  <conditionalFormatting sqref="F39">
    <cfRule type="expression" dxfId="2134" priority="111">
      <formula>kvartal &lt; 4</formula>
    </cfRule>
  </conditionalFormatting>
  <conditionalFormatting sqref="G37">
    <cfRule type="expression" dxfId="2133" priority="110">
      <formula>kvartal &lt; 4</formula>
    </cfRule>
  </conditionalFormatting>
  <conditionalFormatting sqref="G38">
    <cfRule type="expression" dxfId="2132" priority="109">
      <formula>kvartal &lt; 4</formula>
    </cfRule>
  </conditionalFormatting>
  <conditionalFormatting sqref="G39">
    <cfRule type="expression" dxfId="2131" priority="108">
      <formula>kvartal &lt; 4</formula>
    </cfRule>
  </conditionalFormatting>
  <conditionalFormatting sqref="B29">
    <cfRule type="expression" dxfId="2130" priority="107">
      <formula>kvartal &lt; 4</formula>
    </cfRule>
  </conditionalFormatting>
  <conditionalFormatting sqref="C29">
    <cfRule type="expression" dxfId="2129" priority="106">
      <formula>kvartal &lt; 4</formula>
    </cfRule>
  </conditionalFormatting>
  <conditionalFormatting sqref="F29">
    <cfRule type="expression" dxfId="2128" priority="105">
      <formula>kvartal &lt; 4</formula>
    </cfRule>
  </conditionalFormatting>
  <conditionalFormatting sqref="G29">
    <cfRule type="expression" dxfId="2127" priority="104">
      <formula>kvartal &lt; 4</formula>
    </cfRule>
  </conditionalFormatting>
  <conditionalFormatting sqref="J26:K29">
    <cfRule type="expression" dxfId="2126" priority="103">
      <formula>kvartal &lt; 4</formula>
    </cfRule>
  </conditionalFormatting>
  <conditionalFormatting sqref="J32:K34">
    <cfRule type="expression" dxfId="2125" priority="102">
      <formula>kvartal &lt; 4</formula>
    </cfRule>
  </conditionalFormatting>
  <conditionalFormatting sqref="J37:K39">
    <cfRule type="expression" dxfId="2124" priority="101">
      <formula>kvartal &lt; 4</formula>
    </cfRule>
  </conditionalFormatting>
  <conditionalFormatting sqref="B82">
    <cfRule type="expression" dxfId="2123" priority="100">
      <formula>kvartal &lt; 4</formula>
    </cfRule>
  </conditionalFormatting>
  <conditionalFormatting sqref="C82">
    <cfRule type="expression" dxfId="2122" priority="99">
      <formula>kvartal &lt; 4</formula>
    </cfRule>
  </conditionalFormatting>
  <conditionalFormatting sqref="B85">
    <cfRule type="expression" dxfId="2121" priority="98">
      <formula>kvartal &lt; 4</formula>
    </cfRule>
  </conditionalFormatting>
  <conditionalFormatting sqref="C85">
    <cfRule type="expression" dxfId="2120" priority="97">
      <formula>kvartal &lt; 4</formula>
    </cfRule>
  </conditionalFormatting>
  <conditionalFormatting sqref="B92">
    <cfRule type="expression" dxfId="2119" priority="96">
      <formula>kvartal &lt; 4</formula>
    </cfRule>
  </conditionalFormatting>
  <conditionalFormatting sqref="C92">
    <cfRule type="expression" dxfId="2118" priority="95">
      <formula>kvartal &lt; 4</formula>
    </cfRule>
  </conditionalFormatting>
  <conditionalFormatting sqref="B95">
    <cfRule type="expression" dxfId="2117" priority="94">
      <formula>kvartal &lt; 4</formula>
    </cfRule>
  </conditionalFormatting>
  <conditionalFormatting sqref="C95">
    <cfRule type="expression" dxfId="2116" priority="93">
      <formula>kvartal &lt; 4</formula>
    </cfRule>
  </conditionalFormatting>
  <conditionalFormatting sqref="B102">
    <cfRule type="expression" dxfId="2115" priority="92">
      <formula>kvartal &lt; 4</formula>
    </cfRule>
  </conditionalFormatting>
  <conditionalFormatting sqref="C102">
    <cfRule type="expression" dxfId="2114" priority="91">
      <formula>kvartal &lt; 4</formula>
    </cfRule>
  </conditionalFormatting>
  <conditionalFormatting sqref="B105">
    <cfRule type="expression" dxfId="2113" priority="90">
      <formula>kvartal &lt; 4</formula>
    </cfRule>
  </conditionalFormatting>
  <conditionalFormatting sqref="C105">
    <cfRule type="expression" dxfId="2112" priority="89">
      <formula>kvartal &lt; 4</formula>
    </cfRule>
  </conditionalFormatting>
  <conditionalFormatting sqref="B112">
    <cfRule type="expression" dxfId="2111" priority="88">
      <formula>kvartal &lt; 4</formula>
    </cfRule>
  </conditionalFormatting>
  <conditionalFormatting sqref="C112">
    <cfRule type="expression" dxfId="2110" priority="87">
      <formula>kvartal &lt; 4</formula>
    </cfRule>
  </conditionalFormatting>
  <conditionalFormatting sqref="B115">
    <cfRule type="expression" dxfId="2109" priority="86">
      <formula>kvartal &lt; 4</formula>
    </cfRule>
  </conditionalFormatting>
  <conditionalFormatting sqref="C115">
    <cfRule type="expression" dxfId="2108" priority="85">
      <formula>kvartal &lt; 4</formula>
    </cfRule>
  </conditionalFormatting>
  <conditionalFormatting sqref="B122">
    <cfRule type="expression" dxfId="2107" priority="84">
      <formula>kvartal &lt; 4</formula>
    </cfRule>
  </conditionalFormatting>
  <conditionalFormatting sqref="C122">
    <cfRule type="expression" dxfId="2106" priority="83">
      <formula>kvartal &lt; 4</formula>
    </cfRule>
  </conditionalFormatting>
  <conditionalFormatting sqref="B125">
    <cfRule type="expression" dxfId="2105" priority="82">
      <formula>kvartal &lt; 4</formula>
    </cfRule>
  </conditionalFormatting>
  <conditionalFormatting sqref="C125">
    <cfRule type="expression" dxfId="2104" priority="81">
      <formula>kvartal &lt; 4</formula>
    </cfRule>
  </conditionalFormatting>
  <conditionalFormatting sqref="B132">
    <cfRule type="expression" dxfId="2103" priority="80">
      <formula>kvartal &lt; 4</formula>
    </cfRule>
  </conditionalFormatting>
  <conditionalFormatting sqref="C132">
    <cfRule type="expression" dxfId="2102" priority="79">
      <formula>kvartal &lt; 4</formula>
    </cfRule>
  </conditionalFormatting>
  <conditionalFormatting sqref="B135">
    <cfRule type="expression" dxfId="2101" priority="78">
      <formula>kvartal &lt; 4</formula>
    </cfRule>
  </conditionalFormatting>
  <conditionalFormatting sqref="C135">
    <cfRule type="expression" dxfId="2100" priority="77">
      <formula>kvartal &lt; 4</formula>
    </cfRule>
  </conditionalFormatting>
  <conditionalFormatting sqref="B146">
    <cfRule type="expression" dxfId="2099" priority="76">
      <formula>kvartal &lt; 4</formula>
    </cfRule>
  </conditionalFormatting>
  <conditionalFormatting sqref="C146">
    <cfRule type="expression" dxfId="2098" priority="75">
      <formula>kvartal &lt; 4</formula>
    </cfRule>
  </conditionalFormatting>
  <conditionalFormatting sqref="B154">
    <cfRule type="expression" dxfId="2097" priority="74">
      <formula>kvartal &lt; 4</formula>
    </cfRule>
  </conditionalFormatting>
  <conditionalFormatting sqref="C154">
    <cfRule type="expression" dxfId="2096" priority="73">
      <formula>kvartal &lt; 4</formula>
    </cfRule>
  </conditionalFormatting>
  <conditionalFormatting sqref="F83">
    <cfRule type="expression" dxfId="2095" priority="72">
      <formula>kvartal &lt; 4</formula>
    </cfRule>
  </conditionalFormatting>
  <conditionalFormatting sqref="G83">
    <cfRule type="expression" dxfId="2094" priority="71">
      <formula>kvartal &lt; 4</formula>
    </cfRule>
  </conditionalFormatting>
  <conditionalFormatting sqref="F84:G84">
    <cfRule type="expression" dxfId="2093" priority="70">
      <formula>kvartal &lt; 4</formula>
    </cfRule>
  </conditionalFormatting>
  <conditionalFormatting sqref="F86:G87">
    <cfRule type="expression" dxfId="2092" priority="69">
      <formula>kvartal &lt; 4</formula>
    </cfRule>
  </conditionalFormatting>
  <conditionalFormatting sqref="F93:G94">
    <cfRule type="expression" dxfId="2091" priority="68">
      <formula>kvartal &lt; 4</formula>
    </cfRule>
  </conditionalFormatting>
  <conditionalFormatting sqref="F96:G97">
    <cfRule type="expression" dxfId="2090" priority="67">
      <formula>kvartal &lt; 4</formula>
    </cfRule>
  </conditionalFormatting>
  <conditionalFormatting sqref="F103:G104">
    <cfRule type="expression" dxfId="2089" priority="66">
      <formula>kvartal &lt; 4</formula>
    </cfRule>
  </conditionalFormatting>
  <conditionalFormatting sqref="F106:G107">
    <cfRule type="expression" dxfId="2088" priority="65">
      <formula>kvartal &lt; 4</formula>
    </cfRule>
  </conditionalFormatting>
  <conditionalFormatting sqref="F113:G114">
    <cfRule type="expression" dxfId="2087" priority="64">
      <formula>kvartal &lt; 4</formula>
    </cfRule>
  </conditionalFormatting>
  <conditionalFormatting sqref="F116:G117">
    <cfRule type="expression" dxfId="2086" priority="63">
      <formula>kvartal &lt; 4</formula>
    </cfRule>
  </conditionalFormatting>
  <conditionalFormatting sqref="F123:G124">
    <cfRule type="expression" dxfId="2085" priority="62">
      <formula>kvartal &lt; 4</formula>
    </cfRule>
  </conditionalFormatting>
  <conditionalFormatting sqref="F126:G127">
    <cfRule type="expression" dxfId="2084" priority="61">
      <formula>kvartal &lt; 4</formula>
    </cfRule>
  </conditionalFormatting>
  <conditionalFormatting sqref="F133:G134">
    <cfRule type="expression" dxfId="2083" priority="60">
      <formula>kvartal &lt; 4</formula>
    </cfRule>
  </conditionalFormatting>
  <conditionalFormatting sqref="F136:G137">
    <cfRule type="expression" dxfId="2082" priority="59">
      <formula>kvartal &lt; 4</formula>
    </cfRule>
  </conditionalFormatting>
  <conditionalFormatting sqref="F146">
    <cfRule type="expression" dxfId="2081" priority="58">
      <formula>kvartal &lt; 4</formula>
    </cfRule>
  </conditionalFormatting>
  <conditionalFormatting sqref="G146">
    <cfRule type="expression" dxfId="2080" priority="57">
      <formula>kvartal &lt; 4</formula>
    </cfRule>
  </conditionalFormatting>
  <conditionalFormatting sqref="F154:G154">
    <cfRule type="expression" dxfId="2079" priority="56">
      <formula>kvartal &lt; 4</formula>
    </cfRule>
  </conditionalFormatting>
  <conditionalFormatting sqref="F82:G82">
    <cfRule type="expression" dxfId="2078" priority="55">
      <formula>kvartal &lt; 4</formula>
    </cfRule>
  </conditionalFormatting>
  <conditionalFormatting sqref="F85:G85">
    <cfRule type="expression" dxfId="2077" priority="54">
      <formula>kvartal &lt; 4</formula>
    </cfRule>
  </conditionalFormatting>
  <conditionalFormatting sqref="F92:G92">
    <cfRule type="expression" dxfId="2076" priority="53">
      <formula>kvartal &lt; 4</formula>
    </cfRule>
  </conditionalFormatting>
  <conditionalFormatting sqref="F95:G95">
    <cfRule type="expression" dxfId="2075" priority="52">
      <formula>kvartal &lt; 4</formula>
    </cfRule>
  </conditionalFormatting>
  <conditionalFormatting sqref="F102:G102">
    <cfRule type="expression" dxfId="2074" priority="51">
      <formula>kvartal &lt; 4</formula>
    </cfRule>
  </conditionalFormatting>
  <conditionalFormatting sqref="F105:G105">
    <cfRule type="expression" dxfId="2073" priority="50">
      <formula>kvartal &lt; 4</formula>
    </cfRule>
  </conditionalFormatting>
  <conditionalFormatting sqref="F112:G112">
    <cfRule type="expression" dxfId="2072" priority="49">
      <formula>kvartal &lt; 4</formula>
    </cfRule>
  </conditionalFormatting>
  <conditionalFormatting sqref="F115">
    <cfRule type="expression" dxfId="2071" priority="48">
      <formula>kvartal &lt; 4</formula>
    </cfRule>
  </conditionalFormatting>
  <conditionalFormatting sqref="G115">
    <cfRule type="expression" dxfId="2070" priority="47">
      <formula>kvartal &lt; 4</formula>
    </cfRule>
  </conditionalFormatting>
  <conditionalFormatting sqref="F122:G122">
    <cfRule type="expression" dxfId="2069" priority="46">
      <formula>kvartal &lt; 4</formula>
    </cfRule>
  </conditionalFormatting>
  <conditionalFormatting sqref="F125">
    <cfRule type="expression" dxfId="2068" priority="45">
      <formula>kvartal &lt; 4</formula>
    </cfRule>
  </conditionalFormatting>
  <conditionalFormatting sqref="G125">
    <cfRule type="expression" dxfId="2067" priority="44">
      <formula>kvartal &lt; 4</formula>
    </cfRule>
  </conditionalFormatting>
  <conditionalFormatting sqref="F132">
    <cfRule type="expression" dxfId="2066" priority="43">
      <formula>kvartal &lt; 4</formula>
    </cfRule>
  </conditionalFormatting>
  <conditionalFormatting sqref="G132">
    <cfRule type="expression" dxfId="2065" priority="42">
      <formula>kvartal &lt; 4</formula>
    </cfRule>
  </conditionalFormatting>
  <conditionalFormatting sqref="G135">
    <cfRule type="expression" dxfId="2064" priority="41">
      <formula>kvartal &lt; 4</formula>
    </cfRule>
  </conditionalFormatting>
  <conditionalFormatting sqref="F135">
    <cfRule type="expression" dxfId="2063" priority="40">
      <formula>kvartal &lt; 4</formula>
    </cfRule>
  </conditionalFormatting>
  <conditionalFormatting sqref="J82:K86">
    <cfRule type="expression" dxfId="2062" priority="39">
      <formula>kvartal &lt; 4</formula>
    </cfRule>
  </conditionalFormatting>
  <conditionalFormatting sqref="J87:K87">
    <cfRule type="expression" dxfId="2061" priority="38">
      <formula>kvartal &lt; 4</formula>
    </cfRule>
  </conditionalFormatting>
  <conditionalFormatting sqref="J92:K97">
    <cfRule type="expression" dxfId="2060" priority="37">
      <formula>kvartal &lt; 4</formula>
    </cfRule>
  </conditionalFormatting>
  <conditionalFormatting sqref="J102:K107">
    <cfRule type="expression" dxfId="2059" priority="36">
      <formula>kvartal &lt; 4</formula>
    </cfRule>
  </conditionalFormatting>
  <conditionalFormatting sqref="J112:K117">
    <cfRule type="expression" dxfId="2058" priority="35">
      <formula>kvartal &lt; 4</formula>
    </cfRule>
  </conditionalFormatting>
  <conditionalFormatting sqref="J122:K127">
    <cfRule type="expression" dxfId="2057" priority="34">
      <formula>kvartal &lt; 4</formula>
    </cfRule>
  </conditionalFormatting>
  <conditionalFormatting sqref="J132:K137">
    <cfRule type="expression" dxfId="2056" priority="33">
      <formula>kvartal &lt; 4</formula>
    </cfRule>
  </conditionalFormatting>
  <conditionalFormatting sqref="J146:K146">
    <cfRule type="expression" dxfId="2055" priority="32">
      <formula>kvartal &lt; 4</formula>
    </cfRule>
  </conditionalFormatting>
  <conditionalFormatting sqref="J154:K154">
    <cfRule type="expression" dxfId="2054" priority="31">
      <formula>kvartal &lt; 4</formula>
    </cfRule>
  </conditionalFormatting>
  <conditionalFormatting sqref="A26:A28">
    <cfRule type="expression" dxfId="2053" priority="15">
      <formula>kvartal &lt; 4</formula>
    </cfRule>
  </conditionalFormatting>
  <conditionalFormatting sqref="A32:A33">
    <cfRule type="expression" dxfId="2052" priority="14">
      <formula>kvartal &lt; 4</formula>
    </cfRule>
  </conditionalFormatting>
  <conditionalFormatting sqref="A37:A39">
    <cfRule type="expression" dxfId="2051" priority="13">
      <formula>kvartal &lt; 4</formula>
    </cfRule>
  </conditionalFormatting>
  <conditionalFormatting sqref="A57:A59">
    <cfRule type="expression" dxfId="2050" priority="12">
      <formula>kvartal &lt; 4</formula>
    </cfRule>
  </conditionalFormatting>
  <conditionalFormatting sqref="A63:A65">
    <cfRule type="expression" dxfId="2049" priority="11">
      <formula>kvartal &lt; 4</formula>
    </cfRule>
  </conditionalFormatting>
  <conditionalFormatting sqref="A82:A87">
    <cfRule type="expression" dxfId="2048" priority="10">
      <formula>kvartal &lt; 4</formula>
    </cfRule>
  </conditionalFormatting>
  <conditionalFormatting sqref="A92:A97">
    <cfRule type="expression" dxfId="2047" priority="9">
      <formula>kvartal &lt; 4</formula>
    </cfRule>
  </conditionalFormatting>
  <conditionalFormatting sqref="A102:A107">
    <cfRule type="expression" dxfId="2046" priority="8">
      <formula>kvartal &lt; 4</formula>
    </cfRule>
  </conditionalFormatting>
  <conditionalFormatting sqref="A112:A117">
    <cfRule type="expression" dxfId="2045" priority="7">
      <formula>kvartal &lt; 4</formula>
    </cfRule>
  </conditionalFormatting>
  <conditionalFormatting sqref="A122:A127">
    <cfRule type="expression" dxfId="2044" priority="6">
      <formula>kvartal &lt; 4</formula>
    </cfRule>
  </conditionalFormatting>
  <conditionalFormatting sqref="A132:A137">
    <cfRule type="expression" dxfId="2043" priority="5">
      <formula>kvartal &lt; 4</formula>
    </cfRule>
  </conditionalFormatting>
  <conditionalFormatting sqref="A146">
    <cfRule type="expression" dxfId="2042" priority="4">
      <formula>kvartal &lt; 4</formula>
    </cfRule>
  </conditionalFormatting>
  <conditionalFormatting sqref="A154">
    <cfRule type="expression" dxfId="2041" priority="3">
      <formula>kvartal &lt; 4</formula>
    </cfRule>
  </conditionalFormatting>
  <conditionalFormatting sqref="A29">
    <cfRule type="expression" dxfId="2040" priority="2">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O176"/>
  <sheetViews>
    <sheetView showGridLines="0" zoomScale="90" zoomScaleNormal="90" workbookViewId="0">
      <selection activeCell="A6" sqref="A6"/>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108</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27" t="s">
        <v>0</v>
      </c>
      <c r="C4" s="628"/>
      <c r="D4" s="628"/>
      <c r="E4" s="628"/>
      <c r="F4" s="627" t="s">
        <v>1</v>
      </c>
      <c r="G4" s="628"/>
      <c r="H4" s="628"/>
      <c r="I4" s="629"/>
      <c r="J4" s="623" t="s">
        <v>2</v>
      </c>
      <c r="K4" s="624"/>
      <c r="L4" s="624"/>
      <c r="M4" s="625"/>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5"/>
      <c r="E22" s="623"/>
      <c r="F22" s="654" t="s">
        <v>1</v>
      </c>
      <c r="G22" s="654"/>
      <c r="H22" s="654"/>
      <c r="I22" s="625"/>
      <c r="J22" s="653" t="s">
        <v>2</v>
      </c>
      <c r="K22" s="654"/>
      <c r="L22" s="654"/>
      <c r="M22" s="625"/>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3480</v>
      </c>
      <c r="C54" s="383">
        <v>4236</v>
      </c>
      <c r="D54" s="267">
        <v>21.7</v>
      </c>
      <c r="E54" s="179">
        <v>0.19263322995274337</v>
      </c>
      <c r="F54" s="146"/>
      <c r="G54" s="32"/>
      <c r="H54" s="160"/>
      <c r="I54" s="160"/>
      <c r="J54" s="36"/>
      <c r="K54" s="36"/>
      <c r="L54" s="160"/>
      <c r="M54" s="160"/>
      <c r="N54" s="149"/>
      <c r="O54" s="564" t="s">
        <v>438</v>
      </c>
    </row>
    <row r="55" spans="1:15" s="3" customFormat="1" ht="15.75" x14ac:dyDescent="0.2">
      <c r="A55" s="37" t="s">
        <v>341</v>
      </c>
      <c r="B55" s="354">
        <v>3480</v>
      </c>
      <c r="C55" s="355">
        <v>4236</v>
      </c>
      <c r="D55" s="268">
        <v>21.7</v>
      </c>
      <c r="E55" s="179">
        <v>0.35643838781502613</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623"/>
      <c r="F76" s="654" t="s">
        <v>1</v>
      </c>
      <c r="G76" s="654"/>
      <c r="H76" s="654"/>
      <c r="I76" s="625"/>
      <c r="J76" s="653" t="s">
        <v>2</v>
      </c>
      <c r="K76" s="654"/>
      <c r="L76" s="654"/>
      <c r="M76" s="625"/>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5"/>
      <c r="E162" s="623"/>
      <c r="F162" s="654" t="s">
        <v>1</v>
      </c>
      <c r="G162" s="654"/>
      <c r="H162" s="654"/>
      <c r="I162" s="625"/>
      <c r="J162" s="653" t="s">
        <v>2</v>
      </c>
      <c r="K162" s="654"/>
      <c r="L162" s="654"/>
      <c r="M162" s="625"/>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28">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22:D22"/>
    <mergeCell ref="F22:H22"/>
    <mergeCell ref="J22:L22"/>
    <mergeCell ref="D47:F47"/>
    <mergeCell ref="G47:I47"/>
    <mergeCell ref="J47:L47"/>
  </mergeCells>
  <conditionalFormatting sqref="B57:C59">
    <cfRule type="expression" dxfId="2039" priority="187">
      <formula>kvartal &lt; 4</formula>
    </cfRule>
  </conditionalFormatting>
  <conditionalFormatting sqref="B63:C65">
    <cfRule type="expression" dxfId="2038" priority="186">
      <formula>kvartal &lt; 4</formula>
    </cfRule>
  </conditionalFormatting>
  <conditionalFormatting sqref="B37">
    <cfRule type="expression" dxfId="2037" priority="185">
      <formula>kvartal &lt; 4</formula>
    </cfRule>
  </conditionalFormatting>
  <conditionalFormatting sqref="B38">
    <cfRule type="expression" dxfId="2036" priority="184">
      <formula>kvartal &lt; 4</formula>
    </cfRule>
  </conditionalFormatting>
  <conditionalFormatting sqref="B39">
    <cfRule type="expression" dxfId="2035" priority="183">
      <formula>kvartal &lt; 4</formula>
    </cfRule>
  </conditionalFormatting>
  <conditionalFormatting sqref="A34">
    <cfRule type="expression" dxfId="2034" priority="56">
      <formula>kvartal &lt; 4</formula>
    </cfRule>
  </conditionalFormatting>
  <conditionalFormatting sqref="C37">
    <cfRule type="expression" dxfId="2033" priority="182">
      <formula>kvartal &lt; 4</formula>
    </cfRule>
  </conditionalFormatting>
  <conditionalFormatting sqref="C38">
    <cfRule type="expression" dxfId="2032" priority="181">
      <formula>kvartal &lt; 4</formula>
    </cfRule>
  </conditionalFormatting>
  <conditionalFormatting sqref="C39">
    <cfRule type="expression" dxfId="2031" priority="180">
      <formula>kvartal &lt; 4</formula>
    </cfRule>
  </conditionalFormatting>
  <conditionalFormatting sqref="B26:C28">
    <cfRule type="expression" dxfId="2030" priority="179">
      <formula>kvartal &lt; 4</formula>
    </cfRule>
  </conditionalFormatting>
  <conditionalFormatting sqref="B32:C33">
    <cfRule type="expression" dxfId="2029" priority="178">
      <formula>kvartal &lt; 4</formula>
    </cfRule>
  </conditionalFormatting>
  <conditionalFormatting sqref="B34">
    <cfRule type="expression" dxfId="2028" priority="177">
      <formula>kvartal &lt; 4</formula>
    </cfRule>
  </conditionalFormatting>
  <conditionalFormatting sqref="C34">
    <cfRule type="expression" dxfId="2027" priority="176">
      <formula>kvartal &lt; 4</formula>
    </cfRule>
  </conditionalFormatting>
  <conditionalFormatting sqref="F26:G28">
    <cfRule type="expression" dxfId="2026" priority="175">
      <formula>kvartal &lt; 4</formula>
    </cfRule>
  </conditionalFormatting>
  <conditionalFormatting sqref="F32">
    <cfRule type="expression" dxfId="2025" priority="174">
      <formula>kvartal &lt; 4</formula>
    </cfRule>
  </conditionalFormatting>
  <conditionalFormatting sqref="G32">
    <cfRule type="expression" dxfId="2024" priority="173">
      <formula>kvartal &lt; 4</formula>
    </cfRule>
  </conditionalFormatting>
  <conditionalFormatting sqref="F33">
    <cfRule type="expression" dxfId="2023" priority="172">
      <formula>kvartal &lt; 4</formula>
    </cfRule>
  </conditionalFormatting>
  <conditionalFormatting sqref="G33">
    <cfRule type="expression" dxfId="2022" priority="171">
      <formula>kvartal &lt; 4</formula>
    </cfRule>
  </conditionalFormatting>
  <conditionalFormatting sqref="F34">
    <cfRule type="expression" dxfId="2021" priority="170">
      <formula>kvartal &lt; 4</formula>
    </cfRule>
  </conditionalFormatting>
  <conditionalFormatting sqref="G34">
    <cfRule type="expression" dxfId="2020" priority="169">
      <formula>kvartal &lt; 4</formula>
    </cfRule>
  </conditionalFormatting>
  <conditionalFormatting sqref="F37">
    <cfRule type="expression" dxfId="2019" priority="168">
      <formula>kvartal &lt; 4</formula>
    </cfRule>
  </conditionalFormatting>
  <conditionalFormatting sqref="F38">
    <cfRule type="expression" dxfId="2018" priority="167">
      <formula>kvartal &lt; 4</formula>
    </cfRule>
  </conditionalFormatting>
  <conditionalFormatting sqref="F39">
    <cfRule type="expression" dxfId="2017" priority="166">
      <formula>kvartal &lt; 4</formula>
    </cfRule>
  </conditionalFormatting>
  <conditionalFormatting sqref="G37">
    <cfRule type="expression" dxfId="2016" priority="165">
      <formula>kvartal &lt; 4</formula>
    </cfRule>
  </conditionalFormatting>
  <conditionalFormatting sqref="G38">
    <cfRule type="expression" dxfId="2015" priority="164">
      <formula>kvartal &lt; 4</formula>
    </cfRule>
  </conditionalFormatting>
  <conditionalFormatting sqref="G39">
    <cfRule type="expression" dxfId="2014" priority="163">
      <formula>kvartal &lt; 4</formula>
    </cfRule>
  </conditionalFormatting>
  <conditionalFormatting sqref="B29">
    <cfRule type="expression" dxfId="2013" priority="162">
      <formula>kvartal &lt; 4</formula>
    </cfRule>
  </conditionalFormatting>
  <conditionalFormatting sqref="C29">
    <cfRule type="expression" dxfId="2012" priority="161">
      <formula>kvartal &lt; 4</formula>
    </cfRule>
  </conditionalFormatting>
  <conditionalFormatting sqref="F29">
    <cfRule type="expression" dxfId="2011" priority="160">
      <formula>kvartal &lt; 4</formula>
    </cfRule>
  </conditionalFormatting>
  <conditionalFormatting sqref="G29">
    <cfRule type="expression" dxfId="2010" priority="159">
      <formula>kvartal &lt; 4</formula>
    </cfRule>
  </conditionalFormatting>
  <conditionalFormatting sqref="J26:K29">
    <cfRule type="expression" dxfId="2009" priority="158">
      <formula>kvartal &lt; 4</formula>
    </cfRule>
  </conditionalFormatting>
  <conditionalFormatting sqref="J32:K34">
    <cfRule type="expression" dxfId="2008" priority="157">
      <formula>kvartal &lt; 4</formula>
    </cfRule>
  </conditionalFormatting>
  <conditionalFormatting sqref="J37:K39">
    <cfRule type="expression" dxfId="2007" priority="156">
      <formula>kvartal &lt; 4</formula>
    </cfRule>
  </conditionalFormatting>
  <conditionalFormatting sqref="J82:K86">
    <cfRule type="expression" dxfId="2006" priority="94">
      <formula>kvartal &lt; 4</formula>
    </cfRule>
  </conditionalFormatting>
  <conditionalFormatting sqref="J87:K87">
    <cfRule type="expression" dxfId="2005" priority="93">
      <formula>kvartal &lt; 4</formula>
    </cfRule>
  </conditionalFormatting>
  <conditionalFormatting sqref="J92:K97">
    <cfRule type="expression" dxfId="2004" priority="92">
      <formula>kvartal &lt; 4</formula>
    </cfRule>
  </conditionalFormatting>
  <conditionalFormatting sqref="J102:K107">
    <cfRule type="expression" dxfId="2003" priority="91">
      <formula>kvartal &lt; 4</formula>
    </cfRule>
  </conditionalFormatting>
  <conditionalFormatting sqref="J112:K117">
    <cfRule type="expression" dxfId="2002" priority="90">
      <formula>kvartal &lt; 4</formula>
    </cfRule>
  </conditionalFormatting>
  <conditionalFormatting sqref="J122:K127">
    <cfRule type="expression" dxfId="2001" priority="89">
      <formula>kvartal &lt; 4</formula>
    </cfRule>
  </conditionalFormatting>
  <conditionalFormatting sqref="J132:K137">
    <cfRule type="expression" dxfId="2000" priority="88">
      <formula>kvartal &lt; 4</formula>
    </cfRule>
  </conditionalFormatting>
  <conditionalFormatting sqref="J146:K146">
    <cfRule type="expression" dxfId="1999" priority="87">
      <formula>kvartal &lt; 4</formula>
    </cfRule>
  </conditionalFormatting>
  <conditionalFormatting sqref="J154:K154">
    <cfRule type="expression" dxfId="1998" priority="86">
      <formula>kvartal &lt; 4</formula>
    </cfRule>
  </conditionalFormatting>
  <conditionalFormatting sqref="A26:A28">
    <cfRule type="expression" dxfId="1997" priority="70">
      <formula>kvartal &lt; 4</formula>
    </cfRule>
  </conditionalFormatting>
  <conditionalFormatting sqref="A32:A33">
    <cfRule type="expression" dxfId="1996" priority="69">
      <formula>kvartal &lt; 4</formula>
    </cfRule>
  </conditionalFormatting>
  <conditionalFormatting sqref="A37:A39">
    <cfRule type="expression" dxfId="1995" priority="68">
      <formula>kvartal &lt; 4</formula>
    </cfRule>
  </conditionalFormatting>
  <conditionalFormatting sqref="A57:A59">
    <cfRule type="expression" dxfId="1994" priority="67">
      <formula>kvartal &lt; 4</formula>
    </cfRule>
  </conditionalFormatting>
  <conditionalFormatting sqref="A63:A65">
    <cfRule type="expression" dxfId="1993" priority="66">
      <formula>kvartal &lt; 4</formula>
    </cfRule>
  </conditionalFormatting>
  <conditionalFormatting sqref="A82:A87">
    <cfRule type="expression" dxfId="1992" priority="65">
      <formula>kvartal &lt; 4</formula>
    </cfRule>
  </conditionalFormatting>
  <conditionalFormatting sqref="A92:A97">
    <cfRule type="expression" dxfId="1991" priority="64">
      <formula>kvartal &lt; 4</formula>
    </cfRule>
  </conditionalFormatting>
  <conditionalFormatting sqref="A102:A107">
    <cfRule type="expression" dxfId="1990" priority="63">
      <formula>kvartal &lt; 4</formula>
    </cfRule>
  </conditionalFormatting>
  <conditionalFormatting sqref="A112:A117">
    <cfRule type="expression" dxfId="1989" priority="62">
      <formula>kvartal &lt; 4</formula>
    </cfRule>
  </conditionalFormatting>
  <conditionalFormatting sqref="A122:A127">
    <cfRule type="expression" dxfId="1988" priority="61">
      <formula>kvartal &lt; 4</formula>
    </cfRule>
  </conditionalFormatting>
  <conditionalFormatting sqref="A132:A137">
    <cfRule type="expression" dxfId="1987" priority="60">
      <formula>kvartal &lt; 4</formula>
    </cfRule>
  </conditionalFormatting>
  <conditionalFormatting sqref="A146">
    <cfRule type="expression" dxfId="1986" priority="59">
      <formula>kvartal &lt; 4</formula>
    </cfRule>
  </conditionalFormatting>
  <conditionalFormatting sqref="A154">
    <cfRule type="expression" dxfId="1985" priority="58">
      <formula>kvartal &lt; 4</formula>
    </cfRule>
  </conditionalFormatting>
  <conditionalFormatting sqref="A29">
    <cfRule type="expression" dxfId="1984" priority="57">
      <formula>kvartal &lt; 4</formula>
    </cfRule>
  </conditionalFormatting>
  <conditionalFormatting sqref="B82">
    <cfRule type="expression" dxfId="1983" priority="55">
      <formula>kvartal &lt; 4</formula>
    </cfRule>
  </conditionalFormatting>
  <conditionalFormatting sqref="C82">
    <cfRule type="expression" dxfId="1982" priority="54">
      <formula>kvartal &lt; 4</formula>
    </cfRule>
  </conditionalFormatting>
  <conditionalFormatting sqref="B85">
    <cfRule type="expression" dxfId="1981" priority="53">
      <formula>kvartal &lt; 4</formula>
    </cfRule>
  </conditionalFormatting>
  <conditionalFormatting sqref="C85">
    <cfRule type="expression" dxfId="1980" priority="52">
      <formula>kvartal &lt; 4</formula>
    </cfRule>
  </conditionalFormatting>
  <conditionalFormatting sqref="B146">
    <cfRule type="expression" dxfId="1979" priority="51">
      <formula>kvartal &lt; 4</formula>
    </cfRule>
  </conditionalFormatting>
  <conditionalFormatting sqref="C146">
    <cfRule type="expression" dxfId="1978" priority="50">
      <formula>kvartal &lt; 4</formula>
    </cfRule>
  </conditionalFormatting>
  <conditionalFormatting sqref="B154">
    <cfRule type="expression" dxfId="1977" priority="49">
      <formula>kvartal &lt; 4</formula>
    </cfRule>
  </conditionalFormatting>
  <conditionalFormatting sqref="C154">
    <cfRule type="expression" dxfId="1976" priority="48">
      <formula>kvartal &lt; 4</formula>
    </cfRule>
  </conditionalFormatting>
  <conditionalFormatting sqref="F146">
    <cfRule type="expression" dxfId="1975" priority="47">
      <formula>kvartal &lt; 4</formula>
    </cfRule>
  </conditionalFormatting>
  <conditionalFormatting sqref="G146">
    <cfRule type="expression" dxfId="1974" priority="46">
      <formula>kvartal &lt; 4</formula>
    </cfRule>
  </conditionalFormatting>
  <conditionalFormatting sqref="F154:G154">
    <cfRule type="expression" dxfId="1973" priority="45">
      <formula>kvartal &lt; 4</formula>
    </cfRule>
  </conditionalFormatting>
  <conditionalFormatting sqref="F92">
    <cfRule type="expression" dxfId="1972" priority="44">
      <formula>kvartal &lt; 4</formula>
    </cfRule>
  </conditionalFormatting>
  <conditionalFormatting sqref="G92">
    <cfRule type="expression" dxfId="1971" priority="43">
      <formula>kvartal &lt; 4</formula>
    </cfRule>
  </conditionalFormatting>
  <conditionalFormatting sqref="F95">
    <cfRule type="expression" dxfId="1970" priority="42">
      <formula>kvartal &lt; 4</formula>
    </cfRule>
  </conditionalFormatting>
  <conditionalFormatting sqref="G95">
    <cfRule type="expression" dxfId="1969" priority="41">
      <formula>kvartal &lt; 4</formula>
    </cfRule>
  </conditionalFormatting>
  <conditionalFormatting sqref="F102">
    <cfRule type="expression" dxfId="1968" priority="40">
      <formula>kvartal &lt; 4</formula>
    </cfRule>
  </conditionalFormatting>
  <conditionalFormatting sqref="G102">
    <cfRule type="expression" dxfId="1967" priority="39">
      <formula>kvartal &lt; 4</formula>
    </cfRule>
  </conditionalFormatting>
  <conditionalFormatting sqref="F105">
    <cfRule type="expression" dxfId="1966" priority="38">
      <formula>kvartal &lt; 4</formula>
    </cfRule>
  </conditionalFormatting>
  <conditionalFormatting sqref="G105">
    <cfRule type="expression" dxfId="1965" priority="37">
      <formula>kvartal &lt; 4</formula>
    </cfRule>
  </conditionalFormatting>
  <conditionalFormatting sqref="F82">
    <cfRule type="expression" dxfId="1964" priority="36">
      <formula>kvartal &lt; 4</formula>
    </cfRule>
  </conditionalFormatting>
  <conditionalFormatting sqref="G82">
    <cfRule type="expression" dxfId="1963" priority="35">
      <formula>kvartal &lt; 4</formula>
    </cfRule>
  </conditionalFormatting>
  <conditionalFormatting sqref="F85">
    <cfRule type="expression" dxfId="1962" priority="34">
      <formula>kvartal &lt; 4</formula>
    </cfRule>
  </conditionalFormatting>
  <conditionalFormatting sqref="G85">
    <cfRule type="expression" dxfId="1961" priority="33">
      <formula>kvartal &lt; 4</formula>
    </cfRule>
  </conditionalFormatting>
  <conditionalFormatting sqref="F112">
    <cfRule type="expression" dxfId="1960" priority="32">
      <formula>kvartal &lt; 4</formula>
    </cfRule>
  </conditionalFormatting>
  <conditionalFormatting sqref="G112">
    <cfRule type="expression" dxfId="1959" priority="31">
      <formula>kvartal &lt; 4</formula>
    </cfRule>
  </conditionalFormatting>
  <conditionalFormatting sqref="F115">
    <cfRule type="expression" dxfId="1958" priority="30">
      <formula>kvartal &lt; 4</formula>
    </cfRule>
  </conditionalFormatting>
  <conditionalFormatting sqref="G115">
    <cfRule type="expression" dxfId="1957" priority="29">
      <formula>kvartal &lt; 4</formula>
    </cfRule>
  </conditionalFormatting>
  <conditionalFormatting sqref="F122">
    <cfRule type="expression" dxfId="1956" priority="28">
      <formula>kvartal &lt; 4</formula>
    </cfRule>
  </conditionalFormatting>
  <conditionalFormatting sqref="G122">
    <cfRule type="expression" dxfId="1955" priority="27">
      <formula>kvartal &lt; 4</formula>
    </cfRule>
  </conditionalFormatting>
  <conditionalFormatting sqref="F125">
    <cfRule type="expression" dxfId="1954" priority="26">
      <formula>kvartal &lt; 4</formula>
    </cfRule>
  </conditionalFormatting>
  <conditionalFormatting sqref="G125">
    <cfRule type="expression" dxfId="1953" priority="25">
      <formula>kvartal &lt; 4</formula>
    </cfRule>
  </conditionalFormatting>
  <conditionalFormatting sqref="F132">
    <cfRule type="expression" dxfId="1952" priority="24">
      <formula>kvartal &lt; 4</formula>
    </cfRule>
  </conditionalFormatting>
  <conditionalFormatting sqref="G132">
    <cfRule type="expression" dxfId="1951" priority="23">
      <formula>kvartal &lt; 4</formula>
    </cfRule>
  </conditionalFormatting>
  <conditionalFormatting sqref="F135">
    <cfRule type="expression" dxfId="1950" priority="22">
      <formula>kvartal &lt; 4</formula>
    </cfRule>
  </conditionalFormatting>
  <conditionalFormatting sqref="G135">
    <cfRule type="expression" dxfId="1949" priority="21">
      <formula>kvartal &lt; 4</formula>
    </cfRule>
  </conditionalFormatting>
  <conditionalFormatting sqref="B132">
    <cfRule type="expression" dxfId="1948" priority="20">
      <formula>kvartal &lt; 4</formula>
    </cfRule>
  </conditionalFormatting>
  <conditionalFormatting sqref="C132">
    <cfRule type="expression" dxfId="1947" priority="19">
      <formula>kvartal &lt; 4</formula>
    </cfRule>
  </conditionalFormatting>
  <conditionalFormatting sqref="B135">
    <cfRule type="expression" dxfId="1946" priority="18">
      <formula>kvartal &lt; 4</formula>
    </cfRule>
  </conditionalFormatting>
  <conditionalFormatting sqref="C135">
    <cfRule type="expression" dxfId="1945" priority="17">
      <formula>kvartal &lt; 4</formula>
    </cfRule>
  </conditionalFormatting>
  <conditionalFormatting sqref="B122">
    <cfRule type="expression" dxfId="1944" priority="16">
      <formula>kvartal &lt; 4</formula>
    </cfRule>
  </conditionalFormatting>
  <conditionalFormatting sqref="C122">
    <cfRule type="expression" dxfId="1943" priority="15">
      <formula>kvartal &lt; 4</formula>
    </cfRule>
  </conditionalFormatting>
  <conditionalFormatting sqref="B125">
    <cfRule type="expression" dxfId="1942" priority="14">
      <formula>kvartal &lt; 4</formula>
    </cfRule>
  </conditionalFormatting>
  <conditionalFormatting sqref="C125">
    <cfRule type="expression" dxfId="1941" priority="13">
      <formula>kvartal &lt; 4</formula>
    </cfRule>
  </conditionalFormatting>
  <conditionalFormatting sqref="B112">
    <cfRule type="expression" dxfId="1940" priority="12">
      <formula>kvartal &lt; 4</formula>
    </cfRule>
  </conditionalFormatting>
  <conditionalFormatting sqref="C112">
    <cfRule type="expression" dxfId="1939" priority="11">
      <formula>kvartal &lt; 4</formula>
    </cfRule>
  </conditionalFormatting>
  <conditionalFormatting sqref="B115">
    <cfRule type="expression" dxfId="1938" priority="10">
      <formula>kvartal &lt; 4</formula>
    </cfRule>
  </conditionalFormatting>
  <conditionalFormatting sqref="C115">
    <cfRule type="expression" dxfId="1937" priority="9">
      <formula>kvartal &lt; 4</formula>
    </cfRule>
  </conditionalFormatting>
  <conditionalFormatting sqref="B102">
    <cfRule type="expression" dxfId="1936" priority="8">
      <formula>kvartal &lt; 4</formula>
    </cfRule>
  </conditionalFormatting>
  <conditionalFormatting sqref="C102">
    <cfRule type="expression" dxfId="1935" priority="7">
      <formula>kvartal &lt; 4</formula>
    </cfRule>
  </conditionalFormatting>
  <conditionalFormatting sqref="B105">
    <cfRule type="expression" dxfId="1934" priority="6">
      <formula>kvartal &lt; 4</formula>
    </cfRule>
  </conditionalFormatting>
  <conditionalFormatting sqref="C105">
    <cfRule type="expression" dxfId="1933" priority="5">
      <formula>kvartal &lt; 4</formula>
    </cfRule>
  </conditionalFormatting>
  <conditionalFormatting sqref="B92">
    <cfRule type="expression" dxfId="1932" priority="4">
      <formula>kvartal &lt; 4</formula>
    </cfRule>
  </conditionalFormatting>
  <conditionalFormatting sqref="C92">
    <cfRule type="expression" dxfId="1931" priority="3">
      <formula>kvartal &lt; 4</formula>
    </cfRule>
  </conditionalFormatting>
  <conditionalFormatting sqref="B95">
    <cfRule type="expression" dxfId="1930" priority="2">
      <formula>kvartal &lt; 4</formula>
    </cfRule>
  </conditionalFormatting>
  <conditionalFormatting sqref="C95">
    <cfRule type="expression" dxfId="1929" priority="1">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O176"/>
  <sheetViews>
    <sheetView showGridLines="0" zoomScale="90" zoomScaleNormal="90" workbookViewId="0">
      <selection activeCell="A6" sqref="A6"/>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162</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5"/>
      <c r="E4" s="623"/>
      <c r="F4" s="654" t="s">
        <v>1</v>
      </c>
      <c r="G4" s="654"/>
      <c r="H4" s="654"/>
      <c r="I4" s="625"/>
      <c r="J4" s="653" t="s">
        <v>2</v>
      </c>
      <c r="K4" s="654"/>
      <c r="L4" s="654"/>
      <c r="M4" s="625"/>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378">
        <v>453461</v>
      </c>
      <c r="C7" s="379">
        <v>446348</v>
      </c>
      <c r="D7" s="263">
        <v>-1.6</v>
      </c>
      <c r="E7" s="179">
        <v>25.936061988087282</v>
      </c>
      <c r="F7" s="609" t="s">
        <v>438</v>
      </c>
      <c r="G7" s="611" t="s">
        <v>438</v>
      </c>
      <c r="H7" s="600" t="s">
        <v>438</v>
      </c>
      <c r="I7" s="587" t="s">
        <v>438</v>
      </c>
      <c r="J7" s="380">
        <v>453461</v>
      </c>
      <c r="K7" s="381">
        <v>446348</v>
      </c>
      <c r="L7" s="267">
        <v>-1.6</v>
      </c>
      <c r="M7" s="179">
        <v>9.9885118804772475</v>
      </c>
      <c r="O7" s="564" t="s">
        <v>438</v>
      </c>
    </row>
    <row r="8" spans="1:15" ht="15.75" x14ac:dyDescent="0.2">
      <c r="A8" s="20" t="s">
        <v>32</v>
      </c>
      <c r="B8" s="354">
        <v>251494</v>
      </c>
      <c r="C8" s="355">
        <v>253756</v>
      </c>
      <c r="D8" s="167">
        <v>0.9</v>
      </c>
      <c r="E8" s="179">
        <v>27.479757651397534</v>
      </c>
      <c r="F8" s="357"/>
      <c r="G8" s="358"/>
      <c r="H8" s="167"/>
      <c r="I8" s="587" t="s">
        <v>438</v>
      </c>
      <c r="J8" s="241">
        <v>251494</v>
      </c>
      <c r="K8" s="359">
        <v>253756</v>
      </c>
      <c r="L8" s="268"/>
      <c r="M8" s="179">
        <v>27.479757651397534</v>
      </c>
      <c r="O8" s="564" t="s">
        <v>438</v>
      </c>
    </row>
    <row r="9" spans="1:15" ht="15.75" x14ac:dyDescent="0.2">
      <c r="A9" s="20" t="s">
        <v>31</v>
      </c>
      <c r="B9" s="354">
        <v>201967</v>
      </c>
      <c r="C9" s="355">
        <v>192592</v>
      </c>
      <c r="D9" s="167">
        <v>-4.5999999999999996</v>
      </c>
      <c r="E9" s="179">
        <v>37.150186201686033</v>
      </c>
      <c r="F9" s="357"/>
      <c r="G9" s="358"/>
      <c r="H9" s="167"/>
      <c r="I9" s="587" t="s">
        <v>438</v>
      </c>
      <c r="J9" s="241">
        <v>201967</v>
      </c>
      <c r="K9" s="359">
        <v>192592</v>
      </c>
      <c r="L9" s="268"/>
      <c r="M9" s="179">
        <v>37.150186201686033</v>
      </c>
      <c r="O9" s="564" t="s">
        <v>438</v>
      </c>
    </row>
    <row r="10" spans="1:15" ht="15.75" x14ac:dyDescent="0.2">
      <c r="A10" s="13" t="s">
        <v>29</v>
      </c>
      <c r="B10" s="382">
        <v>11629</v>
      </c>
      <c r="C10" s="383">
        <v>14438</v>
      </c>
      <c r="D10" s="167">
        <v>24.2</v>
      </c>
      <c r="E10" s="179">
        <v>15.2849290778735</v>
      </c>
      <c r="F10" s="571" t="s">
        <v>438</v>
      </c>
      <c r="G10" s="580" t="s">
        <v>438</v>
      </c>
      <c r="H10" s="596" t="s">
        <v>438</v>
      </c>
      <c r="I10" s="587" t="s">
        <v>438</v>
      </c>
      <c r="J10" s="380">
        <v>11629</v>
      </c>
      <c r="K10" s="381">
        <v>14438</v>
      </c>
      <c r="L10" s="268">
        <v>24.2</v>
      </c>
      <c r="M10" s="179">
        <v>0.56146054037928728</v>
      </c>
      <c r="O10" s="564" t="s">
        <v>438</v>
      </c>
    </row>
    <row r="11" spans="1:15" ht="15.75" x14ac:dyDescent="0.2">
      <c r="A11" s="20" t="s">
        <v>32</v>
      </c>
      <c r="B11" s="354">
        <v>8132</v>
      </c>
      <c r="C11" s="355">
        <v>8311</v>
      </c>
      <c r="D11" s="167">
        <v>2.2000000000000002</v>
      </c>
      <c r="E11" s="179">
        <v>15.805755911159261</v>
      </c>
      <c r="F11" s="357"/>
      <c r="G11" s="358"/>
      <c r="H11" s="167"/>
      <c r="I11" s="587" t="s">
        <v>438</v>
      </c>
      <c r="J11" s="241">
        <v>8132</v>
      </c>
      <c r="K11" s="359">
        <v>8311</v>
      </c>
      <c r="L11" s="268"/>
      <c r="M11" s="179">
        <v>15.805755911159261</v>
      </c>
      <c r="O11" s="564" t="s">
        <v>438</v>
      </c>
    </row>
    <row r="12" spans="1:15" ht="15.75" x14ac:dyDescent="0.2">
      <c r="A12" s="20" t="s">
        <v>31</v>
      </c>
      <c r="B12" s="354">
        <v>3497</v>
      </c>
      <c r="C12" s="355">
        <v>6127</v>
      </c>
      <c r="D12" s="167">
        <v>75.2</v>
      </c>
      <c r="E12" s="179">
        <v>23.471214136820041</v>
      </c>
      <c r="F12" s="357"/>
      <c r="G12" s="358"/>
      <c r="H12" s="167"/>
      <c r="I12" s="587" t="s">
        <v>438</v>
      </c>
      <c r="J12" s="241">
        <v>3497</v>
      </c>
      <c r="K12" s="359">
        <v>6127</v>
      </c>
      <c r="L12" s="268"/>
      <c r="M12" s="179">
        <v>23.471214136820041</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5"/>
      <c r="E22" s="623"/>
      <c r="F22" s="654" t="s">
        <v>1</v>
      </c>
      <c r="G22" s="654"/>
      <c r="H22" s="654"/>
      <c r="I22" s="625"/>
      <c r="J22" s="653" t="s">
        <v>2</v>
      </c>
      <c r="K22" s="654"/>
      <c r="L22" s="654"/>
      <c r="M22" s="625"/>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534286</v>
      </c>
      <c r="C54" s="383">
        <v>540119</v>
      </c>
      <c r="D54" s="267">
        <v>1.1000000000000001</v>
      </c>
      <c r="E54" s="179">
        <v>24.562055601710529</v>
      </c>
      <c r="F54" s="146"/>
      <c r="G54" s="32"/>
      <c r="H54" s="160"/>
      <c r="I54" s="160"/>
      <c r="J54" s="36"/>
      <c r="K54" s="36"/>
      <c r="L54" s="160"/>
      <c r="M54" s="160"/>
      <c r="N54" s="149"/>
      <c r="O54" s="564" t="s">
        <v>438</v>
      </c>
    </row>
    <row r="55" spans="1:15" s="3" customFormat="1" ht="15.75" x14ac:dyDescent="0.2">
      <c r="A55" s="37" t="s">
        <v>341</v>
      </c>
      <c r="B55" s="354">
        <v>333076</v>
      </c>
      <c r="C55" s="355">
        <v>339636</v>
      </c>
      <c r="D55" s="268">
        <v>2</v>
      </c>
      <c r="E55" s="179">
        <v>28.578684675152079</v>
      </c>
      <c r="F55" s="146"/>
      <c r="G55" s="32"/>
      <c r="H55" s="146"/>
      <c r="I55" s="146"/>
      <c r="J55" s="32"/>
      <c r="K55" s="32"/>
      <c r="L55" s="160"/>
      <c r="M55" s="160"/>
      <c r="N55" s="149"/>
      <c r="O55" s="564" t="s">
        <v>438</v>
      </c>
    </row>
    <row r="56" spans="1:15" s="3" customFormat="1" ht="15.75" x14ac:dyDescent="0.2">
      <c r="A56" s="37" t="s">
        <v>342</v>
      </c>
      <c r="B56" s="43">
        <v>201210</v>
      </c>
      <c r="C56" s="359">
        <v>200483</v>
      </c>
      <c r="D56" s="268">
        <v>-0.4</v>
      </c>
      <c r="E56" s="179">
        <v>19.838539919807207</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382">
        <v>9729</v>
      </c>
      <c r="C60" s="383">
        <v>4566</v>
      </c>
      <c r="D60" s="268">
        <v>-53.1</v>
      </c>
      <c r="E60" s="179">
        <v>12.266062682086709</v>
      </c>
      <c r="F60" s="146"/>
      <c r="G60" s="32"/>
      <c r="H60" s="146"/>
      <c r="I60" s="146"/>
      <c r="J60" s="32"/>
      <c r="K60" s="32"/>
      <c r="L60" s="160"/>
      <c r="M60" s="160"/>
      <c r="N60" s="149"/>
      <c r="O60" s="564" t="s">
        <v>438</v>
      </c>
    </row>
    <row r="61" spans="1:15" s="3" customFormat="1" ht="15.75" x14ac:dyDescent="0.2">
      <c r="A61" s="37" t="s">
        <v>341</v>
      </c>
      <c r="B61" s="354">
        <v>307</v>
      </c>
      <c r="C61" s="355">
        <v>368</v>
      </c>
      <c r="D61" s="268">
        <v>19.899999999999999</v>
      </c>
      <c r="E61" s="179">
        <v>1.6309910278208513</v>
      </c>
      <c r="F61" s="146"/>
      <c r="G61" s="32"/>
      <c r="H61" s="146"/>
      <c r="I61" s="146"/>
      <c r="J61" s="32"/>
      <c r="K61" s="32"/>
      <c r="L61" s="160"/>
      <c r="M61" s="160"/>
      <c r="N61" s="149"/>
      <c r="O61" s="564" t="s">
        <v>438</v>
      </c>
    </row>
    <row r="62" spans="1:15" s="3" customFormat="1" ht="15.75" x14ac:dyDescent="0.2">
      <c r="A62" s="37" t="s">
        <v>342</v>
      </c>
      <c r="B62" s="43">
        <v>9422</v>
      </c>
      <c r="C62" s="359">
        <v>4198</v>
      </c>
      <c r="D62" s="268">
        <v>-55.4</v>
      </c>
      <c r="E62" s="179">
        <v>28.632442878796521</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382">
        <v>16681</v>
      </c>
      <c r="C66" s="383">
        <v>56028</v>
      </c>
      <c r="D66" s="268">
        <v>235.9</v>
      </c>
      <c r="E66" s="179">
        <v>54.352551088225809</v>
      </c>
      <c r="F66" s="146"/>
      <c r="G66" s="32"/>
      <c r="H66" s="146"/>
      <c r="I66" s="146"/>
      <c r="J66" s="32"/>
      <c r="K66" s="32"/>
      <c r="L66" s="160"/>
      <c r="M66" s="160"/>
      <c r="N66" s="149"/>
      <c r="O66" s="564" t="s">
        <v>438</v>
      </c>
    </row>
    <row r="67" spans="1:15" s="3" customFormat="1" ht="15.75" x14ac:dyDescent="0.2">
      <c r="A67" s="37" t="s">
        <v>341</v>
      </c>
      <c r="B67" s="354">
        <v>16681</v>
      </c>
      <c r="C67" s="355">
        <v>56028</v>
      </c>
      <c r="D67" s="268">
        <v>235.9</v>
      </c>
      <c r="E67" s="179">
        <v>61.75164989314203</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382">
        <v>22754</v>
      </c>
      <c r="C69" s="383">
        <v>33622</v>
      </c>
      <c r="D69" s="268">
        <v>47.8</v>
      </c>
      <c r="E69" s="179">
        <v>43.738616456577034</v>
      </c>
      <c r="F69" s="146"/>
      <c r="G69" s="32"/>
      <c r="H69" s="146"/>
      <c r="I69" s="146"/>
      <c r="J69" s="32"/>
      <c r="K69" s="32"/>
      <c r="L69" s="160"/>
      <c r="M69" s="160"/>
      <c r="N69" s="149"/>
      <c r="O69" s="564" t="s">
        <v>438</v>
      </c>
    </row>
    <row r="70" spans="1:15" s="3" customFormat="1" ht="15.75" x14ac:dyDescent="0.2">
      <c r="A70" s="37" t="s">
        <v>341</v>
      </c>
      <c r="B70" s="354">
        <v>22754</v>
      </c>
      <c r="C70" s="355">
        <v>33622</v>
      </c>
      <c r="D70" s="268">
        <v>47.8</v>
      </c>
      <c r="E70" s="179">
        <v>43.738616456577034</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928" priority="187">
      <formula>kvartal &lt; 4</formula>
    </cfRule>
  </conditionalFormatting>
  <conditionalFormatting sqref="B63:C65">
    <cfRule type="expression" dxfId="1927" priority="186">
      <formula>kvartal &lt; 4</formula>
    </cfRule>
  </conditionalFormatting>
  <conditionalFormatting sqref="B37">
    <cfRule type="expression" dxfId="1926" priority="185">
      <formula>kvartal &lt; 4</formula>
    </cfRule>
  </conditionalFormatting>
  <conditionalFormatting sqref="B38">
    <cfRule type="expression" dxfId="1925" priority="184">
      <formula>kvartal &lt; 4</formula>
    </cfRule>
  </conditionalFormatting>
  <conditionalFormatting sqref="B39">
    <cfRule type="expression" dxfId="1924" priority="183">
      <formula>kvartal &lt; 4</formula>
    </cfRule>
  </conditionalFormatting>
  <conditionalFormatting sqref="A34">
    <cfRule type="expression" dxfId="1923" priority="56">
      <formula>kvartal &lt; 4</formula>
    </cfRule>
  </conditionalFormatting>
  <conditionalFormatting sqref="C37">
    <cfRule type="expression" dxfId="1922" priority="182">
      <formula>kvartal &lt; 4</formula>
    </cfRule>
  </conditionalFormatting>
  <conditionalFormatting sqref="C38">
    <cfRule type="expression" dxfId="1921" priority="181">
      <formula>kvartal &lt; 4</formula>
    </cfRule>
  </conditionalFormatting>
  <conditionalFormatting sqref="C39">
    <cfRule type="expression" dxfId="1920" priority="180">
      <formula>kvartal &lt; 4</formula>
    </cfRule>
  </conditionalFormatting>
  <conditionalFormatting sqref="B26:C28">
    <cfRule type="expression" dxfId="1919" priority="179">
      <formula>kvartal &lt; 4</formula>
    </cfRule>
  </conditionalFormatting>
  <conditionalFormatting sqref="B32:C33">
    <cfRule type="expression" dxfId="1918" priority="178">
      <formula>kvartal &lt; 4</formula>
    </cfRule>
  </conditionalFormatting>
  <conditionalFormatting sqref="B34">
    <cfRule type="expression" dxfId="1917" priority="177">
      <formula>kvartal &lt; 4</formula>
    </cfRule>
  </conditionalFormatting>
  <conditionalFormatting sqref="C34">
    <cfRule type="expression" dxfId="1916" priority="176">
      <formula>kvartal &lt; 4</formula>
    </cfRule>
  </conditionalFormatting>
  <conditionalFormatting sqref="F26:G28">
    <cfRule type="expression" dxfId="1915" priority="175">
      <formula>kvartal &lt; 4</formula>
    </cfRule>
  </conditionalFormatting>
  <conditionalFormatting sqref="F32">
    <cfRule type="expression" dxfId="1914" priority="174">
      <formula>kvartal &lt; 4</formula>
    </cfRule>
  </conditionalFormatting>
  <conditionalFormatting sqref="G32">
    <cfRule type="expression" dxfId="1913" priority="173">
      <formula>kvartal &lt; 4</formula>
    </cfRule>
  </conditionalFormatting>
  <conditionalFormatting sqref="F33">
    <cfRule type="expression" dxfId="1912" priority="172">
      <formula>kvartal &lt; 4</formula>
    </cfRule>
  </conditionalFormatting>
  <conditionalFormatting sqref="G33">
    <cfRule type="expression" dxfId="1911" priority="171">
      <formula>kvartal &lt; 4</formula>
    </cfRule>
  </conditionalFormatting>
  <conditionalFormatting sqref="F34">
    <cfRule type="expression" dxfId="1910" priority="170">
      <formula>kvartal &lt; 4</formula>
    </cfRule>
  </conditionalFormatting>
  <conditionalFormatting sqref="G34">
    <cfRule type="expression" dxfId="1909" priority="169">
      <formula>kvartal &lt; 4</formula>
    </cfRule>
  </conditionalFormatting>
  <conditionalFormatting sqref="F37">
    <cfRule type="expression" dxfId="1908" priority="168">
      <formula>kvartal &lt; 4</formula>
    </cfRule>
  </conditionalFormatting>
  <conditionalFormatting sqref="F38">
    <cfRule type="expression" dxfId="1907" priority="167">
      <formula>kvartal &lt; 4</formula>
    </cfRule>
  </conditionalFormatting>
  <conditionalFormatting sqref="F39">
    <cfRule type="expression" dxfId="1906" priority="166">
      <formula>kvartal &lt; 4</formula>
    </cfRule>
  </conditionalFormatting>
  <conditionalFormatting sqref="G37">
    <cfRule type="expression" dxfId="1905" priority="165">
      <formula>kvartal &lt; 4</formula>
    </cfRule>
  </conditionalFormatting>
  <conditionalFormatting sqref="G38">
    <cfRule type="expression" dxfId="1904" priority="164">
      <formula>kvartal &lt; 4</formula>
    </cfRule>
  </conditionalFormatting>
  <conditionalFormatting sqref="G39">
    <cfRule type="expression" dxfId="1903" priority="163">
      <formula>kvartal &lt; 4</formula>
    </cfRule>
  </conditionalFormatting>
  <conditionalFormatting sqref="B29">
    <cfRule type="expression" dxfId="1902" priority="162">
      <formula>kvartal &lt; 4</formula>
    </cfRule>
  </conditionalFormatting>
  <conditionalFormatting sqref="C29">
    <cfRule type="expression" dxfId="1901" priority="161">
      <formula>kvartal &lt; 4</formula>
    </cfRule>
  </conditionalFormatting>
  <conditionalFormatting sqref="F29">
    <cfRule type="expression" dxfId="1900" priority="160">
      <formula>kvartal &lt; 4</formula>
    </cfRule>
  </conditionalFormatting>
  <conditionalFormatting sqref="G29">
    <cfRule type="expression" dxfId="1899" priority="159">
      <formula>kvartal &lt; 4</formula>
    </cfRule>
  </conditionalFormatting>
  <conditionalFormatting sqref="J26:K29">
    <cfRule type="expression" dxfId="1898" priority="158">
      <formula>kvartal &lt; 4</formula>
    </cfRule>
  </conditionalFormatting>
  <conditionalFormatting sqref="J32:K34">
    <cfRule type="expression" dxfId="1897" priority="157">
      <formula>kvartal &lt; 4</formula>
    </cfRule>
  </conditionalFormatting>
  <conditionalFormatting sqref="J37:K39">
    <cfRule type="expression" dxfId="1896" priority="156">
      <formula>kvartal &lt; 4</formula>
    </cfRule>
  </conditionalFormatting>
  <conditionalFormatting sqref="J82:K86">
    <cfRule type="expression" dxfId="1895" priority="94">
      <formula>kvartal &lt; 4</formula>
    </cfRule>
  </conditionalFormatting>
  <conditionalFormatting sqref="J87:K87">
    <cfRule type="expression" dxfId="1894" priority="93">
      <formula>kvartal &lt; 4</formula>
    </cfRule>
  </conditionalFormatting>
  <conditionalFormatting sqref="J92:K97">
    <cfRule type="expression" dxfId="1893" priority="92">
      <formula>kvartal &lt; 4</formula>
    </cfRule>
  </conditionalFormatting>
  <conditionalFormatting sqref="J102:K107">
    <cfRule type="expression" dxfId="1892" priority="91">
      <formula>kvartal &lt; 4</formula>
    </cfRule>
  </conditionalFormatting>
  <conditionalFormatting sqref="J112:K117">
    <cfRule type="expression" dxfId="1891" priority="90">
      <formula>kvartal &lt; 4</formula>
    </cfRule>
  </conditionalFormatting>
  <conditionalFormatting sqref="J122:K127">
    <cfRule type="expression" dxfId="1890" priority="89">
      <formula>kvartal &lt; 4</formula>
    </cfRule>
  </conditionalFormatting>
  <conditionalFormatting sqref="J132:K137">
    <cfRule type="expression" dxfId="1889" priority="88">
      <formula>kvartal &lt; 4</formula>
    </cfRule>
  </conditionalFormatting>
  <conditionalFormatting sqref="J146:K146">
    <cfRule type="expression" dxfId="1888" priority="87">
      <formula>kvartal &lt; 4</formula>
    </cfRule>
  </conditionalFormatting>
  <conditionalFormatting sqref="J154:K154">
    <cfRule type="expression" dxfId="1887" priority="86">
      <formula>kvartal &lt; 4</formula>
    </cfRule>
  </conditionalFormatting>
  <conditionalFormatting sqref="A26:A28">
    <cfRule type="expression" dxfId="1886" priority="70">
      <formula>kvartal &lt; 4</formula>
    </cfRule>
  </conditionalFormatting>
  <conditionalFormatting sqref="A32:A33">
    <cfRule type="expression" dxfId="1885" priority="69">
      <formula>kvartal &lt; 4</formula>
    </cfRule>
  </conditionalFormatting>
  <conditionalFormatting sqref="A37:A39">
    <cfRule type="expression" dxfId="1884" priority="68">
      <formula>kvartal &lt; 4</formula>
    </cfRule>
  </conditionalFormatting>
  <conditionalFormatting sqref="A57:A59">
    <cfRule type="expression" dxfId="1883" priority="67">
      <formula>kvartal &lt; 4</formula>
    </cfRule>
  </conditionalFormatting>
  <conditionalFormatting sqref="A63:A65">
    <cfRule type="expression" dxfId="1882" priority="66">
      <formula>kvartal &lt; 4</formula>
    </cfRule>
  </conditionalFormatting>
  <conditionalFormatting sqref="A82:A87">
    <cfRule type="expression" dxfId="1881" priority="65">
      <formula>kvartal &lt; 4</formula>
    </cfRule>
  </conditionalFormatting>
  <conditionalFormatting sqref="A92:A97">
    <cfRule type="expression" dxfId="1880" priority="64">
      <formula>kvartal &lt; 4</formula>
    </cfRule>
  </conditionalFormatting>
  <conditionalFormatting sqref="A102:A107">
    <cfRule type="expression" dxfId="1879" priority="63">
      <formula>kvartal &lt; 4</formula>
    </cfRule>
  </conditionalFormatting>
  <conditionalFormatting sqref="A112:A117">
    <cfRule type="expression" dxfId="1878" priority="62">
      <formula>kvartal &lt; 4</formula>
    </cfRule>
  </conditionalFormatting>
  <conditionalFormatting sqref="A122:A127">
    <cfRule type="expression" dxfId="1877" priority="61">
      <formula>kvartal &lt; 4</formula>
    </cfRule>
  </conditionalFormatting>
  <conditionalFormatting sqref="A132:A137">
    <cfRule type="expression" dxfId="1876" priority="60">
      <formula>kvartal &lt; 4</formula>
    </cfRule>
  </conditionalFormatting>
  <conditionalFormatting sqref="A146">
    <cfRule type="expression" dxfId="1875" priority="59">
      <formula>kvartal &lt; 4</formula>
    </cfRule>
  </conditionalFormatting>
  <conditionalFormatting sqref="A154">
    <cfRule type="expression" dxfId="1874" priority="58">
      <formula>kvartal &lt; 4</formula>
    </cfRule>
  </conditionalFormatting>
  <conditionalFormatting sqref="A29">
    <cfRule type="expression" dxfId="1873" priority="57">
      <formula>kvartal &lt; 4</formula>
    </cfRule>
  </conditionalFormatting>
  <conditionalFormatting sqref="B82">
    <cfRule type="expression" dxfId="1872" priority="55">
      <formula>kvartal &lt; 4</formula>
    </cfRule>
  </conditionalFormatting>
  <conditionalFormatting sqref="C82">
    <cfRule type="expression" dxfId="1871" priority="54">
      <formula>kvartal &lt; 4</formula>
    </cfRule>
  </conditionalFormatting>
  <conditionalFormatting sqref="B85">
    <cfRule type="expression" dxfId="1870" priority="53">
      <formula>kvartal &lt; 4</formula>
    </cfRule>
  </conditionalFormatting>
  <conditionalFormatting sqref="C85">
    <cfRule type="expression" dxfId="1869" priority="52">
      <formula>kvartal &lt; 4</formula>
    </cfRule>
  </conditionalFormatting>
  <conditionalFormatting sqref="B146">
    <cfRule type="expression" dxfId="1868" priority="51">
      <formula>kvartal &lt; 4</formula>
    </cfRule>
  </conditionalFormatting>
  <conditionalFormatting sqref="C146">
    <cfRule type="expression" dxfId="1867" priority="50">
      <formula>kvartal &lt; 4</formula>
    </cfRule>
  </conditionalFormatting>
  <conditionalFormatting sqref="B154">
    <cfRule type="expression" dxfId="1866" priority="49">
      <formula>kvartal &lt; 4</formula>
    </cfRule>
  </conditionalFormatting>
  <conditionalFormatting sqref="C154">
    <cfRule type="expression" dxfId="1865" priority="48">
      <formula>kvartal &lt; 4</formula>
    </cfRule>
  </conditionalFormatting>
  <conditionalFormatting sqref="F146">
    <cfRule type="expression" dxfId="1864" priority="47">
      <formula>kvartal &lt; 4</formula>
    </cfRule>
  </conditionalFormatting>
  <conditionalFormatting sqref="G146">
    <cfRule type="expression" dxfId="1863" priority="46">
      <formula>kvartal &lt; 4</formula>
    </cfRule>
  </conditionalFormatting>
  <conditionalFormatting sqref="F154:G154">
    <cfRule type="expression" dxfId="1862" priority="45">
      <formula>kvartal &lt; 4</formula>
    </cfRule>
  </conditionalFormatting>
  <conditionalFormatting sqref="F92">
    <cfRule type="expression" dxfId="1861" priority="44">
      <formula>kvartal &lt; 4</formula>
    </cfRule>
  </conditionalFormatting>
  <conditionalFormatting sqref="G92">
    <cfRule type="expression" dxfId="1860" priority="43">
      <formula>kvartal &lt; 4</formula>
    </cfRule>
  </conditionalFormatting>
  <conditionalFormatting sqref="F95">
    <cfRule type="expression" dxfId="1859" priority="42">
      <formula>kvartal &lt; 4</formula>
    </cfRule>
  </conditionalFormatting>
  <conditionalFormatting sqref="G95">
    <cfRule type="expression" dxfId="1858" priority="41">
      <formula>kvartal &lt; 4</formula>
    </cfRule>
  </conditionalFormatting>
  <conditionalFormatting sqref="F102">
    <cfRule type="expression" dxfId="1857" priority="40">
      <formula>kvartal &lt; 4</formula>
    </cfRule>
  </conditionalFormatting>
  <conditionalFormatting sqref="G102">
    <cfRule type="expression" dxfId="1856" priority="39">
      <formula>kvartal &lt; 4</formula>
    </cfRule>
  </conditionalFormatting>
  <conditionalFormatting sqref="F105">
    <cfRule type="expression" dxfId="1855" priority="38">
      <formula>kvartal &lt; 4</formula>
    </cfRule>
  </conditionalFormatting>
  <conditionalFormatting sqref="G105">
    <cfRule type="expression" dxfId="1854" priority="37">
      <formula>kvartal &lt; 4</formula>
    </cfRule>
  </conditionalFormatting>
  <conditionalFormatting sqref="F82">
    <cfRule type="expression" dxfId="1853" priority="36">
      <formula>kvartal &lt; 4</formula>
    </cfRule>
  </conditionalFormatting>
  <conditionalFormatting sqref="G82">
    <cfRule type="expression" dxfId="1852" priority="35">
      <formula>kvartal &lt; 4</formula>
    </cfRule>
  </conditionalFormatting>
  <conditionalFormatting sqref="F85">
    <cfRule type="expression" dxfId="1851" priority="34">
      <formula>kvartal &lt; 4</formula>
    </cfRule>
  </conditionalFormatting>
  <conditionalFormatting sqref="G85">
    <cfRule type="expression" dxfId="1850" priority="33">
      <formula>kvartal &lt; 4</formula>
    </cfRule>
  </conditionalFormatting>
  <conditionalFormatting sqref="F112">
    <cfRule type="expression" dxfId="1849" priority="32">
      <formula>kvartal &lt; 4</formula>
    </cfRule>
  </conditionalFormatting>
  <conditionalFormatting sqref="G112">
    <cfRule type="expression" dxfId="1848" priority="31">
      <formula>kvartal &lt; 4</formula>
    </cfRule>
  </conditionalFormatting>
  <conditionalFormatting sqref="F115">
    <cfRule type="expression" dxfId="1847" priority="30">
      <formula>kvartal &lt; 4</formula>
    </cfRule>
  </conditionalFormatting>
  <conditionalFormatting sqref="G115">
    <cfRule type="expression" dxfId="1846" priority="29">
      <formula>kvartal &lt; 4</formula>
    </cfRule>
  </conditionalFormatting>
  <conditionalFormatting sqref="F122">
    <cfRule type="expression" dxfId="1845" priority="28">
      <formula>kvartal &lt; 4</formula>
    </cfRule>
  </conditionalFormatting>
  <conditionalFormatting sqref="G122">
    <cfRule type="expression" dxfId="1844" priority="27">
      <formula>kvartal &lt; 4</formula>
    </cfRule>
  </conditionalFormatting>
  <conditionalFormatting sqref="F125">
    <cfRule type="expression" dxfId="1843" priority="26">
      <formula>kvartal &lt; 4</formula>
    </cfRule>
  </conditionalFormatting>
  <conditionalFormatting sqref="G125">
    <cfRule type="expression" dxfId="1842" priority="25">
      <formula>kvartal &lt; 4</formula>
    </cfRule>
  </conditionalFormatting>
  <conditionalFormatting sqref="F132">
    <cfRule type="expression" dxfId="1841" priority="24">
      <formula>kvartal &lt; 4</formula>
    </cfRule>
  </conditionalFormatting>
  <conditionalFormatting sqref="G132">
    <cfRule type="expression" dxfId="1840" priority="23">
      <formula>kvartal &lt; 4</formula>
    </cfRule>
  </conditionalFormatting>
  <conditionalFormatting sqref="F135">
    <cfRule type="expression" dxfId="1839" priority="22">
      <formula>kvartal &lt; 4</formula>
    </cfRule>
  </conditionalFormatting>
  <conditionalFormatting sqref="G135">
    <cfRule type="expression" dxfId="1838" priority="21">
      <formula>kvartal &lt; 4</formula>
    </cfRule>
  </conditionalFormatting>
  <conditionalFormatting sqref="B132">
    <cfRule type="expression" dxfId="1837" priority="20">
      <formula>kvartal &lt; 4</formula>
    </cfRule>
  </conditionalFormatting>
  <conditionalFormatting sqref="C132">
    <cfRule type="expression" dxfId="1836" priority="19">
      <formula>kvartal &lt; 4</formula>
    </cfRule>
  </conditionalFormatting>
  <conditionalFormatting sqref="B135">
    <cfRule type="expression" dxfId="1835" priority="18">
      <formula>kvartal &lt; 4</formula>
    </cfRule>
  </conditionalFormatting>
  <conditionalFormatting sqref="C135">
    <cfRule type="expression" dxfId="1834" priority="17">
      <formula>kvartal &lt; 4</formula>
    </cfRule>
  </conditionalFormatting>
  <conditionalFormatting sqref="B122">
    <cfRule type="expression" dxfId="1833" priority="16">
      <formula>kvartal &lt; 4</formula>
    </cfRule>
  </conditionalFormatting>
  <conditionalFormatting sqref="C122">
    <cfRule type="expression" dxfId="1832" priority="15">
      <formula>kvartal &lt; 4</formula>
    </cfRule>
  </conditionalFormatting>
  <conditionalFormatting sqref="B125">
    <cfRule type="expression" dxfId="1831" priority="14">
      <formula>kvartal &lt; 4</formula>
    </cfRule>
  </conditionalFormatting>
  <conditionalFormatting sqref="C125">
    <cfRule type="expression" dxfId="1830" priority="13">
      <formula>kvartal &lt; 4</formula>
    </cfRule>
  </conditionalFormatting>
  <conditionalFormatting sqref="B112">
    <cfRule type="expression" dxfId="1829" priority="12">
      <formula>kvartal &lt; 4</formula>
    </cfRule>
  </conditionalFormatting>
  <conditionalFormatting sqref="C112">
    <cfRule type="expression" dxfId="1828" priority="11">
      <formula>kvartal &lt; 4</formula>
    </cfRule>
  </conditionalFormatting>
  <conditionalFormatting sqref="B115">
    <cfRule type="expression" dxfId="1827" priority="10">
      <formula>kvartal &lt; 4</formula>
    </cfRule>
  </conditionalFormatting>
  <conditionalFormatting sqref="C115">
    <cfRule type="expression" dxfId="1826" priority="9">
      <formula>kvartal &lt; 4</formula>
    </cfRule>
  </conditionalFormatting>
  <conditionalFormatting sqref="B102">
    <cfRule type="expression" dxfId="1825" priority="8">
      <formula>kvartal &lt; 4</formula>
    </cfRule>
  </conditionalFormatting>
  <conditionalFormatting sqref="C102">
    <cfRule type="expression" dxfId="1824" priority="7">
      <formula>kvartal &lt; 4</formula>
    </cfRule>
  </conditionalFormatting>
  <conditionalFormatting sqref="B105">
    <cfRule type="expression" dxfId="1823" priority="6">
      <formula>kvartal &lt; 4</formula>
    </cfRule>
  </conditionalFormatting>
  <conditionalFormatting sqref="C105">
    <cfRule type="expression" dxfId="1822" priority="5">
      <formula>kvartal &lt; 4</formula>
    </cfRule>
  </conditionalFormatting>
  <conditionalFormatting sqref="B92">
    <cfRule type="expression" dxfId="1821" priority="4">
      <formula>kvartal &lt; 4</formula>
    </cfRule>
  </conditionalFormatting>
  <conditionalFormatting sqref="C92">
    <cfRule type="expression" dxfId="1820" priority="3">
      <formula>kvartal &lt; 4</formula>
    </cfRule>
  </conditionalFormatting>
  <conditionalFormatting sqref="B95">
    <cfRule type="expression" dxfId="1819" priority="2">
      <formula>kvartal &lt; 4</formula>
    </cfRule>
  </conditionalFormatting>
  <conditionalFormatting sqref="C95">
    <cfRule type="expression" dxfId="1818" priority="1">
      <formula>kvartal &lt; 4</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O176"/>
  <sheetViews>
    <sheetView showGridLines="0" zoomScale="90" zoomScaleNormal="90" workbookViewId="0">
      <selection activeCell="A3" sqref="A3"/>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110</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378">
        <v>28161.107</v>
      </c>
      <c r="G7" s="379">
        <v>26741.237000000001</v>
      </c>
      <c r="H7" s="263">
        <v>-5</v>
      </c>
      <c r="I7" s="179">
        <v>0.97323731189133489</v>
      </c>
      <c r="J7" s="380">
        <v>28161.107</v>
      </c>
      <c r="K7" s="381">
        <v>26741.237000000001</v>
      </c>
      <c r="L7" s="267">
        <v>-5</v>
      </c>
      <c r="M7" s="179">
        <v>0.59842356966572663</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382">
        <v>18700.174999999999</v>
      </c>
      <c r="G10" s="383">
        <v>17732.181</v>
      </c>
      <c r="H10" s="167">
        <v>-5.2</v>
      </c>
      <c r="I10" s="179">
        <v>0.71585926934827082</v>
      </c>
      <c r="J10" s="380">
        <v>18700.174999999999</v>
      </c>
      <c r="K10" s="381">
        <v>17732.181</v>
      </c>
      <c r="L10" s="268">
        <v>-5.2</v>
      </c>
      <c r="M10" s="179">
        <v>0.68956364637507483</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382">
        <v>197363.02799999999</v>
      </c>
      <c r="G13" s="383">
        <v>260432.33499999999</v>
      </c>
      <c r="H13" s="167">
        <v>32</v>
      </c>
      <c r="I13" s="179">
        <v>0.95817124322055391</v>
      </c>
      <c r="J13" s="380">
        <v>197363.02799999999</v>
      </c>
      <c r="K13" s="381">
        <v>260432.33499999999</v>
      </c>
      <c r="L13" s="268">
        <v>32</v>
      </c>
      <c r="M13" s="179">
        <v>0.49843654867334808</v>
      </c>
      <c r="O13" s="564" t="s">
        <v>438</v>
      </c>
    </row>
    <row r="14" spans="1:15" s="42" customFormat="1" ht="15.75" x14ac:dyDescent="0.2">
      <c r="A14" s="13" t="s">
        <v>27</v>
      </c>
      <c r="B14" s="571" t="s">
        <v>438</v>
      </c>
      <c r="C14" s="580" t="s">
        <v>438</v>
      </c>
      <c r="D14" s="596" t="s">
        <v>438</v>
      </c>
      <c r="E14" s="587" t="s">
        <v>438</v>
      </c>
      <c r="F14" s="382">
        <v>59.472999999999999</v>
      </c>
      <c r="G14" s="383">
        <v>6123.4120000000003</v>
      </c>
      <c r="H14" s="167">
        <v>999</v>
      </c>
      <c r="I14" s="179">
        <v>5.0644054112313324</v>
      </c>
      <c r="J14" s="380">
        <v>59.472999999999999</v>
      </c>
      <c r="K14" s="381">
        <v>6123.4120000000003</v>
      </c>
      <c r="L14" s="268">
        <v>999</v>
      </c>
      <c r="M14" s="179">
        <v>4.781794513601036</v>
      </c>
      <c r="N14" s="145"/>
      <c r="O14" s="564" t="s">
        <v>438</v>
      </c>
    </row>
    <row r="15" spans="1:15" s="42" customFormat="1" ht="15.75" x14ac:dyDescent="0.2">
      <c r="A15" s="40" t="s">
        <v>26</v>
      </c>
      <c r="B15" s="572" t="s">
        <v>438</v>
      </c>
      <c r="C15" s="581" t="s">
        <v>438</v>
      </c>
      <c r="D15" s="588" t="s">
        <v>438</v>
      </c>
      <c r="E15" s="588" t="s">
        <v>438</v>
      </c>
      <c r="F15" s="384">
        <v>1270.653</v>
      </c>
      <c r="G15" s="385">
        <v>82.454999999999998</v>
      </c>
      <c r="H15" s="168">
        <v>-93.5</v>
      </c>
      <c r="I15" s="168">
        <v>0.20250138900775388</v>
      </c>
      <c r="J15" s="386">
        <v>1270.653</v>
      </c>
      <c r="K15" s="387">
        <v>82.454999999999998</v>
      </c>
      <c r="L15" s="269">
        <v>-93.5</v>
      </c>
      <c r="M15" s="168">
        <v>0.20240197313073757</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388">
        <v>74265.722999999998</v>
      </c>
      <c r="C25" s="389">
        <v>92203.633000000002</v>
      </c>
      <c r="D25" s="263">
        <v>24.2</v>
      </c>
      <c r="E25" s="179">
        <v>27.839056392206714</v>
      </c>
      <c r="F25" s="390">
        <v>2096</v>
      </c>
      <c r="G25" s="389">
        <v>1784.1</v>
      </c>
      <c r="H25" s="263">
        <v>-14.9</v>
      </c>
      <c r="I25" s="179">
        <v>1.5876143967642955</v>
      </c>
      <c r="J25" s="388">
        <v>76361.722999999998</v>
      </c>
      <c r="K25" s="388">
        <v>93987.733000000007</v>
      </c>
      <c r="L25" s="267">
        <v>23.1</v>
      </c>
      <c r="M25" s="167">
        <v>21.188518801025769</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43">
        <v>74265.722999999998</v>
      </c>
      <c r="C30" s="359">
        <v>92203.633000000002</v>
      </c>
      <c r="D30" s="167">
        <v>24.2</v>
      </c>
      <c r="E30" s="179">
        <v>14.909206966699223</v>
      </c>
      <c r="F30" s="245" t="s">
        <v>438</v>
      </c>
      <c r="G30" s="197" t="s">
        <v>438</v>
      </c>
      <c r="H30" s="596" t="s">
        <v>438</v>
      </c>
      <c r="I30" s="587" t="s">
        <v>438</v>
      </c>
      <c r="J30" s="43">
        <v>74265.722999999998</v>
      </c>
      <c r="K30" s="43">
        <v>92203.633000000002</v>
      </c>
      <c r="L30" s="268">
        <v>24.2</v>
      </c>
      <c r="M30" s="167">
        <v>14.909206966699223</v>
      </c>
      <c r="O30" s="564" t="s">
        <v>438</v>
      </c>
    </row>
    <row r="31" spans="1:15" ht="15.75" x14ac:dyDescent="0.2">
      <c r="A31" s="13" t="s">
        <v>29</v>
      </c>
      <c r="B31" s="243">
        <v>20558.725999999999</v>
      </c>
      <c r="C31" s="243">
        <v>22508.448</v>
      </c>
      <c r="D31" s="167">
        <v>9.5</v>
      </c>
      <c r="E31" s="179">
        <v>17.979214680795025</v>
      </c>
      <c r="F31" s="380">
        <v>0.6</v>
      </c>
      <c r="G31" s="380">
        <v>23.5</v>
      </c>
      <c r="H31" s="167">
        <v>999</v>
      </c>
      <c r="I31" s="179">
        <v>2.1392510262587983E-2</v>
      </c>
      <c r="J31" s="243">
        <v>20559.325999999997</v>
      </c>
      <c r="K31" s="243">
        <v>22531.948</v>
      </c>
      <c r="L31" s="268">
        <v>9.6</v>
      </c>
      <c r="M31" s="167">
        <v>9.5863077560823147</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43">
        <v>20559.326000000001</v>
      </c>
      <c r="C35" s="359">
        <v>22508.448</v>
      </c>
      <c r="D35" s="167">
        <v>9.5</v>
      </c>
      <c r="E35" s="179">
        <v>40.495252800478426</v>
      </c>
      <c r="F35" s="245" t="s">
        <v>438</v>
      </c>
      <c r="G35" s="197" t="s">
        <v>438</v>
      </c>
      <c r="H35" s="596" t="s">
        <v>438</v>
      </c>
      <c r="I35" s="587" t="s">
        <v>438</v>
      </c>
      <c r="J35" s="43">
        <v>20559.326000000001</v>
      </c>
      <c r="K35" s="43">
        <v>22508.448</v>
      </c>
      <c r="L35" s="268">
        <v>9.5</v>
      </c>
      <c r="M35" s="167">
        <v>40.495252800478426</v>
      </c>
      <c r="O35" s="564" t="s">
        <v>438</v>
      </c>
    </row>
    <row r="36" spans="1:15" s="3" customFormat="1" ht="15.75" x14ac:dyDescent="0.2">
      <c r="A36" s="13" t="s">
        <v>28</v>
      </c>
      <c r="B36" s="243">
        <v>597075.55099999998</v>
      </c>
      <c r="C36" s="381">
        <v>838712.473</v>
      </c>
      <c r="D36" s="167">
        <v>40.5</v>
      </c>
      <c r="E36" s="179">
        <v>1.607592787892332</v>
      </c>
      <c r="F36" s="380">
        <v>1748471.4839999999</v>
      </c>
      <c r="G36" s="381">
        <v>1611591.8770000001</v>
      </c>
      <c r="H36" s="167">
        <v>-7.8</v>
      </c>
      <c r="I36" s="179">
        <v>8.5586190525573915</v>
      </c>
      <c r="J36" s="243">
        <v>2345547.0350000001</v>
      </c>
      <c r="K36" s="243">
        <v>2450304.35</v>
      </c>
      <c r="L36" s="268">
        <v>4.5</v>
      </c>
      <c r="M36" s="167">
        <v>3.4510359833932727</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380">
        <v>6681</v>
      </c>
      <c r="G40" s="381">
        <v>3161.038</v>
      </c>
      <c r="H40" s="167">
        <v>-52.7</v>
      </c>
      <c r="I40" s="179">
        <v>-138.80953020613191</v>
      </c>
      <c r="J40" s="243">
        <v>6681</v>
      </c>
      <c r="K40" s="243">
        <v>3161.038</v>
      </c>
      <c r="L40" s="268">
        <v>-52.7</v>
      </c>
      <c r="M40" s="167">
        <v>31.638316918583957</v>
      </c>
      <c r="O40" s="564" t="s">
        <v>438</v>
      </c>
    </row>
    <row r="41" spans="1:15" ht="15.75" x14ac:dyDescent="0.2">
      <c r="A41" s="13" t="s">
        <v>26</v>
      </c>
      <c r="B41" s="575" t="s">
        <v>438</v>
      </c>
      <c r="C41" s="399" t="s">
        <v>438</v>
      </c>
      <c r="D41" s="596" t="s">
        <v>438</v>
      </c>
      <c r="E41" s="587" t="s">
        <v>438</v>
      </c>
      <c r="F41" s="380">
        <v>3790.6280000000002</v>
      </c>
      <c r="G41" s="381">
        <v>949.19500000000005</v>
      </c>
      <c r="H41" s="167">
        <v>-75</v>
      </c>
      <c r="I41" s="179">
        <v>3.1883554250965367</v>
      </c>
      <c r="J41" s="243">
        <v>3790.6280000000002</v>
      </c>
      <c r="K41" s="243">
        <v>949.19500000000005</v>
      </c>
      <c r="L41" s="268">
        <v>-75</v>
      </c>
      <c r="M41" s="167">
        <v>57.278013760843734</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179"/>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71" t="s">
        <v>438</v>
      </c>
      <c r="C54" s="580" t="s">
        <v>438</v>
      </c>
      <c r="D54" s="606" t="s">
        <v>438</v>
      </c>
      <c r="E54" s="587" t="s">
        <v>438</v>
      </c>
      <c r="F54" s="146"/>
      <c r="G54" s="32"/>
      <c r="H54" s="160"/>
      <c r="I54" s="160"/>
      <c r="J54" s="36"/>
      <c r="K54" s="36"/>
      <c r="L54" s="160"/>
      <c r="M54" s="160"/>
      <c r="N54" s="149"/>
      <c r="O54" s="564" t="s">
        <v>438</v>
      </c>
    </row>
    <row r="55" spans="1:15" s="3" customFormat="1" ht="15.75" x14ac:dyDescent="0.2">
      <c r="A55" s="37" t="s">
        <v>341</v>
      </c>
      <c r="B55" s="577" t="s">
        <v>438</v>
      </c>
      <c r="C55" s="583" t="s">
        <v>438</v>
      </c>
      <c r="D55" s="601" t="s">
        <v>438</v>
      </c>
      <c r="E55" s="587" t="s">
        <v>438</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506">
        <v>49452.565000000002</v>
      </c>
      <c r="C79" s="506">
        <v>55295.279000000002</v>
      </c>
      <c r="D79" s="263">
        <v>11.8</v>
      </c>
      <c r="E79" s="179">
        <v>0.87186859167255715</v>
      </c>
      <c r="F79" s="505">
        <v>387307.93300000002</v>
      </c>
      <c r="G79" s="505">
        <v>431211.40600000002</v>
      </c>
      <c r="H79" s="263">
        <v>11.3</v>
      </c>
      <c r="I79" s="179">
        <v>7.9436621831180103</v>
      </c>
      <c r="J79" s="381">
        <v>436760.49800000002</v>
      </c>
      <c r="K79" s="388">
        <v>486506.685</v>
      </c>
      <c r="L79" s="268">
        <v>11.4</v>
      </c>
      <c r="M79" s="179">
        <v>4.1332614031491159</v>
      </c>
      <c r="O79" s="564" t="s">
        <v>438</v>
      </c>
    </row>
    <row r="80" spans="1:15" x14ac:dyDescent="0.2">
      <c r="A80" s="20" t="s">
        <v>9</v>
      </c>
      <c r="B80" s="43">
        <v>49452.565000000002</v>
      </c>
      <c r="C80" s="146">
        <v>55295.279000000002</v>
      </c>
      <c r="D80" s="167">
        <v>11.8</v>
      </c>
      <c r="E80" s="179">
        <v>0.89282156707911353</v>
      </c>
      <c r="F80" s="245" t="s">
        <v>438</v>
      </c>
      <c r="G80" s="586" t="s">
        <v>438</v>
      </c>
      <c r="H80" s="596" t="s">
        <v>438</v>
      </c>
      <c r="I80" s="587" t="s">
        <v>438</v>
      </c>
      <c r="J80" s="359">
        <v>49452.565000000002</v>
      </c>
      <c r="K80" s="43">
        <v>55295.279000000002</v>
      </c>
      <c r="L80" s="268">
        <v>11.8</v>
      </c>
      <c r="M80" s="179">
        <v>0.89282156707911353</v>
      </c>
      <c r="O80" s="564" t="s">
        <v>438</v>
      </c>
    </row>
    <row r="81" spans="1:15" x14ac:dyDescent="0.2">
      <c r="A81" s="20" t="s">
        <v>10</v>
      </c>
      <c r="B81" s="579" t="s">
        <v>438</v>
      </c>
      <c r="C81" s="585" t="s">
        <v>438</v>
      </c>
      <c r="D81" s="596" t="s">
        <v>438</v>
      </c>
      <c r="E81" s="587" t="s">
        <v>438</v>
      </c>
      <c r="F81" s="363">
        <v>387307.93300000002</v>
      </c>
      <c r="G81" s="364">
        <v>431211.40600000002</v>
      </c>
      <c r="H81" s="167">
        <v>11.3</v>
      </c>
      <c r="I81" s="179">
        <v>7.9436621831180103</v>
      </c>
      <c r="J81" s="359">
        <v>387307.93300000002</v>
      </c>
      <c r="K81" s="43">
        <v>431211.40600000002</v>
      </c>
      <c r="L81" s="268">
        <v>11.3</v>
      </c>
      <c r="M81" s="179">
        <v>7.8123139616540458</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586" t="s">
        <v>438</v>
      </c>
      <c r="D88" s="596" t="s">
        <v>438</v>
      </c>
      <c r="E88" s="587" t="s">
        <v>438</v>
      </c>
      <c r="F88" s="245" t="s">
        <v>438</v>
      </c>
      <c r="G88" s="586" t="s">
        <v>438</v>
      </c>
      <c r="H88" s="596" t="s">
        <v>438</v>
      </c>
      <c r="I88" s="587" t="s">
        <v>438</v>
      </c>
      <c r="J88" s="197" t="s">
        <v>438</v>
      </c>
      <c r="K88" s="574" t="s">
        <v>438</v>
      </c>
      <c r="L88" s="601" t="s">
        <v>438</v>
      </c>
      <c r="M88" s="587" t="s">
        <v>438</v>
      </c>
      <c r="N88" s="149"/>
      <c r="O88" s="564" t="s">
        <v>438</v>
      </c>
    </row>
    <row r="89" spans="1:15" ht="15.75" x14ac:dyDescent="0.2">
      <c r="A89" s="20" t="s">
        <v>347</v>
      </c>
      <c r="B89" s="241">
        <v>49452.565000000002</v>
      </c>
      <c r="C89" s="241">
        <v>55295.279000000002</v>
      </c>
      <c r="D89" s="167">
        <v>11.8</v>
      </c>
      <c r="E89" s="179">
        <v>0.90686858285397642</v>
      </c>
      <c r="F89" s="241">
        <v>387307.93300000002</v>
      </c>
      <c r="G89" s="146">
        <v>431211.40600000002</v>
      </c>
      <c r="H89" s="167">
        <v>11.3</v>
      </c>
      <c r="I89" s="179">
        <v>7.9483576679879855</v>
      </c>
      <c r="J89" s="359">
        <v>436760.49800000002</v>
      </c>
      <c r="K89" s="43">
        <v>486506.685</v>
      </c>
      <c r="L89" s="268">
        <v>11.4</v>
      </c>
      <c r="M89" s="179">
        <v>4.2222138138563761</v>
      </c>
      <c r="O89" s="564" t="s">
        <v>438</v>
      </c>
    </row>
    <row r="90" spans="1:15" x14ac:dyDescent="0.2">
      <c r="A90" s="20" t="s">
        <v>9</v>
      </c>
      <c r="B90" s="241">
        <v>49452.565000000002</v>
      </c>
      <c r="C90" s="146">
        <v>55295.279000000002</v>
      </c>
      <c r="D90" s="167">
        <v>11.8</v>
      </c>
      <c r="E90" s="179">
        <v>0.92042579911357791</v>
      </c>
      <c r="F90" s="245" t="s">
        <v>438</v>
      </c>
      <c r="G90" s="586" t="s">
        <v>438</v>
      </c>
      <c r="H90" s="596" t="s">
        <v>438</v>
      </c>
      <c r="I90" s="587" t="s">
        <v>438</v>
      </c>
      <c r="J90" s="359">
        <v>49452.565000000002</v>
      </c>
      <c r="K90" s="43">
        <v>55295.279000000002</v>
      </c>
      <c r="L90" s="268">
        <v>11.8</v>
      </c>
      <c r="M90" s="179">
        <v>0.92042579911357791</v>
      </c>
      <c r="O90" s="564" t="s">
        <v>438</v>
      </c>
    </row>
    <row r="91" spans="1:15" x14ac:dyDescent="0.2">
      <c r="A91" s="20" t="s">
        <v>10</v>
      </c>
      <c r="B91" s="579" t="s">
        <v>438</v>
      </c>
      <c r="C91" s="585" t="s">
        <v>438</v>
      </c>
      <c r="D91" s="596" t="s">
        <v>438</v>
      </c>
      <c r="E91" s="587" t="s">
        <v>438</v>
      </c>
      <c r="F91" s="363">
        <v>387307.93300000002</v>
      </c>
      <c r="G91" s="364">
        <v>431211.40600000002</v>
      </c>
      <c r="H91" s="167">
        <v>11.3</v>
      </c>
      <c r="I91" s="179">
        <v>7.9483576679879855</v>
      </c>
      <c r="J91" s="359">
        <v>387307.93300000002</v>
      </c>
      <c r="K91" s="43">
        <v>431211.40600000002</v>
      </c>
      <c r="L91" s="268">
        <v>11.3</v>
      </c>
      <c r="M91" s="179">
        <v>7.8189203843213821</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5" t="s">
        <v>438</v>
      </c>
      <c r="C98" s="586" t="s">
        <v>438</v>
      </c>
      <c r="D98" s="596" t="s">
        <v>438</v>
      </c>
      <c r="E98" s="587" t="s">
        <v>438</v>
      </c>
      <c r="F98" s="245" t="s">
        <v>438</v>
      </c>
      <c r="G98" s="586" t="s">
        <v>438</v>
      </c>
      <c r="H98" s="596" t="s">
        <v>438</v>
      </c>
      <c r="I98" s="587" t="s">
        <v>438</v>
      </c>
      <c r="J98" s="197" t="s">
        <v>438</v>
      </c>
      <c r="K98" s="574" t="s">
        <v>438</v>
      </c>
      <c r="L98" s="601" t="s">
        <v>438</v>
      </c>
      <c r="M98" s="587" t="s">
        <v>438</v>
      </c>
      <c r="O98" s="564" t="s">
        <v>438</v>
      </c>
    </row>
    <row r="99" spans="1:15" ht="15.75" x14ac:dyDescent="0.2">
      <c r="A99" s="13" t="s">
        <v>29</v>
      </c>
      <c r="B99" s="380">
        <v>3234.46</v>
      </c>
      <c r="C99" s="380">
        <v>1703.364</v>
      </c>
      <c r="D99" s="167">
        <v>-47.3</v>
      </c>
      <c r="E99" s="179">
        <v>1.9668961404234173</v>
      </c>
      <c r="F99" s="380">
        <v>17893.824000000001</v>
      </c>
      <c r="G99" s="380">
        <v>24155.243999999999</v>
      </c>
      <c r="H99" s="167">
        <v>35</v>
      </c>
      <c r="I99" s="179">
        <v>12.317087803386936</v>
      </c>
      <c r="J99" s="381">
        <v>21128.284</v>
      </c>
      <c r="K99" s="243">
        <v>25858.608</v>
      </c>
      <c r="L99" s="268">
        <v>22.4</v>
      </c>
      <c r="M99" s="179">
        <v>9.1465843558041922</v>
      </c>
      <c r="O99" s="564" t="s">
        <v>438</v>
      </c>
    </row>
    <row r="100" spans="1:15" x14ac:dyDescent="0.2">
      <c r="A100" s="20" t="s">
        <v>9</v>
      </c>
      <c r="B100" s="241">
        <v>3234.46</v>
      </c>
      <c r="C100" s="146">
        <v>1703.364</v>
      </c>
      <c r="D100" s="167">
        <v>-47.3</v>
      </c>
      <c r="E100" s="179">
        <v>2.2954479391673224</v>
      </c>
      <c r="F100" s="245" t="s">
        <v>438</v>
      </c>
      <c r="G100" s="586" t="s">
        <v>438</v>
      </c>
      <c r="H100" s="596" t="s">
        <v>438</v>
      </c>
      <c r="I100" s="587" t="s">
        <v>438</v>
      </c>
      <c r="J100" s="359">
        <v>3234.46</v>
      </c>
      <c r="K100" s="43">
        <v>1703.364</v>
      </c>
      <c r="L100" s="268">
        <v>-47.3</v>
      </c>
      <c r="M100" s="179">
        <v>2.2954479391673224</v>
      </c>
      <c r="O100" s="564" t="s">
        <v>438</v>
      </c>
    </row>
    <row r="101" spans="1:15" x14ac:dyDescent="0.2">
      <c r="A101" s="20" t="s">
        <v>10</v>
      </c>
      <c r="B101" s="245" t="s">
        <v>438</v>
      </c>
      <c r="C101" s="586" t="s">
        <v>438</v>
      </c>
      <c r="D101" s="596" t="s">
        <v>438</v>
      </c>
      <c r="E101" s="587" t="s">
        <v>438</v>
      </c>
      <c r="F101" s="363">
        <v>17893.824000000001</v>
      </c>
      <c r="G101" s="363">
        <v>24155.243999999999</v>
      </c>
      <c r="H101" s="167">
        <v>35</v>
      </c>
      <c r="I101" s="179">
        <v>12.317087803386936</v>
      </c>
      <c r="J101" s="359">
        <v>17893.824000000001</v>
      </c>
      <c r="K101" s="43">
        <v>24155.243999999999</v>
      </c>
      <c r="L101" s="268">
        <v>35</v>
      </c>
      <c r="M101" s="179">
        <v>12.213650000170651</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586" t="s">
        <v>438</v>
      </c>
      <c r="D108" s="596" t="s">
        <v>438</v>
      </c>
      <c r="E108" s="587" t="s">
        <v>438</v>
      </c>
      <c r="F108" s="245" t="s">
        <v>438</v>
      </c>
      <c r="G108" s="586" t="s">
        <v>438</v>
      </c>
      <c r="H108" s="596" t="s">
        <v>438</v>
      </c>
      <c r="I108" s="587" t="s">
        <v>438</v>
      </c>
      <c r="J108" s="197" t="s">
        <v>438</v>
      </c>
      <c r="K108" s="574" t="s">
        <v>438</v>
      </c>
      <c r="L108" s="601" t="s">
        <v>438</v>
      </c>
      <c r="M108" s="587" t="s">
        <v>438</v>
      </c>
      <c r="O108" s="564" t="s">
        <v>438</v>
      </c>
    </row>
    <row r="109" spans="1:15" ht="15.75" x14ac:dyDescent="0.2">
      <c r="A109" s="20" t="s">
        <v>347</v>
      </c>
      <c r="B109" s="241">
        <v>3234.46</v>
      </c>
      <c r="C109" s="146">
        <v>1703.364</v>
      </c>
      <c r="D109" s="167">
        <v>-47.3</v>
      </c>
      <c r="E109" s="179">
        <v>2.4757818030552001</v>
      </c>
      <c r="F109" s="363">
        <v>17893.824000000001</v>
      </c>
      <c r="G109" s="363">
        <v>24155.243999999999</v>
      </c>
      <c r="H109" s="167">
        <v>35</v>
      </c>
      <c r="I109" s="179">
        <v>12.317087803386936</v>
      </c>
      <c r="J109" s="359">
        <v>21128.284</v>
      </c>
      <c r="K109" s="43">
        <v>25858.608</v>
      </c>
      <c r="L109" s="268">
        <v>22.4</v>
      </c>
      <c r="M109" s="179">
        <v>9.7611808001476579</v>
      </c>
      <c r="O109" s="564" t="s">
        <v>438</v>
      </c>
    </row>
    <row r="110" spans="1:15" x14ac:dyDescent="0.2">
      <c r="A110" s="20" t="s">
        <v>9</v>
      </c>
      <c r="B110" s="241">
        <v>3234.46</v>
      </c>
      <c r="C110" s="146">
        <v>1703.364</v>
      </c>
      <c r="D110" s="167">
        <v>-47.3</v>
      </c>
      <c r="E110" s="179">
        <v>2.5370263013448322</v>
      </c>
      <c r="F110" s="579" t="s">
        <v>438</v>
      </c>
      <c r="G110" s="585" t="s">
        <v>438</v>
      </c>
      <c r="H110" s="596" t="s">
        <v>438</v>
      </c>
      <c r="I110" s="587" t="s">
        <v>438</v>
      </c>
      <c r="J110" s="359">
        <v>3234.46</v>
      </c>
      <c r="K110" s="43">
        <v>1703.364</v>
      </c>
      <c r="L110" s="268">
        <v>-47.3</v>
      </c>
      <c r="M110" s="179">
        <v>2.5370263013448322</v>
      </c>
      <c r="O110" s="564" t="s">
        <v>438</v>
      </c>
    </row>
    <row r="111" spans="1:15" x14ac:dyDescent="0.2">
      <c r="A111" s="20" t="s">
        <v>10</v>
      </c>
      <c r="B111" s="579" t="s">
        <v>438</v>
      </c>
      <c r="C111" s="585" t="s">
        <v>438</v>
      </c>
      <c r="D111" s="596" t="s">
        <v>438</v>
      </c>
      <c r="E111" s="587" t="s">
        <v>438</v>
      </c>
      <c r="F111" s="363">
        <v>17893.824000000001</v>
      </c>
      <c r="G111" s="364">
        <v>24155.243999999999</v>
      </c>
      <c r="H111" s="167">
        <v>35</v>
      </c>
      <c r="I111" s="179">
        <v>12.317087803386936</v>
      </c>
      <c r="J111" s="359">
        <v>17893.824000000001</v>
      </c>
      <c r="K111" s="43">
        <v>24155.243999999999</v>
      </c>
      <c r="L111" s="268">
        <v>35</v>
      </c>
      <c r="M111" s="179">
        <v>12.213650000170651</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5" t="s">
        <v>438</v>
      </c>
      <c r="C118" s="586" t="s">
        <v>438</v>
      </c>
      <c r="D118" s="596" t="s">
        <v>438</v>
      </c>
      <c r="E118" s="587" t="s">
        <v>438</v>
      </c>
      <c r="F118" s="245" t="s">
        <v>438</v>
      </c>
      <c r="G118" s="586" t="s">
        <v>438</v>
      </c>
      <c r="H118" s="596" t="s">
        <v>438</v>
      </c>
      <c r="I118" s="587" t="s">
        <v>438</v>
      </c>
      <c r="J118" s="197" t="s">
        <v>438</v>
      </c>
      <c r="K118" s="574" t="s">
        <v>438</v>
      </c>
      <c r="L118" s="601" t="s">
        <v>438</v>
      </c>
      <c r="M118" s="587" t="s">
        <v>438</v>
      </c>
      <c r="O118" s="564" t="s">
        <v>438</v>
      </c>
    </row>
    <row r="119" spans="1:15" ht="15.75" x14ac:dyDescent="0.2">
      <c r="A119" s="13" t="s">
        <v>28</v>
      </c>
      <c r="B119" s="506">
        <v>3701928.2209999999</v>
      </c>
      <c r="C119" s="506">
        <v>4163404.693</v>
      </c>
      <c r="D119" s="167">
        <v>12.5</v>
      </c>
      <c r="E119" s="179">
        <v>1.1145313358235478</v>
      </c>
      <c r="F119" s="505">
        <v>12029606.470000001</v>
      </c>
      <c r="G119" s="505">
        <v>13415356.98</v>
      </c>
      <c r="H119" s="167">
        <v>11.5</v>
      </c>
      <c r="I119" s="179">
        <v>8.9561103252952599</v>
      </c>
      <c r="J119" s="381">
        <v>15731534.691</v>
      </c>
      <c r="K119" s="243">
        <v>17578761.673</v>
      </c>
      <c r="L119" s="268">
        <v>11.7</v>
      </c>
      <c r="M119" s="179">
        <v>3.3589143311451184</v>
      </c>
      <c r="O119" s="564" t="s">
        <v>438</v>
      </c>
    </row>
    <row r="120" spans="1:15" x14ac:dyDescent="0.2">
      <c r="A120" s="20" t="s">
        <v>9</v>
      </c>
      <c r="B120" s="241">
        <v>3701928.2209999999</v>
      </c>
      <c r="C120" s="146">
        <v>4163404.693</v>
      </c>
      <c r="D120" s="167">
        <v>12.5</v>
      </c>
      <c r="E120" s="179">
        <v>1.1213104738402624</v>
      </c>
      <c r="F120" s="245" t="s">
        <v>438</v>
      </c>
      <c r="G120" s="586" t="s">
        <v>438</v>
      </c>
      <c r="H120" s="596" t="s">
        <v>438</v>
      </c>
      <c r="I120" s="587" t="s">
        <v>438</v>
      </c>
      <c r="J120" s="359">
        <v>3701928.2209999999</v>
      </c>
      <c r="K120" s="43">
        <v>4163404.693</v>
      </c>
      <c r="L120" s="268">
        <v>12.5</v>
      </c>
      <c r="M120" s="179">
        <v>1.1213104738402624</v>
      </c>
      <c r="O120" s="564" t="s">
        <v>438</v>
      </c>
    </row>
    <row r="121" spans="1:15" x14ac:dyDescent="0.2">
      <c r="A121" s="20" t="s">
        <v>10</v>
      </c>
      <c r="B121" s="245" t="s">
        <v>438</v>
      </c>
      <c r="C121" s="586" t="s">
        <v>438</v>
      </c>
      <c r="D121" s="596" t="s">
        <v>438</v>
      </c>
      <c r="E121" s="587" t="s">
        <v>438</v>
      </c>
      <c r="F121" s="241">
        <v>12029606.470000001</v>
      </c>
      <c r="G121" s="146">
        <v>13415356.98</v>
      </c>
      <c r="H121" s="167">
        <v>11.5</v>
      </c>
      <c r="I121" s="179">
        <v>8.9561103252952599</v>
      </c>
      <c r="J121" s="359">
        <v>12029606.470000001</v>
      </c>
      <c r="K121" s="43">
        <v>13415356.98</v>
      </c>
      <c r="L121" s="268">
        <v>11.5</v>
      </c>
      <c r="M121" s="179">
        <v>8.8276332964212045</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586" t="s">
        <v>438</v>
      </c>
      <c r="D128" s="596" t="s">
        <v>438</v>
      </c>
      <c r="E128" s="587" t="s">
        <v>438</v>
      </c>
      <c r="F128" s="245" t="s">
        <v>438</v>
      </c>
      <c r="G128" s="586" t="s">
        <v>438</v>
      </c>
      <c r="H128" s="596" t="s">
        <v>438</v>
      </c>
      <c r="I128" s="587" t="s">
        <v>438</v>
      </c>
      <c r="J128" s="197" t="s">
        <v>438</v>
      </c>
      <c r="K128" s="574" t="s">
        <v>438</v>
      </c>
      <c r="L128" s="601" t="s">
        <v>438</v>
      </c>
      <c r="M128" s="587" t="s">
        <v>438</v>
      </c>
      <c r="O128" s="564" t="s">
        <v>438</v>
      </c>
    </row>
    <row r="129" spans="1:15" ht="15.75" x14ac:dyDescent="0.2">
      <c r="A129" s="20" t="s">
        <v>347</v>
      </c>
      <c r="B129" s="241">
        <v>3701928.2209999999</v>
      </c>
      <c r="C129" s="241">
        <v>4163404.693</v>
      </c>
      <c r="D129" s="167">
        <v>12.5</v>
      </c>
      <c r="E129" s="179">
        <v>1.1280404659022254</v>
      </c>
      <c r="F129" s="363">
        <v>12029606.470000001</v>
      </c>
      <c r="G129" s="363">
        <v>13415356.98</v>
      </c>
      <c r="H129" s="167">
        <v>11.5</v>
      </c>
      <c r="I129" s="179">
        <v>8.9809437902662985</v>
      </c>
      <c r="J129" s="359">
        <v>15731534.691</v>
      </c>
      <c r="K129" s="43">
        <v>17578761.673</v>
      </c>
      <c r="L129" s="268">
        <v>11.7</v>
      </c>
      <c r="M129" s="179">
        <v>3.3905807456489807</v>
      </c>
      <c r="O129" s="564" t="s">
        <v>438</v>
      </c>
    </row>
    <row r="130" spans="1:15" x14ac:dyDescent="0.2">
      <c r="A130" s="20" t="s">
        <v>9</v>
      </c>
      <c r="B130" s="363">
        <v>3701928.2209999999</v>
      </c>
      <c r="C130" s="364">
        <v>4163404.693</v>
      </c>
      <c r="D130" s="167">
        <v>12.5</v>
      </c>
      <c r="E130" s="179">
        <v>1.1363307007365786</v>
      </c>
      <c r="F130" s="245" t="s">
        <v>438</v>
      </c>
      <c r="G130" s="586" t="s">
        <v>438</v>
      </c>
      <c r="H130" s="596" t="s">
        <v>438</v>
      </c>
      <c r="I130" s="587" t="s">
        <v>438</v>
      </c>
      <c r="J130" s="359">
        <v>3701928.2209999999</v>
      </c>
      <c r="K130" s="43">
        <v>4163404.693</v>
      </c>
      <c r="L130" s="268">
        <v>12.5</v>
      </c>
      <c r="M130" s="179">
        <v>1.1363307007365786</v>
      </c>
      <c r="O130" s="564" t="s">
        <v>438</v>
      </c>
    </row>
    <row r="131" spans="1:15" x14ac:dyDescent="0.2">
      <c r="A131" s="20" t="s">
        <v>10</v>
      </c>
      <c r="B131" s="579" t="s">
        <v>438</v>
      </c>
      <c r="C131" s="585" t="s">
        <v>438</v>
      </c>
      <c r="D131" s="596" t="s">
        <v>438</v>
      </c>
      <c r="E131" s="587" t="s">
        <v>438</v>
      </c>
      <c r="F131" s="241">
        <v>12029606.470000001</v>
      </c>
      <c r="G131" s="241">
        <v>13415356.98</v>
      </c>
      <c r="H131" s="167">
        <v>11.5</v>
      </c>
      <c r="I131" s="179">
        <v>8.9809437902662985</v>
      </c>
      <c r="J131" s="359">
        <v>12029606.470000001</v>
      </c>
      <c r="K131" s="43">
        <v>13415356.98</v>
      </c>
      <c r="L131" s="268">
        <v>11.5</v>
      </c>
      <c r="M131" s="179">
        <v>8.8219175541887704</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5" t="s">
        <v>438</v>
      </c>
      <c r="C138" s="586" t="s">
        <v>438</v>
      </c>
      <c r="D138" s="596" t="s">
        <v>438</v>
      </c>
      <c r="E138" s="587" t="s">
        <v>438</v>
      </c>
      <c r="F138" s="245" t="s">
        <v>438</v>
      </c>
      <c r="G138" s="586" t="s">
        <v>438</v>
      </c>
      <c r="H138" s="596" t="s">
        <v>438</v>
      </c>
      <c r="I138" s="587" t="s">
        <v>438</v>
      </c>
      <c r="J138" s="197" t="s">
        <v>438</v>
      </c>
      <c r="K138" s="574" t="s">
        <v>438</v>
      </c>
      <c r="L138" s="601" t="s">
        <v>438</v>
      </c>
      <c r="M138" s="587" t="s">
        <v>438</v>
      </c>
      <c r="O138" s="564" t="s">
        <v>438</v>
      </c>
    </row>
    <row r="139" spans="1:15" ht="15.75" x14ac:dyDescent="0.2">
      <c r="A139" s="20" t="s">
        <v>358</v>
      </c>
      <c r="B139" s="241">
        <v>3041020.51</v>
      </c>
      <c r="C139" s="241">
        <v>3358821.4470000002</v>
      </c>
      <c r="D139" s="167">
        <v>10.5</v>
      </c>
      <c r="E139" s="179">
        <v>1.3197948510355173</v>
      </c>
      <c r="F139" s="245" t="s">
        <v>438</v>
      </c>
      <c r="G139" s="245" t="s">
        <v>438</v>
      </c>
      <c r="H139" s="596" t="s">
        <v>438</v>
      </c>
      <c r="I139" s="587" t="s">
        <v>438</v>
      </c>
      <c r="J139" s="359">
        <v>3041020.51</v>
      </c>
      <c r="K139" s="43">
        <v>3358821.4470000002</v>
      </c>
      <c r="L139" s="268">
        <v>10.5</v>
      </c>
      <c r="M139" s="179">
        <v>1.2950148852568386</v>
      </c>
      <c r="O139" s="564" t="s">
        <v>438</v>
      </c>
    </row>
    <row r="140" spans="1:15" ht="15.75" x14ac:dyDescent="0.2">
      <c r="A140" s="20" t="s">
        <v>349</v>
      </c>
      <c r="B140" s="245" t="s">
        <v>438</v>
      </c>
      <c r="C140" s="245" t="s">
        <v>438</v>
      </c>
      <c r="D140" s="596" t="s">
        <v>438</v>
      </c>
      <c r="E140" s="587" t="s">
        <v>438</v>
      </c>
      <c r="F140" s="241">
        <v>3886918.3509999998</v>
      </c>
      <c r="G140" s="241">
        <v>4493898.3119999999</v>
      </c>
      <c r="H140" s="167">
        <v>15.6</v>
      </c>
      <c r="I140" s="179">
        <v>9.7921252769961153</v>
      </c>
      <c r="J140" s="359">
        <v>3886918.3509999998</v>
      </c>
      <c r="K140" s="43">
        <v>4493898.3119999999</v>
      </c>
      <c r="L140" s="268">
        <v>15.6</v>
      </c>
      <c r="M140" s="179">
        <v>9.6622141760957572</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380">
        <v>14546.52</v>
      </c>
      <c r="C142" s="160">
        <v>8164.3469999999998</v>
      </c>
      <c r="D142" s="167">
        <v>-43.9</v>
      </c>
      <c r="E142" s="179">
        <v>2.6033461127605748</v>
      </c>
      <c r="F142" s="380">
        <v>166721.967</v>
      </c>
      <c r="G142" s="160">
        <v>190865.51300000001</v>
      </c>
      <c r="H142" s="167">
        <v>14.5</v>
      </c>
      <c r="I142" s="179">
        <v>9.4973826748571035</v>
      </c>
      <c r="J142" s="381">
        <v>181268.48699999999</v>
      </c>
      <c r="K142" s="243">
        <v>199029.86000000002</v>
      </c>
      <c r="L142" s="268">
        <v>9.8000000000000007</v>
      </c>
      <c r="M142" s="179">
        <v>8.5667834672402083</v>
      </c>
      <c r="O142" s="564" t="s">
        <v>438</v>
      </c>
    </row>
    <row r="143" spans="1:15" x14ac:dyDescent="0.2">
      <c r="A143" s="20" t="s">
        <v>9</v>
      </c>
      <c r="B143" s="241">
        <v>14546.52</v>
      </c>
      <c r="C143" s="146">
        <v>8164.3469999999998</v>
      </c>
      <c r="D143" s="167">
        <v>-43.9</v>
      </c>
      <c r="E143" s="179">
        <v>2.6086097339125711</v>
      </c>
      <c r="F143" s="245" t="s">
        <v>438</v>
      </c>
      <c r="G143" s="586" t="s">
        <v>438</v>
      </c>
      <c r="H143" s="596" t="s">
        <v>438</v>
      </c>
      <c r="I143" s="587" t="s">
        <v>438</v>
      </c>
      <c r="J143" s="359">
        <v>14546.52</v>
      </c>
      <c r="K143" s="43">
        <v>8164.3469999999998</v>
      </c>
      <c r="L143" s="268">
        <v>-43.9</v>
      </c>
      <c r="M143" s="179">
        <v>2.6086097339125711</v>
      </c>
      <c r="O143" s="564" t="s">
        <v>438</v>
      </c>
    </row>
    <row r="144" spans="1:15" x14ac:dyDescent="0.2">
      <c r="A144" s="20" t="s">
        <v>10</v>
      </c>
      <c r="B144" s="245" t="s">
        <v>438</v>
      </c>
      <c r="C144" s="586" t="s">
        <v>438</v>
      </c>
      <c r="D144" s="596" t="s">
        <v>438</v>
      </c>
      <c r="E144" s="587" t="s">
        <v>438</v>
      </c>
      <c r="F144" s="241">
        <v>166721.967</v>
      </c>
      <c r="G144" s="146">
        <v>190865.51300000001</v>
      </c>
      <c r="H144" s="167">
        <v>14.5</v>
      </c>
      <c r="I144" s="179">
        <v>9.4973826748571035</v>
      </c>
      <c r="J144" s="359">
        <v>166721.967</v>
      </c>
      <c r="K144" s="43">
        <v>190865.51300000001</v>
      </c>
      <c r="L144" s="268">
        <v>14.5</v>
      </c>
      <c r="M144" s="179">
        <v>9.4943931047712233</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1">
        <v>2003.037</v>
      </c>
      <c r="C147" s="241">
        <v>12.478</v>
      </c>
      <c r="D147" s="167">
        <v>-99.4</v>
      </c>
      <c r="E147" s="179">
        <v>5.8462479635884475E-3</v>
      </c>
      <c r="F147" s="245" t="s">
        <v>438</v>
      </c>
      <c r="G147" s="245" t="s">
        <v>438</v>
      </c>
      <c r="H147" s="596" t="s">
        <v>438</v>
      </c>
      <c r="I147" s="587" t="s">
        <v>438</v>
      </c>
      <c r="J147" s="359">
        <v>2003.037</v>
      </c>
      <c r="K147" s="43">
        <v>12.478</v>
      </c>
      <c r="L147" s="268">
        <v>-99.4</v>
      </c>
      <c r="M147" s="179">
        <v>5.0938997517035222E-3</v>
      </c>
      <c r="O147" s="564" t="s">
        <v>438</v>
      </c>
    </row>
    <row r="148" spans="1:15" ht="15.75" x14ac:dyDescent="0.2">
      <c r="A148" s="20" t="s">
        <v>351</v>
      </c>
      <c r="B148" s="245" t="s">
        <v>438</v>
      </c>
      <c r="C148" s="245" t="s">
        <v>438</v>
      </c>
      <c r="D148" s="596" t="s">
        <v>438</v>
      </c>
      <c r="E148" s="587" t="s">
        <v>438</v>
      </c>
      <c r="F148" s="241">
        <v>10873.808999999999</v>
      </c>
      <c r="G148" s="241">
        <v>19572.427</v>
      </c>
      <c r="H148" s="167">
        <v>80</v>
      </c>
      <c r="I148" s="179">
        <v>9.2707909416034173</v>
      </c>
      <c r="J148" s="359">
        <v>10873.808999999999</v>
      </c>
      <c r="K148" s="43">
        <v>19572.427</v>
      </c>
      <c r="L148" s="268">
        <v>80</v>
      </c>
      <c r="M148" s="179">
        <v>9.2701807287315532</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380">
        <v>4250.6899999999996</v>
      </c>
      <c r="C150" s="160">
        <v>2698.7249999999999</v>
      </c>
      <c r="D150" s="167">
        <v>-36.5</v>
      </c>
      <c r="E150" s="179">
        <v>0.5851150017328256</v>
      </c>
      <c r="F150" s="380">
        <v>182976.731</v>
      </c>
      <c r="G150" s="160">
        <v>117888.49099999999</v>
      </c>
      <c r="H150" s="167">
        <v>-35.6</v>
      </c>
      <c r="I150" s="179">
        <v>6.6677586027618032</v>
      </c>
      <c r="J150" s="381">
        <v>187227.421</v>
      </c>
      <c r="K150" s="243">
        <v>120587.216</v>
      </c>
      <c r="L150" s="268">
        <v>-35.6</v>
      </c>
      <c r="M150" s="179">
        <v>5.4092749984063291</v>
      </c>
      <c r="O150" s="564" t="s">
        <v>438</v>
      </c>
    </row>
    <row r="151" spans="1:15" x14ac:dyDescent="0.2">
      <c r="A151" s="20" t="s">
        <v>9</v>
      </c>
      <c r="B151" s="241">
        <v>4250.6899999999996</v>
      </c>
      <c r="C151" s="146">
        <v>2698.7249999999999</v>
      </c>
      <c r="D151" s="167">
        <v>-36.5</v>
      </c>
      <c r="E151" s="179">
        <v>0.60093483858426089</v>
      </c>
      <c r="F151" s="245" t="s">
        <v>438</v>
      </c>
      <c r="G151" s="586" t="s">
        <v>438</v>
      </c>
      <c r="H151" s="596" t="s">
        <v>438</v>
      </c>
      <c r="I151" s="587" t="s">
        <v>438</v>
      </c>
      <c r="J151" s="359">
        <v>4250.6899999999996</v>
      </c>
      <c r="K151" s="43">
        <v>2698.7249999999999</v>
      </c>
      <c r="L151" s="268">
        <v>-36.5</v>
      </c>
      <c r="M151" s="179">
        <v>0.60093483858426089</v>
      </c>
      <c r="O151" s="564" t="s">
        <v>438</v>
      </c>
    </row>
    <row r="152" spans="1:15" x14ac:dyDescent="0.2">
      <c r="A152" s="20" t="s">
        <v>10</v>
      </c>
      <c r="B152" s="245" t="s">
        <v>438</v>
      </c>
      <c r="C152" s="586" t="s">
        <v>438</v>
      </c>
      <c r="D152" s="596" t="s">
        <v>438</v>
      </c>
      <c r="E152" s="587" t="s">
        <v>438</v>
      </c>
      <c r="F152" s="241">
        <v>182976.731</v>
      </c>
      <c r="G152" s="146">
        <v>117888.49099999999</v>
      </c>
      <c r="H152" s="167">
        <v>-35.6</v>
      </c>
      <c r="I152" s="179">
        <v>6.6677586027618032</v>
      </c>
      <c r="J152" s="359">
        <v>182976.731</v>
      </c>
      <c r="K152" s="43">
        <v>117888.49099999999</v>
      </c>
      <c r="L152" s="268">
        <v>-35.6</v>
      </c>
      <c r="M152" s="179">
        <v>6.6222799061164599</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5" t="s">
        <v>438</v>
      </c>
      <c r="C155" s="245" t="s">
        <v>438</v>
      </c>
      <c r="D155" s="596" t="s">
        <v>438</v>
      </c>
      <c r="E155" s="587" t="s">
        <v>438</v>
      </c>
      <c r="F155" s="245" t="s">
        <v>438</v>
      </c>
      <c r="G155" s="245" t="s">
        <v>438</v>
      </c>
      <c r="H155" s="596" t="s">
        <v>438</v>
      </c>
      <c r="I155" s="587" t="s">
        <v>438</v>
      </c>
      <c r="J155" s="197" t="s">
        <v>438</v>
      </c>
      <c r="K155" s="574" t="s">
        <v>438</v>
      </c>
      <c r="L155" s="601" t="s">
        <v>438</v>
      </c>
      <c r="M155" s="587" t="s">
        <v>438</v>
      </c>
      <c r="O155" s="564" t="s">
        <v>438</v>
      </c>
    </row>
    <row r="156" spans="1:15" ht="15.75" x14ac:dyDescent="0.2">
      <c r="A156" s="20" t="s">
        <v>349</v>
      </c>
      <c r="B156" s="245" t="s">
        <v>438</v>
      </c>
      <c r="C156" s="245" t="s">
        <v>438</v>
      </c>
      <c r="D156" s="596" t="s">
        <v>438</v>
      </c>
      <c r="E156" s="587" t="s">
        <v>438</v>
      </c>
      <c r="F156" s="241">
        <v>24670.593000000001</v>
      </c>
      <c r="G156" s="241">
        <v>25550.187000000002</v>
      </c>
      <c r="H156" s="167">
        <v>3.6</v>
      </c>
      <c r="I156" s="179">
        <v>12.8105450367859</v>
      </c>
      <c r="J156" s="359">
        <v>24670.593000000001</v>
      </c>
      <c r="K156" s="43">
        <v>25550.187000000002</v>
      </c>
      <c r="L156" s="268">
        <v>3.6</v>
      </c>
      <c r="M156" s="179">
        <v>12.759104736860726</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v>100</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595" t="s">
        <v>438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817" priority="132">
      <formula>kvartal &lt; 4</formula>
    </cfRule>
  </conditionalFormatting>
  <conditionalFormatting sqref="B63:C65">
    <cfRule type="expression" dxfId="1816" priority="131">
      <formula>kvartal &lt; 4</formula>
    </cfRule>
  </conditionalFormatting>
  <conditionalFormatting sqref="B37">
    <cfRule type="expression" dxfId="1815" priority="130">
      <formula>kvartal &lt; 4</formula>
    </cfRule>
  </conditionalFormatting>
  <conditionalFormatting sqref="B38">
    <cfRule type="expression" dxfId="1814" priority="129">
      <formula>kvartal &lt; 4</formula>
    </cfRule>
  </conditionalFormatting>
  <conditionalFormatting sqref="B39">
    <cfRule type="expression" dxfId="1813" priority="128">
      <formula>kvartal &lt; 4</formula>
    </cfRule>
  </conditionalFormatting>
  <conditionalFormatting sqref="A34">
    <cfRule type="expression" dxfId="1812" priority="1">
      <formula>kvartal &lt; 4</formula>
    </cfRule>
  </conditionalFormatting>
  <conditionalFormatting sqref="C37">
    <cfRule type="expression" dxfId="1811" priority="127">
      <formula>kvartal &lt; 4</formula>
    </cfRule>
  </conditionalFormatting>
  <conditionalFormatting sqref="C38">
    <cfRule type="expression" dxfId="1810" priority="126">
      <formula>kvartal &lt; 4</formula>
    </cfRule>
  </conditionalFormatting>
  <conditionalFormatting sqref="C39">
    <cfRule type="expression" dxfId="1809" priority="125">
      <formula>kvartal &lt; 4</formula>
    </cfRule>
  </conditionalFormatting>
  <conditionalFormatting sqref="B26:C28">
    <cfRule type="expression" dxfId="1808" priority="124">
      <formula>kvartal &lt; 4</formula>
    </cfRule>
  </conditionalFormatting>
  <conditionalFormatting sqref="B32:C33">
    <cfRule type="expression" dxfId="1807" priority="123">
      <formula>kvartal &lt; 4</formula>
    </cfRule>
  </conditionalFormatting>
  <conditionalFormatting sqref="B34">
    <cfRule type="expression" dxfId="1806" priority="122">
      <formula>kvartal &lt; 4</formula>
    </cfRule>
  </conditionalFormatting>
  <conditionalFormatting sqref="C34">
    <cfRule type="expression" dxfId="1805" priority="121">
      <formula>kvartal &lt; 4</formula>
    </cfRule>
  </conditionalFormatting>
  <conditionalFormatting sqref="F26:G28">
    <cfRule type="expression" dxfId="1804" priority="120">
      <formula>kvartal &lt; 4</formula>
    </cfRule>
  </conditionalFormatting>
  <conditionalFormatting sqref="F32">
    <cfRule type="expression" dxfId="1803" priority="119">
      <formula>kvartal &lt; 4</formula>
    </cfRule>
  </conditionalFormatting>
  <conditionalFormatting sqref="G32">
    <cfRule type="expression" dxfId="1802" priority="118">
      <formula>kvartal &lt; 4</formula>
    </cfRule>
  </conditionalFormatting>
  <conditionalFormatting sqref="F33">
    <cfRule type="expression" dxfId="1801" priority="117">
      <formula>kvartal &lt; 4</formula>
    </cfRule>
  </conditionalFormatting>
  <conditionalFormatting sqref="G33">
    <cfRule type="expression" dxfId="1800" priority="116">
      <formula>kvartal &lt; 4</formula>
    </cfRule>
  </conditionalFormatting>
  <conditionalFormatting sqref="F34">
    <cfRule type="expression" dxfId="1799" priority="115">
      <formula>kvartal &lt; 4</formula>
    </cfRule>
  </conditionalFormatting>
  <conditionalFormatting sqref="G34">
    <cfRule type="expression" dxfId="1798" priority="114">
      <formula>kvartal &lt; 4</formula>
    </cfRule>
  </conditionalFormatting>
  <conditionalFormatting sqref="F37">
    <cfRule type="expression" dxfId="1797" priority="113">
      <formula>kvartal &lt; 4</formula>
    </cfRule>
  </conditionalFormatting>
  <conditionalFormatting sqref="F38">
    <cfRule type="expression" dxfId="1796" priority="112">
      <formula>kvartal &lt; 4</formula>
    </cfRule>
  </conditionalFormatting>
  <conditionalFormatting sqref="F39">
    <cfRule type="expression" dxfId="1795" priority="111">
      <formula>kvartal &lt; 4</formula>
    </cfRule>
  </conditionalFormatting>
  <conditionalFormatting sqref="G37">
    <cfRule type="expression" dxfId="1794" priority="110">
      <formula>kvartal &lt; 4</formula>
    </cfRule>
  </conditionalFormatting>
  <conditionalFormatting sqref="G38">
    <cfRule type="expression" dxfId="1793" priority="109">
      <formula>kvartal &lt; 4</formula>
    </cfRule>
  </conditionalFormatting>
  <conditionalFormatting sqref="G39">
    <cfRule type="expression" dxfId="1792" priority="108">
      <formula>kvartal &lt; 4</formula>
    </cfRule>
  </conditionalFormatting>
  <conditionalFormatting sqref="B29">
    <cfRule type="expression" dxfId="1791" priority="107">
      <formula>kvartal &lt; 4</formula>
    </cfRule>
  </conditionalFormatting>
  <conditionalFormatting sqref="C29">
    <cfRule type="expression" dxfId="1790" priority="106">
      <formula>kvartal &lt; 4</formula>
    </cfRule>
  </conditionalFormatting>
  <conditionalFormatting sqref="F29">
    <cfRule type="expression" dxfId="1789" priority="105">
      <formula>kvartal &lt; 4</formula>
    </cfRule>
  </conditionalFormatting>
  <conditionalFormatting sqref="G29">
    <cfRule type="expression" dxfId="1788" priority="104">
      <formula>kvartal &lt; 4</formula>
    </cfRule>
  </conditionalFormatting>
  <conditionalFormatting sqref="J26:K29">
    <cfRule type="expression" dxfId="1787" priority="103">
      <formula>kvartal &lt; 4</formula>
    </cfRule>
  </conditionalFormatting>
  <conditionalFormatting sqref="J32:K34">
    <cfRule type="expression" dxfId="1786" priority="102">
      <formula>kvartal &lt; 4</formula>
    </cfRule>
  </conditionalFormatting>
  <conditionalFormatting sqref="J37:K39">
    <cfRule type="expression" dxfId="1785" priority="101">
      <formula>kvartal &lt; 4</formula>
    </cfRule>
  </conditionalFormatting>
  <conditionalFormatting sqref="B82">
    <cfRule type="expression" dxfId="1784" priority="100">
      <formula>kvartal &lt; 4</formula>
    </cfRule>
  </conditionalFormatting>
  <conditionalFormatting sqref="C82">
    <cfRule type="expression" dxfId="1783" priority="99">
      <formula>kvartal &lt; 4</formula>
    </cfRule>
  </conditionalFormatting>
  <conditionalFormatting sqref="B85">
    <cfRule type="expression" dxfId="1782" priority="98">
      <formula>kvartal &lt; 4</formula>
    </cfRule>
  </conditionalFormatting>
  <conditionalFormatting sqref="C85">
    <cfRule type="expression" dxfId="1781" priority="97">
      <formula>kvartal &lt; 4</formula>
    </cfRule>
  </conditionalFormatting>
  <conditionalFormatting sqref="B92">
    <cfRule type="expression" dxfId="1780" priority="96">
      <formula>kvartal &lt; 4</formula>
    </cfRule>
  </conditionalFormatting>
  <conditionalFormatting sqref="C92">
    <cfRule type="expression" dxfId="1779" priority="95">
      <formula>kvartal &lt; 4</formula>
    </cfRule>
  </conditionalFormatting>
  <conditionalFormatting sqref="B95">
    <cfRule type="expression" dxfId="1778" priority="94">
      <formula>kvartal &lt; 4</formula>
    </cfRule>
  </conditionalFormatting>
  <conditionalFormatting sqref="C95">
    <cfRule type="expression" dxfId="1777" priority="93">
      <formula>kvartal &lt; 4</formula>
    </cfRule>
  </conditionalFormatting>
  <conditionalFormatting sqref="B102">
    <cfRule type="expression" dxfId="1776" priority="92">
      <formula>kvartal &lt; 4</formula>
    </cfRule>
  </conditionalFormatting>
  <conditionalFormatting sqref="C102">
    <cfRule type="expression" dxfId="1775" priority="91">
      <formula>kvartal &lt; 4</formula>
    </cfRule>
  </conditionalFormatting>
  <conditionalFormatting sqref="B105">
    <cfRule type="expression" dxfId="1774" priority="90">
      <formula>kvartal &lt; 4</formula>
    </cfRule>
  </conditionalFormatting>
  <conditionalFormatting sqref="C105">
    <cfRule type="expression" dxfId="1773" priority="89">
      <formula>kvartal &lt; 4</formula>
    </cfRule>
  </conditionalFormatting>
  <conditionalFormatting sqref="B112">
    <cfRule type="expression" dxfId="1772" priority="88">
      <formula>kvartal &lt; 4</formula>
    </cfRule>
  </conditionalFormatting>
  <conditionalFormatting sqref="C112">
    <cfRule type="expression" dxfId="1771" priority="87">
      <formula>kvartal &lt; 4</formula>
    </cfRule>
  </conditionalFormatting>
  <conditionalFormatting sqref="B115">
    <cfRule type="expression" dxfId="1770" priority="86">
      <formula>kvartal &lt; 4</formula>
    </cfRule>
  </conditionalFormatting>
  <conditionalFormatting sqref="C115">
    <cfRule type="expression" dxfId="1769" priority="85">
      <formula>kvartal &lt; 4</formula>
    </cfRule>
  </conditionalFormatting>
  <conditionalFormatting sqref="B122">
    <cfRule type="expression" dxfId="1768" priority="84">
      <formula>kvartal &lt; 4</formula>
    </cfRule>
  </conditionalFormatting>
  <conditionalFormatting sqref="C122">
    <cfRule type="expression" dxfId="1767" priority="83">
      <formula>kvartal &lt; 4</formula>
    </cfRule>
  </conditionalFormatting>
  <conditionalFormatting sqref="B125">
    <cfRule type="expression" dxfId="1766" priority="82">
      <formula>kvartal &lt; 4</formula>
    </cfRule>
  </conditionalFormatting>
  <conditionalFormatting sqref="C125">
    <cfRule type="expression" dxfId="1765" priority="81">
      <formula>kvartal &lt; 4</formula>
    </cfRule>
  </conditionalFormatting>
  <conditionalFormatting sqref="B132">
    <cfRule type="expression" dxfId="1764" priority="80">
      <formula>kvartal &lt; 4</formula>
    </cfRule>
  </conditionalFormatting>
  <conditionalFormatting sqref="C132">
    <cfRule type="expression" dxfId="1763" priority="79">
      <formula>kvartal &lt; 4</formula>
    </cfRule>
  </conditionalFormatting>
  <conditionalFormatting sqref="B135">
    <cfRule type="expression" dxfId="1762" priority="78">
      <formula>kvartal &lt; 4</formula>
    </cfRule>
  </conditionalFormatting>
  <conditionalFormatting sqref="C135">
    <cfRule type="expression" dxfId="1761" priority="77">
      <formula>kvartal &lt; 4</formula>
    </cfRule>
  </conditionalFormatting>
  <conditionalFormatting sqref="B146">
    <cfRule type="expression" dxfId="1760" priority="76">
      <formula>kvartal &lt; 4</formula>
    </cfRule>
  </conditionalFormatting>
  <conditionalFormatting sqref="C146">
    <cfRule type="expression" dxfId="1759" priority="75">
      <formula>kvartal &lt; 4</formula>
    </cfRule>
  </conditionalFormatting>
  <conditionalFormatting sqref="B154">
    <cfRule type="expression" dxfId="1758" priority="74">
      <formula>kvartal &lt; 4</formula>
    </cfRule>
  </conditionalFormatting>
  <conditionalFormatting sqref="C154">
    <cfRule type="expression" dxfId="1757" priority="73">
      <formula>kvartal &lt; 4</formula>
    </cfRule>
  </conditionalFormatting>
  <conditionalFormatting sqref="F83">
    <cfRule type="expression" dxfId="1756" priority="72">
      <formula>kvartal &lt; 4</formula>
    </cfRule>
  </conditionalFormatting>
  <conditionalFormatting sqref="G83">
    <cfRule type="expression" dxfId="1755" priority="71">
      <formula>kvartal &lt; 4</formula>
    </cfRule>
  </conditionalFormatting>
  <conditionalFormatting sqref="F84:G84">
    <cfRule type="expression" dxfId="1754" priority="70">
      <formula>kvartal &lt; 4</formula>
    </cfRule>
  </conditionalFormatting>
  <conditionalFormatting sqref="F86:G87">
    <cfRule type="expression" dxfId="1753" priority="69">
      <formula>kvartal &lt; 4</formula>
    </cfRule>
  </conditionalFormatting>
  <conditionalFormatting sqref="F93:G94">
    <cfRule type="expression" dxfId="1752" priority="68">
      <formula>kvartal &lt; 4</formula>
    </cfRule>
  </conditionalFormatting>
  <conditionalFormatting sqref="F96:G97">
    <cfRule type="expression" dxfId="1751" priority="67">
      <formula>kvartal &lt; 4</formula>
    </cfRule>
  </conditionalFormatting>
  <conditionalFormatting sqref="F103:G104">
    <cfRule type="expression" dxfId="1750" priority="66">
      <formula>kvartal &lt; 4</formula>
    </cfRule>
  </conditionalFormatting>
  <conditionalFormatting sqref="F106:G107">
    <cfRule type="expression" dxfId="1749" priority="65">
      <formula>kvartal &lt; 4</formula>
    </cfRule>
  </conditionalFormatting>
  <conditionalFormatting sqref="F113:G114">
    <cfRule type="expression" dxfId="1748" priority="64">
      <formula>kvartal &lt; 4</formula>
    </cfRule>
  </conditionalFormatting>
  <conditionalFormatting sqref="F116:G117">
    <cfRule type="expression" dxfId="1747" priority="63">
      <formula>kvartal &lt; 4</formula>
    </cfRule>
  </conditionalFormatting>
  <conditionalFormatting sqref="F123:G124">
    <cfRule type="expression" dxfId="1746" priority="62">
      <formula>kvartal &lt; 4</formula>
    </cfRule>
  </conditionalFormatting>
  <conditionalFormatting sqref="F126:G127">
    <cfRule type="expression" dxfId="1745" priority="61">
      <formula>kvartal &lt; 4</formula>
    </cfRule>
  </conditionalFormatting>
  <conditionalFormatting sqref="F133:G134">
    <cfRule type="expression" dxfId="1744" priority="60">
      <formula>kvartal &lt; 4</formula>
    </cfRule>
  </conditionalFormatting>
  <conditionalFormatting sqref="F136:G137">
    <cfRule type="expression" dxfId="1743" priority="59">
      <formula>kvartal &lt; 4</formula>
    </cfRule>
  </conditionalFormatting>
  <conditionalFormatting sqref="F146">
    <cfRule type="expression" dxfId="1742" priority="58">
      <formula>kvartal &lt; 4</formula>
    </cfRule>
  </conditionalFormatting>
  <conditionalFormatting sqref="G146">
    <cfRule type="expression" dxfId="1741" priority="57">
      <formula>kvartal &lt; 4</formula>
    </cfRule>
  </conditionalFormatting>
  <conditionalFormatting sqref="F154:G154">
    <cfRule type="expression" dxfId="1740" priority="56">
      <formula>kvartal &lt; 4</formula>
    </cfRule>
  </conditionalFormatting>
  <conditionalFormatting sqref="F82:G82">
    <cfRule type="expression" dxfId="1739" priority="55">
      <formula>kvartal &lt; 4</formula>
    </cfRule>
  </conditionalFormatting>
  <conditionalFormatting sqref="F85:G85">
    <cfRule type="expression" dxfId="1738" priority="54">
      <formula>kvartal &lt; 4</formula>
    </cfRule>
  </conditionalFormatting>
  <conditionalFormatting sqref="F92:G92">
    <cfRule type="expression" dxfId="1737" priority="53">
      <formula>kvartal &lt; 4</formula>
    </cfRule>
  </conditionalFormatting>
  <conditionalFormatting sqref="F95:G95">
    <cfRule type="expression" dxfId="1736" priority="52">
      <formula>kvartal &lt; 4</formula>
    </cfRule>
  </conditionalFormatting>
  <conditionalFormatting sqref="F102:G102">
    <cfRule type="expression" dxfId="1735" priority="51">
      <formula>kvartal &lt; 4</formula>
    </cfRule>
  </conditionalFormatting>
  <conditionalFormatting sqref="F105:G105">
    <cfRule type="expression" dxfId="1734" priority="50">
      <formula>kvartal &lt; 4</formula>
    </cfRule>
  </conditionalFormatting>
  <conditionalFormatting sqref="F112:G112">
    <cfRule type="expression" dxfId="1733" priority="49">
      <formula>kvartal &lt; 4</formula>
    </cfRule>
  </conditionalFormatting>
  <conditionalFormatting sqref="F115">
    <cfRule type="expression" dxfId="1732" priority="48">
      <formula>kvartal &lt; 4</formula>
    </cfRule>
  </conditionalFormatting>
  <conditionalFormatting sqref="G115">
    <cfRule type="expression" dxfId="1731" priority="47">
      <formula>kvartal &lt; 4</formula>
    </cfRule>
  </conditionalFormatting>
  <conditionalFormatting sqref="F122:G122">
    <cfRule type="expression" dxfId="1730" priority="46">
      <formula>kvartal &lt; 4</formula>
    </cfRule>
  </conditionalFormatting>
  <conditionalFormatting sqref="F125">
    <cfRule type="expression" dxfId="1729" priority="45">
      <formula>kvartal &lt; 4</formula>
    </cfRule>
  </conditionalFormatting>
  <conditionalFormatting sqref="G125">
    <cfRule type="expression" dxfId="1728" priority="44">
      <formula>kvartal &lt; 4</formula>
    </cfRule>
  </conditionalFormatting>
  <conditionalFormatting sqref="F132">
    <cfRule type="expression" dxfId="1727" priority="43">
      <formula>kvartal &lt; 4</formula>
    </cfRule>
  </conditionalFormatting>
  <conditionalFormatting sqref="G132">
    <cfRule type="expression" dxfId="1726" priority="42">
      <formula>kvartal &lt; 4</formula>
    </cfRule>
  </conditionalFormatting>
  <conditionalFormatting sqref="G135">
    <cfRule type="expression" dxfId="1725" priority="41">
      <formula>kvartal &lt; 4</formula>
    </cfRule>
  </conditionalFormatting>
  <conditionalFormatting sqref="F135">
    <cfRule type="expression" dxfId="1724" priority="40">
      <formula>kvartal &lt; 4</formula>
    </cfRule>
  </conditionalFormatting>
  <conditionalFormatting sqref="J82:K86">
    <cfRule type="expression" dxfId="1723" priority="39">
      <formula>kvartal &lt; 4</formula>
    </cfRule>
  </conditionalFormatting>
  <conditionalFormatting sqref="J87:K87">
    <cfRule type="expression" dxfId="1722" priority="38">
      <formula>kvartal &lt; 4</formula>
    </cfRule>
  </conditionalFormatting>
  <conditionalFormatting sqref="J92:K97">
    <cfRule type="expression" dxfId="1721" priority="37">
      <formula>kvartal &lt; 4</formula>
    </cfRule>
  </conditionalFormatting>
  <conditionalFormatting sqref="J102:K107">
    <cfRule type="expression" dxfId="1720" priority="36">
      <formula>kvartal &lt; 4</formula>
    </cfRule>
  </conditionalFormatting>
  <conditionalFormatting sqref="J112:K117">
    <cfRule type="expression" dxfId="1719" priority="35">
      <formula>kvartal &lt; 4</formula>
    </cfRule>
  </conditionalFormatting>
  <conditionalFormatting sqref="J122:K127">
    <cfRule type="expression" dxfId="1718" priority="34">
      <formula>kvartal &lt; 4</formula>
    </cfRule>
  </conditionalFormatting>
  <conditionalFormatting sqref="J132:K137">
    <cfRule type="expression" dxfId="1717" priority="33">
      <formula>kvartal &lt; 4</formula>
    </cfRule>
  </conditionalFormatting>
  <conditionalFormatting sqref="J146:K146">
    <cfRule type="expression" dxfId="1716" priority="32">
      <formula>kvartal &lt; 4</formula>
    </cfRule>
  </conditionalFormatting>
  <conditionalFormatting sqref="J154:K154">
    <cfRule type="expression" dxfId="1715" priority="31">
      <formula>kvartal &lt; 4</formula>
    </cfRule>
  </conditionalFormatting>
  <conditionalFormatting sqref="A26:A28">
    <cfRule type="expression" dxfId="1714" priority="15">
      <formula>kvartal &lt; 4</formula>
    </cfRule>
  </conditionalFormatting>
  <conditionalFormatting sqref="A32:A33">
    <cfRule type="expression" dxfId="1713" priority="14">
      <formula>kvartal &lt; 4</formula>
    </cfRule>
  </conditionalFormatting>
  <conditionalFormatting sqref="A37:A39">
    <cfRule type="expression" dxfId="1712" priority="13">
      <formula>kvartal &lt; 4</formula>
    </cfRule>
  </conditionalFormatting>
  <conditionalFormatting sqref="A57:A59">
    <cfRule type="expression" dxfId="1711" priority="12">
      <formula>kvartal &lt; 4</formula>
    </cfRule>
  </conditionalFormatting>
  <conditionalFormatting sqref="A63:A65">
    <cfRule type="expression" dxfId="1710" priority="11">
      <formula>kvartal &lt; 4</formula>
    </cfRule>
  </conditionalFormatting>
  <conditionalFormatting sqref="A82:A87">
    <cfRule type="expression" dxfId="1709" priority="10">
      <formula>kvartal &lt; 4</formula>
    </cfRule>
  </conditionalFormatting>
  <conditionalFormatting sqref="A92:A97">
    <cfRule type="expression" dxfId="1708" priority="9">
      <formula>kvartal &lt; 4</formula>
    </cfRule>
  </conditionalFormatting>
  <conditionalFormatting sqref="A102:A107">
    <cfRule type="expression" dxfId="1707" priority="8">
      <formula>kvartal &lt; 4</formula>
    </cfRule>
  </conditionalFormatting>
  <conditionalFormatting sqref="A112:A117">
    <cfRule type="expression" dxfId="1706" priority="7">
      <formula>kvartal &lt; 4</formula>
    </cfRule>
  </conditionalFormatting>
  <conditionalFormatting sqref="A122:A127">
    <cfRule type="expression" dxfId="1705" priority="6">
      <formula>kvartal &lt; 4</formula>
    </cfRule>
  </conditionalFormatting>
  <conditionalFormatting sqref="A132:A137">
    <cfRule type="expression" dxfId="1704" priority="5">
      <formula>kvartal &lt; 4</formula>
    </cfRule>
  </conditionalFormatting>
  <conditionalFormatting sqref="A146">
    <cfRule type="expression" dxfId="1703" priority="4">
      <formula>kvartal &lt; 4</formula>
    </cfRule>
  </conditionalFormatting>
  <conditionalFormatting sqref="A154">
    <cfRule type="expression" dxfId="1702" priority="3">
      <formula>kvartal &lt; 4</formula>
    </cfRule>
  </conditionalFormatting>
  <conditionalFormatting sqref="A29">
    <cfRule type="expression" dxfId="1701" priority="2">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O176"/>
  <sheetViews>
    <sheetView showGridLines="0" zoomScale="90" zoomScaleNormal="90" workbookViewId="0">
      <selection activeCell="A5" sqref="A5"/>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163</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378">
        <v>11278</v>
      </c>
      <c r="C7" s="379">
        <v>11161</v>
      </c>
      <c r="D7" s="263">
        <v>-1</v>
      </c>
      <c r="E7" s="179">
        <v>0.64853519641410318</v>
      </c>
      <c r="F7" s="609" t="s">
        <v>438</v>
      </c>
      <c r="G7" s="611" t="s">
        <v>438</v>
      </c>
      <c r="H7" s="600" t="s">
        <v>438</v>
      </c>
      <c r="I7" s="587" t="s">
        <v>438</v>
      </c>
      <c r="J7" s="380">
        <v>11278</v>
      </c>
      <c r="K7" s="381">
        <v>11161</v>
      </c>
      <c r="L7" s="267">
        <v>-1</v>
      </c>
      <c r="M7" s="179">
        <v>0.24976426711446351</v>
      </c>
      <c r="O7" s="564" t="s">
        <v>438</v>
      </c>
    </row>
    <row r="8" spans="1:15" ht="15.75" x14ac:dyDescent="0.2">
      <c r="A8" s="20" t="s">
        <v>32</v>
      </c>
      <c r="B8" s="354">
        <v>6536.8035200000004</v>
      </c>
      <c r="C8" s="355">
        <v>6170</v>
      </c>
      <c r="D8" s="167">
        <v>-5.6</v>
      </c>
      <c r="E8" s="179">
        <v>0.66816195364492981</v>
      </c>
      <c r="F8" s="357"/>
      <c r="G8" s="358"/>
      <c r="H8" s="167"/>
      <c r="I8" s="587" t="s">
        <v>438</v>
      </c>
      <c r="J8" s="241">
        <v>6536.8035200000004</v>
      </c>
      <c r="K8" s="359">
        <v>6170</v>
      </c>
      <c r="L8" s="268"/>
      <c r="M8" s="179">
        <v>0.66816195364492981</v>
      </c>
      <c r="O8" s="564" t="s">
        <v>438</v>
      </c>
    </row>
    <row r="9" spans="1:15" ht="15.75" x14ac:dyDescent="0.2">
      <c r="A9" s="20" t="s">
        <v>31</v>
      </c>
      <c r="B9" s="354">
        <v>4492.5200830000003</v>
      </c>
      <c r="C9" s="355">
        <v>3608</v>
      </c>
      <c r="D9" s="167">
        <v>-19.7</v>
      </c>
      <c r="E9" s="179">
        <v>0.69596801432916844</v>
      </c>
      <c r="F9" s="357"/>
      <c r="G9" s="358"/>
      <c r="H9" s="167"/>
      <c r="I9" s="587" t="s">
        <v>438</v>
      </c>
      <c r="J9" s="241">
        <v>4492.5200830000003</v>
      </c>
      <c r="K9" s="359">
        <v>3608</v>
      </c>
      <c r="L9" s="268"/>
      <c r="M9" s="179">
        <v>0.69596801432916844</v>
      </c>
      <c r="O9" s="564" t="s">
        <v>438</v>
      </c>
    </row>
    <row r="10" spans="1:15" ht="15.75" x14ac:dyDescent="0.2">
      <c r="A10" s="13" t="s">
        <v>29</v>
      </c>
      <c r="B10" s="382">
        <v>903</v>
      </c>
      <c r="C10" s="383">
        <v>703</v>
      </c>
      <c r="D10" s="167">
        <v>-22.1</v>
      </c>
      <c r="E10" s="179">
        <v>0.74423778513264094</v>
      </c>
      <c r="F10" s="571" t="s">
        <v>438</v>
      </c>
      <c r="G10" s="580" t="s">
        <v>438</v>
      </c>
      <c r="H10" s="596" t="s">
        <v>438</v>
      </c>
      <c r="I10" s="587" t="s">
        <v>438</v>
      </c>
      <c r="J10" s="380">
        <v>903</v>
      </c>
      <c r="K10" s="381">
        <v>703</v>
      </c>
      <c r="L10" s="268">
        <v>-22.1</v>
      </c>
      <c r="M10" s="179">
        <v>2.7338049583504567E-2</v>
      </c>
      <c r="O10" s="564" t="s">
        <v>438</v>
      </c>
    </row>
    <row r="11" spans="1:15" ht="15.75" x14ac:dyDescent="0.2">
      <c r="A11" s="20" t="s">
        <v>32</v>
      </c>
      <c r="B11" s="354">
        <v>523.38478259999999</v>
      </c>
      <c r="C11" s="355">
        <v>339</v>
      </c>
      <c r="D11" s="167">
        <v>-35.200000000000003</v>
      </c>
      <c r="E11" s="179">
        <v>0.6447059624453122</v>
      </c>
      <c r="F11" s="357"/>
      <c r="G11" s="358"/>
      <c r="H11" s="167"/>
      <c r="I11" s="587" t="s">
        <v>438</v>
      </c>
      <c r="J11" s="241">
        <v>523.38478259999999</v>
      </c>
      <c r="K11" s="359">
        <v>339</v>
      </c>
      <c r="L11" s="268"/>
      <c r="M11" s="179">
        <v>0.6447059624453122</v>
      </c>
      <c r="O11" s="564" t="s">
        <v>438</v>
      </c>
    </row>
    <row r="12" spans="1:15" ht="15.75" x14ac:dyDescent="0.2">
      <c r="A12" s="20" t="s">
        <v>31</v>
      </c>
      <c r="B12" s="354">
        <v>359.70434779999999</v>
      </c>
      <c r="C12" s="355">
        <v>344</v>
      </c>
      <c r="D12" s="167">
        <v>-4.4000000000000004</v>
      </c>
      <c r="E12" s="179">
        <v>1.3177897279363628</v>
      </c>
      <c r="F12" s="357"/>
      <c r="G12" s="358"/>
      <c r="H12" s="167"/>
      <c r="I12" s="587" t="s">
        <v>438</v>
      </c>
      <c r="J12" s="241">
        <v>359.70434779999999</v>
      </c>
      <c r="K12" s="359">
        <v>344</v>
      </c>
      <c r="L12" s="268"/>
      <c r="M12" s="179">
        <v>1.3177897279363628</v>
      </c>
      <c r="O12" s="564" t="s">
        <v>438</v>
      </c>
    </row>
    <row r="13" spans="1:15" ht="15.75" x14ac:dyDescent="0.2">
      <c r="A13" s="13" t="s">
        <v>28</v>
      </c>
      <c r="B13" s="382">
        <v>24960</v>
      </c>
      <c r="C13" s="383">
        <v>24583</v>
      </c>
      <c r="D13" s="167">
        <v>-1.5</v>
      </c>
      <c r="E13" s="179">
        <v>9.8058604750558276E-2</v>
      </c>
      <c r="F13" s="571" t="s">
        <v>438</v>
      </c>
      <c r="G13" s="580" t="s">
        <v>438</v>
      </c>
      <c r="H13" s="596" t="s">
        <v>438</v>
      </c>
      <c r="I13" s="587" t="s">
        <v>438</v>
      </c>
      <c r="J13" s="380">
        <v>24960</v>
      </c>
      <c r="K13" s="381">
        <v>24583</v>
      </c>
      <c r="L13" s="268">
        <v>-1.5</v>
      </c>
      <c r="M13" s="179">
        <v>4.704894143055207E-2</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388">
        <v>55</v>
      </c>
      <c r="C25" s="389">
        <v>51</v>
      </c>
      <c r="D25" s="263">
        <v>-7.3</v>
      </c>
      <c r="E25" s="179">
        <v>1.5398437456391143E-2</v>
      </c>
      <c r="F25" s="598" t="s">
        <v>438</v>
      </c>
      <c r="G25" s="590" t="s">
        <v>438</v>
      </c>
      <c r="H25" s="600" t="s">
        <v>438</v>
      </c>
      <c r="I25" s="587" t="s">
        <v>438</v>
      </c>
      <c r="J25" s="388">
        <v>55</v>
      </c>
      <c r="K25" s="388">
        <v>51</v>
      </c>
      <c r="L25" s="267">
        <v>-7.3</v>
      </c>
      <c r="M25" s="167">
        <v>1.1497398908986496E-2</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43">
        <v>55</v>
      </c>
      <c r="C30" s="359">
        <v>51</v>
      </c>
      <c r="D30" s="167">
        <v>-7.3</v>
      </c>
      <c r="E30" s="179">
        <v>8.2466333544759605E-3</v>
      </c>
      <c r="F30" s="245" t="s">
        <v>438</v>
      </c>
      <c r="G30" s="197" t="s">
        <v>438</v>
      </c>
      <c r="H30" s="596" t="s">
        <v>438</v>
      </c>
      <c r="I30" s="587" t="s">
        <v>438</v>
      </c>
      <c r="J30" s="43">
        <v>55</v>
      </c>
      <c r="K30" s="43">
        <v>51</v>
      </c>
      <c r="L30" s="268">
        <v>-7.3</v>
      </c>
      <c r="M30" s="167">
        <v>8.2466333544759605E-3</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243">
        <v>2881</v>
      </c>
      <c r="C36" s="381">
        <v>2458</v>
      </c>
      <c r="D36" s="167">
        <v>-14.7</v>
      </c>
      <c r="E36" s="179">
        <v>4.7113441135617305E-3</v>
      </c>
      <c r="F36" s="400" t="s">
        <v>438</v>
      </c>
      <c r="G36" s="399" t="s">
        <v>438</v>
      </c>
      <c r="H36" s="596" t="s">
        <v>438</v>
      </c>
      <c r="I36" s="587" t="s">
        <v>438</v>
      </c>
      <c r="J36" s="243">
        <v>2881</v>
      </c>
      <c r="K36" s="243">
        <v>2458</v>
      </c>
      <c r="L36" s="268">
        <v>-14.7</v>
      </c>
      <c r="M36" s="167">
        <v>3.4618746227098951E-3</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71" t="s">
        <v>438</v>
      </c>
      <c r="C54" s="580" t="s">
        <v>438</v>
      </c>
      <c r="D54" s="606" t="s">
        <v>438</v>
      </c>
      <c r="E54" s="587" t="s">
        <v>438</v>
      </c>
      <c r="F54" s="146"/>
      <c r="G54" s="32"/>
      <c r="H54" s="160"/>
      <c r="I54" s="160"/>
      <c r="J54" s="36"/>
      <c r="K54" s="36"/>
      <c r="L54" s="160"/>
      <c r="M54" s="160"/>
      <c r="N54" s="149"/>
      <c r="O54" s="564" t="s">
        <v>438</v>
      </c>
    </row>
    <row r="55" spans="1:15" s="3" customFormat="1" ht="15.75" x14ac:dyDescent="0.2">
      <c r="A55" s="37" t="s">
        <v>341</v>
      </c>
      <c r="B55" s="577" t="s">
        <v>438</v>
      </c>
      <c r="C55" s="583" t="s">
        <v>438</v>
      </c>
      <c r="D55" s="601" t="s">
        <v>438</v>
      </c>
      <c r="E55" s="587" t="s">
        <v>438</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700" priority="187">
      <formula>kvartal &lt; 4</formula>
    </cfRule>
  </conditionalFormatting>
  <conditionalFormatting sqref="B63:C65">
    <cfRule type="expression" dxfId="1699" priority="186">
      <formula>kvartal &lt; 4</formula>
    </cfRule>
  </conditionalFormatting>
  <conditionalFormatting sqref="B37">
    <cfRule type="expression" dxfId="1698" priority="185">
      <formula>kvartal &lt; 4</formula>
    </cfRule>
  </conditionalFormatting>
  <conditionalFormatting sqref="B38">
    <cfRule type="expression" dxfId="1697" priority="184">
      <formula>kvartal &lt; 4</formula>
    </cfRule>
  </conditionalFormatting>
  <conditionalFormatting sqref="B39">
    <cfRule type="expression" dxfId="1696" priority="183">
      <formula>kvartal &lt; 4</formula>
    </cfRule>
  </conditionalFormatting>
  <conditionalFormatting sqref="A34">
    <cfRule type="expression" dxfId="1695" priority="56">
      <formula>kvartal &lt; 4</formula>
    </cfRule>
  </conditionalFormatting>
  <conditionalFormatting sqref="C37">
    <cfRule type="expression" dxfId="1694" priority="182">
      <formula>kvartal &lt; 4</formula>
    </cfRule>
  </conditionalFormatting>
  <conditionalFormatting sqref="C38">
    <cfRule type="expression" dxfId="1693" priority="181">
      <formula>kvartal &lt; 4</formula>
    </cfRule>
  </conditionalFormatting>
  <conditionalFormatting sqref="C39">
    <cfRule type="expression" dxfId="1692" priority="180">
      <formula>kvartal &lt; 4</formula>
    </cfRule>
  </conditionalFormatting>
  <conditionalFormatting sqref="B26:C28">
    <cfRule type="expression" dxfId="1691" priority="179">
      <formula>kvartal &lt; 4</formula>
    </cfRule>
  </conditionalFormatting>
  <conditionalFormatting sqref="B32:C33">
    <cfRule type="expression" dxfId="1690" priority="178">
      <formula>kvartal &lt; 4</formula>
    </cfRule>
  </conditionalFormatting>
  <conditionalFormatting sqref="B34">
    <cfRule type="expression" dxfId="1689" priority="177">
      <formula>kvartal &lt; 4</formula>
    </cfRule>
  </conditionalFormatting>
  <conditionalFormatting sqref="C34">
    <cfRule type="expression" dxfId="1688" priority="176">
      <formula>kvartal &lt; 4</formula>
    </cfRule>
  </conditionalFormatting>
  <conditionalFormatting sqref="F26:G28">
    <cfRule type="expression" dxfId="1687" priority="175">
      <formula>kvartal &lt; 4</formula>
    </cfRule>
  </conditionalFormatting>
  <conditionalFormatting sqref="F32">
    <cfRule type="expression" dxfId="1686" priority="174">
      <formula>kvartal &lt; 4</formula>
    </cfRule>
  </conditionalFormatting>
  <conditionalFormatting sqref="G32">
    <cfRule type="expression" dxfId="1685" priority="173">
      <formula>kvartal &lt; 4</formula>
    </cfRule>
  </conditionalFormatting>
  <conditionalFormatting sqref="F33">
    <cfRule type="expression" dxfId="1684" priority="172">
      <formula>kvartal &lt; 4</formula>
    </cfRule>
  </conditionalFormatting>
  <conditionalFormatting sqref="G33">
    <cfRule type="expression" dxfId="1683" priority="171">
      <formula>kvartal &lt; 4</formula>
    </cfRule>
  </conditionalFormatting>
  <conditionalFormatting sqref="F34">
    <cfRule type="expression" dxfId="1682" priority="170">
      <formula>kvartal &lt; 4</formula>
    </cfRule>
  </conditionalFormatting>
  <conditionalFormatting sqref="G34">
    <cfRule type="expression" dxfId="1681" priority="169">
      <formula>kvartal &lt; 4</formula>
    </cfRule>
  </conditionalFormatting>
  <conditionalFormatting sqref="F37">
    <cfRule type="expression" dxfId="1680" priority="168">
      <formula>kvartal &lt; 4</formula>
    </cfRule>
  </conditionalFormatting>
  <conditionalFormatting sqref="F38">
    <cfRule type="expression" dxfId="1679" priority="167">
      <formula>kvartal &lt; 4</formula>
    </cfRule>
  </conditionalFormatting>
  <conditionalFormatting sqref="F39">
    <cfRule type="expression" dxfId="1678" priority="166">
      <formula>kvartal &lt; 4</formula>
    </cfRule>
  </conditionalFormatting>
  <conditionalFormatting sqref="G37">
    <cfRule type="expression" dxfId="1677" priority="165">
      <formula>kvartal &lt; 4</formula>
    </cfRule>
  </conditionalFormatting>
  <conditionalFormatting sqref="G38">
    <cfRule type="expression" dxfId="1676" priority="164">
      <formula>kvartal &lt; 4</formula>
    </cfRule>
  </conditionalFormatting>
  <conditionalFormatting sqref="G39">
    <cfRule type="expression" dxfId="1675" priority="163">
      <formula>kvartal &lt; 4</formula>
    </cfRule>
  </conditionalFormatting>
  <conditionalFormatting sqref="B29">
    <cfRule type="expression" dxfId="1674" priority="162">
      <formula>kvartal &lt; 4</formula>
    </cfRule>
  </conditionalFormatting>
  <conditionalFormatting sqref="C29">
    <cfRule type="expression" dxfId="1673" priority="161">
      <formula>kvartal &lt; 4</formula>
    </cfRule>
  </conditionalFormatting>
  <conditionalFormatting sqref="F29">
    <cfRule type="expression" dxfId="1672" priority="160">
      <formula>kvartal &lt; 4</formula>
    </cfRule>
  </conditionalFormatting>
  <conditionalFormatting sqref="G29">
    <cfRule type="expression" dxfId="1671" priority="159">
      <formula>kvartal &lt; 4</formula>
    </cfRule>
  </conditionalFormatting>
  <conditionalFormatting sqref="J26:K29">
    <cfRule type="expression" dxfId="1670" priority="158">
      <formula>kvartal &lt; 4</formula>
    </cfRule>
  </conditionalFormatting>
  <conditionalFormatting sqref="J32:K34">
    <cfRule type="expression" dxfId="1669" priority="157">
      <formula>kvartal &lt; 4</formula>
    </cfRule>
  </conditionalFormatting>
  <conditionalFormatting sqref="J37:K39">
    <cfRule type="expression" dxfId="1668" priority="156">
      <formula>kvartal &lt; 4</formula>
    </cfRule>
  </conditionalFormatting>
  <conditionalFormatting sqref="J82:K86">
    <cfRule type="expression" dxfId="1667" priority="94">
      <formula>kvartal &lt; 4</formula>
    </cfRule>
  </conditionalFormatting>
  <conditionalFormatting sqref="J87:K87">
    <cfRule type="expression" dxfId="1666" priority="93">
      <formula>kvartal &lt; 4</formula>
    </cfRule>
  </conditionalFormatting>
  <conditionalFormatting sqref="J92:K97">
    <cfRule type="expression" dxfId="1665" priority="92">
      <formula>kvartal &lt; 4</formula>
    </cfRule>
  </conditionalFormatting>
  <conditionalFormatting sqref="J102:K107">
    <cfRule type="expression" dxfId="1664" priority="91">
      <formula>kvartal &lt; 4</formula>
    </cfRule>
  </conditionalFormatting>
  <conditionalFormatting sqref="J112:K117">
    <cfRule type="expression" dxfId="1663" priority="90">
      <formula>kvartal &lt; 4</formula>
    </cfRule>
  </conditionalFormatting>
  <conditionalFormatting sqref="J122:K127">
    <cfRule type="expression" dxfId="1662" priority="89">
      <formula>kvartal &lt; 4</formula>
    </cfRule>
  </conditionalFormatting>
  <conditionalFormatting sqref="J132:K137">
    <cfRule type="expression" dxfId="1661" priority="88">
      <formula>kvartal &lt; 4</formula>
    </cfRule>
  </conditionalFormatting>
  <conditionalFormatting sqref="J146:K146">
    <cfRule type="expression" dxfId="1660" priority="87">
      <formula>kvartal &lt; 4</formula>
    </cfRule>
  </conditionalFormatting>
  <conditionalFormatting sqref="J154:K154">
    <cfRule type="expression" dxfId="1659" priority="86">
      <formula>kvartal &lt; 4</formula>
    </cfRule>
  </conditionalFormatting>
  <conditionalFormatting sqref="A26:A28">
    <cfRule type="expression" dxfId="1658" priority="70">
      <formula>kvartal &lt; 4</formula>
    </cfRule>
  </conditionalFormatting>
  <conditionalFormatting sqref="A32:A33">
    <cfRule type="expression" dxfId="1657" priority="69">
      <formula>kvartal &lt; 4</formula>
    </cfRule>
  </conditionalFormatting>
  <conditionalFormatting sqref="A37:A39">
    <cfRule type="expression" dxfId="1656" priority="68">
      <formula>kvartal &lt; 4</formula>
    </cfRule>
  </conditionalFormatting>
  <conditionalFormatting sqref="A57:A59">
    <cfRule type="expression" dxfId="1655" priority="67">
      <formula>kvartal &lt; 4</formula>
    </cfRule>
  </conditionalFormatting>
  <conditionalFormatting sqref="A63:A65">
    <cfRule type="expression" dxfId="1654" priority="66">
      <formula>kvartal &lt; 4</formula>
    </cfRule>
  </conditionalFormatting>
  <conditionalFormatting sqref="A82:A87">
    <cfRule type="expression" dxfId="1653" priority="65">
      <formula>kvartal &lt; 4</formula>
    </cfRule>
  </conditionalFormatting>
  <conditionalFormatting sqref="A92:A97">
    <cfRule type="expression" dxfId="1652" priority="64">
      <formula>kvartal &lt; 4</formula>
    </cfRule>
  </conditionalFormatting>
  <conditionalFormatting sqref="A102:A107">
    <cfRule type="expression" dxfId="1651" priority="63">
      <formula>kvartal &lt; 4</formula>
    </cfRule>
  </conditionalFormatting>
  <conditionalFormatting sqref="A112:A117">
    <cfRule type="expression" dxfId="1650" priority="62">
      <formula>kvartal &lt; 4</formula>
    </cfRule>
  </conditionalFormatting>
  <conditionalFormatting sqref="A122:A127">
    <cfRule type="expression" dxfId="1649" priority="61">
      <formula>kvartal &lt; 4</formula>
    </cfRule>
  </conditionalFormatting>
  <conditionalFormatting sqref="A132:A137">
    <cfRule type="expression" dxfId="1648" priority="60">
      <formula>kvartal &lt; 4</formula>
    </cfRule>
  </conditionalFormatting>
  <conditionalFormatting sqref="A146">
    <cfRule type="expression" dxfId="1647" priority="59">
      <formula>kvartal &lt; 4</formula>
    </cfRule>
  </conditionalFormatting>
  <conditionalFormatting sqref="A154">
    <cfRule type="expression" dxfId="1646" priority="58">
      <formula>kvartal &lt; 4</formula>
    </cfRule>
  </conditionalFormatting>
  <conditionalFormatting sqref="A29">
    <cfRule type="expression" dxfId="1645" priority="57">
      <formula>kvartal &lt; 4</formula>
    </cfRule>
  </conditionalFormatting>
  <conditionalFormatting sqref="B82">
    <cfRule type="expression" dxfId="1644" priority="55">
      <formula>kvartal &lt; 4</formula>
    </cfRule>
  </conditionalFormatting>
  <conditionalFormatting sqref="C82">
    <cfRule type="expression" dxfId="1643" priority="54">
      <formula>kvartal &lt; 4</formula>
    </cfRule>
  </conditionalFormatting>
  <conditionalFormatting sqref="B85">
    <cfRule type="expression" dxfId="1642" priority="53">
      <formula>kvartal &lt; 4</formula>
    </cfRule>
  </conditionalFormatting>
  <conditionalFormatting sqref="C85">
    <cfRule type="expression" dxfId="1641" priority="52">
      <formula>kvartal &lt; 4</formula>
    </cfRule>
  </conditionalFormatting>
  <conditionalFormatting sqref="B146">
    <cfRule type="expression" dxfId="1640" priority="51">
      <formula>kvartal &lt; 4</formula>
    </cfRule>
  </conditionalFormatting>
  <conditionalFormatting sqref="C146">
    <cfRule type="expression" dxfId="1639" priority="50">
      <formula>kvartal &lt; 4</formula>
    </cfRule>
  </conditionalFormatting>
  <conditionalFormatting sqref="B154">
    <cfRule type="expression" dxfId="1638" priority="49">
      <formula>kvartal &lt; 4</formula>
    </cfRule>
  </conditionalFormatting>
  <conditionalFormatting sqref="C154">
    <cfRule type="expression" dxfId="1637" priority="48">
      <formula>kvartal &lt; 4</formula>
    </cfRule>
  </conditionalFormatting>
  <conditionalFormatting sqref="F146">
    <cfRule type="expression" dxfId="1636" priority="47">
      <formula>kvartal &lt; 4</formula>
    </cfRule>
  </conditionalFormatting>
  <conditionalFormatting sqref="G146">
    <cfRule type="expression" dxfId="1635" priority="46">
      <formula>kvartal &lt; 4</formula>
    </cfRule>
  </conditionalFormatting>
  <conditionalFormatting sqref="F154:G154">
    <cfRule type="expression" dxfId="1634" priority="45">
      <formula>kvartal &lt; 4</formula>
    </cfRule>
  </conditionalFormatting>
  <conditionalFormatting sqref="F92">
    <cfRule type="expression" dxfId="1633" priority="44">
      <formula>kvartal &lt; 4</formula>
    </cfRule>
  </conditionalFormatting>
  <conditionalFormatting sqref="G92">
    <cfRule type="expression" dxfId="1632" priority="43">
      <formula>kvartal &lt; 4</formula>
    </cfRule>
  </conditionalFormatting>
  <conditionalFormatting sqref="F95">
    <cfRule type="expression" dxfId="1631" priority="42">
      <formula>kvartal &lt; 4</formula>
    </cfRule>
  </conditionalFormatting>
  <conditionalFormatting sqref="G95">
    <cfRule type="expression" dxfId="1630" priority="41">
      <formula>kvartal &lt; 4</formula>
    </cfRule>
  </conditionalFormatting>
  <conditionalFormatting sqref="F102">
    <cfRule type="expression" dxfId="1629" priority="40">
      <formula>kvartal &lt; 4</formula>
    </cfRule>
  </conditionalFormatting>
  <conditionalFormatting sqref="G102">
    <cfRule type="expression" dxfId="1628" priority="39">
      <formula>kvartal &lt; 4</formula>
    </cfRule>
  </conditionalFormatting>
  <conditionalFormatting sqref="F105">
    <cfRule type="expression" dxfId="1627" priority="38">
      <formula>kvartal &lt; 4</formula>
    </cfRule>
  </conditionalFormatting>
  <conditionalFormatting sqref="G105">
    <cfRule type="expression" dxfId="1626" priority="37">
      <formula>kvartal &lt; 4</formula>
    </cfRule>
  </conditionalFormatting>
  <conditionalFormatting sqref="F82">
    <cfRule type="expression" dxfId="1625" priority="36">
      <formula>kvartal &lt; 4</formula>
    </cfRule>
  </conditionalFormatting>
  <conditionalFormatting sqref="G82">
    <cfRule type="expression" dxfId="1624" priority="35">
      <formula>kvartal &lt; 4</formula>
    </cfRule>
  </conditionalFormatting>
  <conditionalFormatting sqref="F85">
    <cfRule type="expression" dxfId="1623" priority="34">
      <formula>kvartal &lt; 4</formula>
    </cfRule>
  </conditionalFormatting>
  <conditionalFormatting sqref="G85">
    <cfRule type="expression" dxfId="1622" priority="33">
      <formula>kvartal &lt; 4</formula>
    </cfRule>
  </conditionalFormatting>
  <conditionalFormatting sqref="F112">
    <cfRule type="expression" dxfId="1621" priority="32">
      <formula>kvartal &lt; 4</formula>
    </cfRule>
  </conditionalFormatting>
  <conditionalFormatting sqref="G112">
    <cfRule type="expression" dxfId="1620" priority="31">
      <formula>kvartal &lt; 4</formula>
    </cfRule>
  </conditionalFormatting>
  <conditionalFormatting sqref="F115">
    <cfRule type="expression" dxfId="1619" priority="30">
      <formula>kvartal &lt; 4</formula>
    </cfRule>
  </conditionalFormatting>
  <conditionalFormatting sqref="G115">
    <cfRule type="expression" dxfId="1618" priority="29">
      <formula>kvartal &lt; 4</formula>
    </cfRule>
  </conditionalFormatting>
  <conditionalFormatting sqref="F122">
    <cfRule type="expression" dxfId="1617" priority="28">
      <formula>kvartal &lt; 4</formula>
    </cfRule>
  </conditionalFormatting>
  <conditionalFormatting sqref="G122">
    <cfRule type="expression" dxfId="1616" priority="27">
      <formula>kvartal &lt; 4</formula>
    </cfRule>
  </conditionalFormatting>
  <conditionalFormatting sqref="F125">
    <cfRule type="expression" dxfId="1615" priority="26">
      <formula>kvartal &lt; 4</formula>
    </cfRule>
  </conditionalFormatting>
  <conditionalFormatting sqref="G125">
    <cfRule type="expression" dxfId="1614" priority="25">
      <formula>kvartal &lt; 4</formula>
    </cfRule>
  </conditionalFormatting>
  <conditionalFormatting sqref="F132">
    <cfRule type="expression" dxfId="1613" priority="24">
      <formula>kvartal &lt; 4</formula>
    </cfRule>
  </conditionalFormatting>
  <conditionalFormatting sqref="G132">
    <cfRule type="expression" dxfId="1612" priority="23">
      <formula>kvartal &lt; 4</formula>
    </cfRule>
  </conditionalFormatting>
  <conditionalFormatting sqref="F135">
    <cfRule type="expression" dxfId="1611" priority="22">
      <formula>kvartal &lt; 4</formula>
    </cfRule>
  </conditionalFormatting>
  <conditionalFormatting sqref="G135">
    <cfRule type="expression" dxfId="1610" priority="21">
      <formula>kvartal &lt; 4</formula>
    </cfRule>
  </conditionalFormatting>
  <conditionalFormatting sqref="B132">
    <cfRule type="expression" dxfId="1609" priority="20">
      <formula>kvartal &lt; 4</formula>
    </cfRule>
  </conditionalFormatting>
  <conditionalFormatting sqref="C132">
    <cfRule type="expression" dxfId="1608" priority="19">
      <formula>kvartal &lt; 4</formula>
    </cfRule>
  </conditionalFormatting>
  <conditionalFormatting sqref="B135">
    <cfRule type="expression" dxfId="1607" priority="18">
      <formula>kvartal &lt; 4</formula>
    </cfRule>
  </conditionalFormatting>
  <conditionalFormatting sqref="C135">
    <cfRule type="expression" dxfId="1606" priority="17">
      <formula>kvartal &lt; 4</formula>
    </cfRule>
  </conditionalFormatting>
  <conditionalFormatting sqref="B122">
    <cfRule type="expression" dxfId="1605" priority="16">
      <formula>kvartal &lt; 4</formula>
    </cfRule>
  </conditionalFormatting>
  <conditionalFormatting sqref="C122">
    <cfRule type="expression" dxfId="1604" priority="15">
      <formula>kvartal &lt; 4</formula>
    </cfRule>
  </conditionalFormatting>
  <conditionalFormatting sqref="B125">
    <cfRule type="expression" dxfId="1603" priority="14">
      <formula>kvartal &lt; 4</formula>
    </cfRule>
  </conditionalFormatting>
  <conditionalFormatting sqref="C125">
    <cfRule type="expression" dxfId="1602" priority="13">
      <formula>kvartal &lt; 4</formula>
    </cfRule>
  </conditionalFormatting>
  <conditionalFormatting sqref="B112">
    <cfRule type="expression" dxfId="1601" priority="12">
      <formula>kvartal &lt; 4</formula>
    </cfRule>
  </conditionalFormatting>
  <conditionalFormatting sqref="C112">
    <cfRule type="expression" dxfId="1600" priority="11">
      <formula>kvartal &lt; 4</formula>
    </cfRule>
  </conditionalFormatting>
  <conditionalFormatting sqref="B115">
    <cfRule type="expression" dxfId="1599" priority="10">
      <formula>kvartal &lt; 4</formula>
    </cfRule>
  </conditionalFormatting>
  <conditionalFormatting sqref="C115">
    <cfRule type="expression" dxfId="1598" priority="9">
      <formula>kvartal &lt; 4</formula>
    </cfRule>
  </conditionalFormatting>
  <conditionalFormatting sqref="B102">
    <cfRule type="expression" dxfId="1597" priority="8">
      <formula>kvartal &lt; 4</formula>
    </cfRule>
  </conditionalFormatting>
  <conditionalFormatting sqref="C102">
    <cfRule type="expression" dxfId="1596" priority="7">
      <formula>kvartal &lt; 4</formula>
    </cfRule>
  </conditionalFormatting>
  <conditionalFormatting sqref="B105">
    <cfRule type="expression" dxfId="1595" priority="6">
      <formula>kvartal &lt; 4</formula>
    </cfRule>
  </conditionalFormatting>
  <conditionalFormatting sqref="C105">
    <cfRule type="expression" dxfId="1594" priority="5">
      <formula>kvartal &lt; 4</formula>
    </cfRule>
  </conditionalFormatting>
  <conditionalFormatting sqref="B92">
    <cfRule type="expression" dxfId="1593" priority="4">
      <formula>kvartal &lt; 4</formula>
    </cfRule>
  </conditionalFormatting>
  <conditionalFormatting sqref="C92">
    <cfRule type="expression" dxfId="1592" priority="3">
      <formula>kvartal &lt; 4</formula>
    </cfRule>
  </conditionalFormatting>
  <conditionalFormatting sqref="B95">
    <cfRule type="expression" dxfId="1591" priority="2">
      <formula>kvartal &lt; 4</formula>
    </cfRule>
  </conditionalFormatting>
  <conditionalFormatting sqref="C95">
    <cfRule type="expression" dxfId="1590" priority="1">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O176"/>
  <sheetViews>
    <sheetView showGridLines="0" zoomScale="90" zoomScaleNormal="90" workbookViewId="0">
      <selection activeCell="A3" sqref="A3"/>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164</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378">
        <v>80273</v>
      </c>
      <c r="C7" s="379">
        <v>84063</v>
      </c>
      <c r="D7" s="263">
        <v>4.7</v>
      </c>
      <c r="E7" s="179">
        <v>4.8846711061875068</v>
      </c>
      <c r="F7" s="609" t="s">
        <v>438</v>
      </c>
      <c r="G7" s="611" t="s">
        <v>438</v>
      </c>
      <c r="H7" s="600" t="s">
        <v>438</v>
      </c>
      <c r="I7" s="587" t="s">
        <v>438</v>
      </c>
      <c r="J7" s="380">
        <v>80273</v>
      </c>
      <c r="K7" s="381">
        <v>84063</v>
      </c>
      <c r="L7" s="267">
        <v>4.7</v>
      </c>
      <c r="M7" s="179">
        <v>1.8811874909455375</v>
      </c>
      <c r="O7" s="564" t="s">
        <v>438</v>
      </c>
    </row>
    <row r="8" spans="1:15" ht="15.75" x14ac:dyDescent="0.2">
      <c r="A8" s="20" t="s">
        <v>32</v>
      </c>
      <c r="B8" s="354">
        <v>45284</v>
      </c>
      <c r="C8" s="355">
        <v>49595</v>
      </c>
      <c r="D8" s="167">
        <v>9.5</v>
      </c>
      <c r="E8" s="179">
        <v>5.3707442611053953</v>
      </c>
      <c r="F8" s="357"/>
      <c r="G8" s="358"/>
      <c r="H8" s="167"/>
      <c r="I8" s="587" t="s">
        <v>438</v>
      </c>
      <c r="J8" s="241">
        <v>45284</v>
      </c>
      <c r="K8" s="359">
        <v>49595</v>
      </c>
      <c r="L8" s="268"/>
      <c r="M8" s="179">
        <v>5.3707442611053953</v>
      </c>
      <c r="O8" s="564" t="s">
        <v>438</v>
      </c>
    </row>
    <row r="9" spans="1:15" ht="15.75" x14ac:dyDescent="0.2">
      <c r="A9" s="20" t="s">
        <v>31</v>
      </c>
      <c r="B9" s="354">
        <v>34989</v>
      </c>
      <c r="C9" s="355">
        <v>34468</v>
      </c>
      <c r="D9" s="167">
        <v>-1.5</v>
      </c>
      <c r="E9" s="179">
        <v>6.6487321280204483</v>
      </c>
      <c r="F9" s="357"/>
      <c r="G9" s="358"/>
      <c r="H9" s="167"/>
      <c r="I9" s="587" t="s">
        <v>438</v>
      </c>
      <c r="J9" s="241">
        <v>34989</v>
      </c>
      <c r="K9" s="359">
        <v>34468</v>
      </c>
      <c r="L9" s="268"/>
      <c r="M9" s="179">
        <v>6.6487321280204483</v>
      </c>
      <c r="O9" s="564" t="s">
        <v>438</v>
      </c>
    </row>
    <row r="10" spans="1:15" ht="15.75" x14ac:dyDescent="0.2">
      <c r="A10" s="13" t="s">
        <v>29</v>
      </c>
      <c r="B10" s="382">
        <v>2652</v>
      </c>
      <c r="C10" s="383">
        <v>2288</v>
      </c>
      <c r="D10" s="167">
        <v>-13.7</v>
      </c>
      <c r="E10" s="179">
        <v>2.4222134457802027</v>
      </c>
      <c r="F10" s="571" t="s">
        <v>438</v>
      </c>
      <c r="G10" s="580" t="s">
        <v>438</v>
      </c>
      <c r="H10" s="596" t="s">
        <v>438</v>
      </c>
      <c r="I10" s="587" t="s">
        <v>438</v>
      </c>
      <c r="J10" s="380">
        <v>2652</v>
      </c>
      <c r="K10" s="381">
        <v>2288</v>
      </c>
      <c r="L10" s="268">
        <v>-13.7</v>
      </c>
      <c r="M10" s="179">
        <v>8.8975046155132936E-2</v>
      </c>
      <c r="O10" s="564" t="s">
        <v>438</v>
      </c>
    </row>
    <row r="11" spans="1:15" ht="15.75" x14ac:dyDescent="0.2">
      <c r="A11" s="20" t="s">
        <v>32</v>
      </c>
      <c r="B11" s="354">
        <v>1836</v>
      </c>
      <c r="C11" s="355">
        <v>1891</v>
      </c>
      <c r="D11" s="167">
        <v>3</v>
      </c>
      <c r="E11" s="179">
        <v>3.5962801621949421</v>
      </c>
      <c r="F11" s="357"/>
      <c r="G11" s="358"/>
      <c r="H11" s="167"/>
      <c r="I11" s="587" t="s">
        <v>438</v>
      </c>
      <c r="J11" s="241">
        <v>1836</v>
      </c>
      <c r="K11" s="359">
        <v>1891</v>
      </c>
      <c r="L11" s="268"/>
      <c r="M11" s="179">
        <v>3.5962801621949421</v>
      </c>
      <c r="O11" s="564" t="s">
        <v>438</v>
      </c>
    </row>
    <row r="12" spans="1:15" ht="15.75" x14ac:dyDescent="0.2">
      <c r="A12" s="20" t="s">
        <v>31</v>
      </c>
      <c r="B12" s="354">
        <v>816</v>
      </c>
      <c r="C12" s="355">
        <v>397</v>
      </c>
      <c r="D12" s="167">
        <v>-51.3</v>
      </c>
      <c r="E12" s="179">
        <v>1.5208212848567908</v>
      </c>
      <c r="F12" s="357"/>
      <c r="G12" s="358"/>
      <c r="H12" s="167"/>
      <c r="I12" s="587" t="s">
        <v>438</v>
      </c>
      <c r="J12" s="241">
        <v>816</v>
      </c>
      <c r="K12" s="359">
        <v>397</v>
      </c>
      <c r="L12" s="268"/>
      <c r="M12" s="179">
        <v>1.5208212848567908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43">
        <v>24078</v>
      </c>
      <c r="C30" s="359">
        <v>27209</v>
      </c>
      <c r="D30" s="167">
        <v>13</v>
      </c>
      <c r="E30" s="179">
        <v>4.3996597439595373</v>
      </c>
      <c r="F30" s="245" t="s">
        <v>438</v>
      </c>
      <c r="G30" s="197" t="s">
        <v>438</v>
      </c>
      <c r="H30" s="596" t="s">
        <v>438</v>
      </c>
      <c r="I30" s="587" t="s">
        <v>438</v>
      </c>
      <c r="J30" s="43">
        <v>24078</v>
      </c>
      <c r="K30" s="43">
        <v>27209</v>
      </c>
      <c r="L30" s="268">
        <v>13</v>
      </c>
      <c r="M30" s="167">
        <v>4.3996597439595373</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43">
        <v>2111</v>
      </c>
      <c r="C35" s="359">
        <v>1755</v>
      </c>
      <c r="D35" s="167">
        <v>-16.899999999999999</v>
      </c>
      <c r="E35" s="179">
        <v>3.1574442033870853</v>
      </c>
      <c r="F35" s="245" t="s">
        <v>438</v>
      </c>
      <c r="G35" s="197" t="s">
        <v>438</v>
      </c>
      <c r="H35" s="596" t="s">
        <v>438</v>
      </c>
      <c r="I35" s="587" t="s">
        <v>438</v>
      </c>
      <c r="J35" s="43">
        <v>2111</v>
      </c>
      <c r="K35" s="43">
        <v>1755</v>
      </c>
      <c r="L35" s="268">
        <v>-16.899999999999999</v>
      </c>
      <c r="M35" s="167">
        <v>3.1574442033870853</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179"/>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67525</v>
      </c>
      <c r="C54" s="383">
        <v>61841</v>
      </c>
      <c r="D54" s="267">
        <v>-8.4</v>
      </c>
      <c r="E54" s="179">
        <v>2.8122359710830036</v>
      </c>
      <c r="F54" s="146"/>
      <c r="G54" s="32"/>
      <c r="H54" s="160"/>
      <c r="I54" s="160"/>
      <c r="J54" s="36"/>
      <c r="K54" s="36"/>
      <c r="L54" s="160"/>
      <c r="M54" s="160"/>
      <c r="N54" s="149"/>
      <c r="O54" s="564" t="s">
        <v>438</v>
      </c>
    </row>
    <row r="55" spans="1:15" s="3" customFormat="1" ht="15.75" x14ac:dyDescent="0.2">
      <c r="A55" s="37" t="s">
        <v>341</v>
      </c>
      <c r="B55" s="354">
        <v>67525</v>
      </c>
      <c r="C55" s="355">
        <v>61841</v>
      </c>
      <c r="D55" s="268">
        <v>-8.4</v>
      </c>
      <c r="E55" s="179">
        <v>5.2036133949171459</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382">
        <v>2126</v>
      </c>
      <c r="C60" s="383">
        <v>9561</v>
      </c>
      <c r="D60" s="268">
        <v>349.7</v>
      </c>
      <c r="E60" s="179">
        <v>25.684587232464086</v>
      </c>
      <c r="F60" s="146"/>
      <c r="G60" s="32"/>
      <c r="H60" s="146"/>
      <c r="I60" s="146"/>
      <c r="J60" s="32"/>
      <c r="K60" s="32"/>
      <c r="L60" s="160"/>
      <c r="M60" s="160"/>
      <c r="N60" s="149"/>
      <c r="O60" s="564" t="s">
        <v>438</v>
      </c>
    </row>
    <row r="61" spans="1:15" s="3" customFormat="1" ht="15.75" x14ac:dyDescent="0.2">
      <c r="A61" s="37" t="s">
        <v>341</v>
      </c>
      <c r="B61" s="354">
        <v>2126</v>
      </c>
      <c r="C61" s="355">
        <v>9561</v>
      </c>
      <c r="D61" s="268">
        <v>349.7</v>
      </c>
      <c r="E61" s="179">
        <v>42.374742437486844</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382">
        <v>981</v>
      </c>
      <c r="C66" s="383">
        <v>8871.8430000000008</v>
      </c>
      <c r="D66" s="268">
        <v>804.4</v>
      </c>
      <c r="E66" s="179">
        <v>8.6065413704615299</v>
      </c>
      <c r="F66" s="146"/>
      <c r="G66" s="32"/>
      <c r="H66" s="146"/>
      <c r="I66" s="146"/>
      <c r="J66" s="32"/>
      <c r="K66" s="32"/>
      <c r="L66" s="160"/>
      <c r="M66" s="160"/>
      <c r="N66" s="149"/>
      <c r="O66" s="564" t="s">
        <v>438</v>
      </c>
    </row>
    <row r="67" spans="1:15" s="3" customFormat="1" ht="15.75" x14ac:dyDescent="0.2">
      <c r="A67" s="37" t="s">
        <v>341</v>
      </c>
      <c r="B67" s="354">
        <v>981</v>
      </c>
      <c r="C67" s="355">
        <v>8871.8430000000008</v>
      </c>
      <c r="D67" s="268">
        <v>804.4</v>
      </c>
      <c r="E67" s="179">
        <v>9.7781634690319645</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382">
        <v>4289</v>
      </c>
      <c r="C69" s="383">
        <v>5281.7669999999998</v>
      </c>
      <c r="D69" s="268">
        <v>23.1</v>
      </c>
      <c r="E69" s="179">
        <v>6.8710124628518683</v>
      </c>
      <c r="F69" s="146"/>
      <c r="G69" s="32"/>
      <c r="H69" s="146"/>
      <c r="I69" s="146"/>
      <c r="J69" s="32"/>
      <c r="K69" s="32"/>
      <c r="L69" s="160"/>
      <c r="M69" s="160"/>
      <c r="N69" s="149"/>
      <c r="O69" s="564" t="s">
        <v>438</v>
      </c>
    </row>
    <row r="70" spans="1:15" s="3" customFormat="1" ht="15.75" x14ac:dyDescent="0.2">
      <c r="A70" s="37" t="s">
        <v>341</v>
      </c>
      <c r="B70" s="354">
        <v>4289</v>
      </c>
      <c r="C70" s="355">
        <v>5281.7669999999998</v>
      </c>
      <c r="D70" s="268">
        <v>23.1</v>
      </c>
      <c r="E70" s="179">
        <v>6.8710124628518683</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589" priority="187">
      <formula>kvartal &lt; 4</formula>
    </cfRule>
  </conditionalFormatting>
  <conditionalFormatting sqref="B63:C65">
    <cfRule type="expression" dxfId="1588" priority="186">
      <formula>kvartal &lt; 4</formula>
    </cfRule>
  </conditionalFormatting>
  <conditionalFormatting sqref="B37">
    <cfRule type="expression" dxfId="1587" priority="185">
      <formula>kvartal &lt; 4</formula>
    </cfRule>
  </conditionalFormatting>
  <conditionalFormatting sqref="B38">
    <cfRule type="expression" dxfId="1586" priority="184">
      <formula>kvartal &lt; 4</formula>
    </cfRule>
  </conditionalFormatting>
  <conditionalFormatting sqref="B39">
    <cfRule type="expression" dxfId="1585" priority="183">
      <formula>kvartal &lt; 4</formula>
    </cfRule>
  </conditionalFormatting>
  <conditionalFormatting sqref="A34">
    <cfRule type="expression" dxfId="1584" priority="56">
      <formula>kvartal &lt; 4</formula>
    </cfRule>
  </conditionalFormatting>
  <conditionalFormatting sqref="C37">
    <cfRule type="expression" dxfId="1583" priority="182">
      <formula>kvartal &lt; 4</formula>
    </cfRule>
  </conditionalFormatting>
  <conditionalFormatting sqref="C38">
    <cfRule type="expression" dxfId="1582" priority="181">
      <formula>kvartal &lt; 4</formula>
    </cfRule>
  </conditionalFormatting>
  <conditionalFormatting sqref="C39">
    <cfRule type="expression" dxfId="1581" priority="180">
      <formula>kvartal &lt; 4</formula>
    </cfRule>
  </conditionalFormatting>
  <conditionalFormatting sqref="B26:C28">
    <cfRule type="expression" dxfId="1580" priority="179">
      <formula>kvartal &lt; 4</formula>
    </cfRule>
  </conditionalFormatting>
  <conditionalFormatting sqref="B32:C33">
    <cfRule type="expression" dxfId="1579" priority="178">
      <formula>kvartal &lt; 4</formula>
    </cfRule>
  </conditionalFormatting>
  <conditionalFormatting sqref="B34">
    <cfRule type="expression" dxfId="1578" priority="177">
      <formula>kvartal &lt; 4</formula>
    </cfRule>
  </conditionalFormatting>
  <conditionalFormatting sqref="C34">
    <cfRule type="expression" dxfId="1577" priority="176">
      <formula>kvartal &lt; 4</formula>
    </cfRule>
  </conditionalFormatting>
  <conditionalFormatting sqref="F26:G28">
    <cfRule type="expression" dxfId="1576" priority="175">
      <formula>kvartal &lt; 4</formula>
    </cfRule>
  </conditionalFormatting>
  <conditionalFormatting sqref="F32">
    <cfRule type="expression" dxfId="1575" priority="174">
      <formula>kvartal &lt; 4</formula>
    </cfRule>
  </conditionalFormatting>
  <conditionalFormatting sqref="G32">
    <cfRule type="expression" dxfId="1574" priority="173">
      <formula>kvartal &lt; 4</formula>
    </cfRule>
  </conditionalFormatting>
  <conditionalFormatting sqref="F33">
    <cfRule type="expression" dxfId="1573" priority="172">
      <formula>kvartal &lt; 4</formula>
    </cfRule>
  </conditionalFormatting>
  <conditionalFormatting sqref="G33">
    <cfRule type="expression" dxfId="1572" priority="171">
      <formula>kvartal &lt; 4</formula>
    </cfRule>
  </conditionalFormatting>
  <conditionalFormatting sqref="F34">
    <cfRule type="expression" dxfId="1571" priority="170">
      <formula>kvartal &lt; 4</formula>
    </cfRule>
  </conditionalFormatting>
  <conditionalFormatting sqref="G34">
    <cfRule type="expression" dxfId="1570" priority="169">
      <formula>kvartal &lt; 4</formula>
    </cfRule>
  </conditionalFormatting>
  <conditionalFormatting sqref="F37">
    <cfRule type="expression" dxfId="1569" priority="168">
      <formula>kvartal &lt; 4</formula>
    </cfRule>
  </conditionalFormatting>
  <conditionalFormatting sqref="F38">
    <cfRule type="expression" dxfId="1568" priority="167">
      <formula>kvartal &lt; 4</formula>
    </cfRule>
  </conditionalFormatting>
  <conditionalFormatting sqref="F39">
    <cfRule type="expression" dxfId="1567" priority="166">
      <formula>kvartal &lt; 4</formula>
    </cfRule>
  </conditionalFormatting>
  <conditionalFormatting sqref="G37">
    <cfRule type="expression" dxfId="1566" priority="165">
      <formula>kvartal &lt; 4</formula>
    </cfRule>
  </conditionalFormatting>
  <conditionalFormatting sqref="G38">
    <cfRule type="expression" dxfId="1565" priority="164">
      <formula>kvartal &lt; 4</formula>
    </cfRule>
  </conditionalFormatting>
  <conditionalFormatting sqref="G39">
    <cfRule type="expression" dxfId="1564" priority="163">
      <formula>kvartal &lt; 4</formula>
    </cfRule>
  </conditionalFormatting>
  <conditionalFormatting sqref="B29">
    <cfRule type="expression" dxfId="1563" priority="162">
      <formula>kvartal &lt; 4</formula>
    </cfRule>
  </conditionalFormatting>
  <conditionalFormatting sqref="C29">
    <cfRule type="expression" dxfId="1562" priority="161">
      <formula>kvartal &lt; 4</formula>
    </cfRule>
  </conditionalFormatting>
  <conditionalFormatting sqref="F29">
    <cfRule type="expression" dxfId="1561" priority="160">
      <formula>kvartal &lt; 4</formula>
    </cfRule>
  </conditionalFormatting>
  <conditionalFormatting sqref="G29">
    <cfRule type="expression" dxfId="1560" priority="159">
      <formula>kvartal &lt; 4</formula>
    </cfRule>
  </conditionalFormatting>
  <conditionalFormatting sqref="J26:K29">
    <cfRule type="expression" dxfId="1559" priority="158">
      <formula>kvartal &lt; 4</formula>
    </cfRule>
  </conditionalFormatting>
  <conditionalFormatting sqref="J32:K34">
    <cfRule type="expression" dxfId="1558" priority="157">
      <formula>kvartal &lt; 4</formula>
    </cfRule>
  </conditionalFormatting>
  <conditionalFormatting sqref="J37:K39">
    <cfRule type="expression" dxfId="1557" priority="156">
      <formula>kvartal &lt; 4</formula>
    </cfRule>
  </conditionalFormatting>
  <conditionalFormatting sqref="J82:K86">
    <cfRule type="expression" dxfId="1556" priority="94">
      <formula>kvartal &lt; 4</formula>
    </cfRule>
  </conditionalFormatting>
  <conditionalFormatting sqref="J87:K87">
    <cfRule type="expression" dxfId="1555" priority="93">
      <formula>kvartal &lt; 4</formula>
    </cfRule>
  </conditionalFormatting>
  <conditionalFormatting sqref="J92:K97">
    <cfRule type="expression" dxfId="1554" priority="92">
      <formula>kvartal &lt; 4</formula>
    </cfRule>
  </conditionalFormatting>
  <conditionalFormatting sqref="J102:K107">
    <cfRule type="expression" dxfId="1553" priority="91">
      <formula>kvartal &lt; 4</formula>
    </cfRule>
  </conditionalFormatting>
  <conditionalFormatting sqref="J112:K117">
    <cfRule type="expression" dxfId="1552" priority="90">
      <formula>kvartal &lt; 4</formula>
    </cfRule>
  </conditionalFormatting>
  <conditionalFormatting sqref="J122:K127">
    <cfRule type="expression" dxfId="1551" priority="89">
      <formula>kvartal &lt; 4</formula>
    </cfRule>
  </conditionalFormatting>
  <conditionalFormatting sqref="J132:K137">
    <cfRule type="expression" dxfId="1550" priority="88">
      <formula>kvartal &lt; 4</formula>
    </cfRule>
  </conditionalFormatting>
  <conditionalFormatting sqref="J146:K146">
    <cfRule type="expression" dxfId="1549" priority="87">
      <formula>kvartal &lt; 4</formula>
    </cfRule>
  </conditionalFormatting>
  <conditionalFormatting sqref="J154:K154">
    <cfRule type="expression" dxfId="1548" priority="86">
      <formula>kvartal &lt; 4</formula>
    </cfRule>
  </conditionalFormatting>
  <conditionalFormatting sqref="A26:A28">
    <cfRule type="expression" dxfId="1547" priority="70">
      <formula>kvartal &lt; 4</formula>
    </cfRule>
  </conditionalFormatting>
  <conditionalFormatting sqref="A32:A33">
    <cfRule type="expression" dxfId="1546" priority="69">
      <formula>kvartal &lt; 4</formula>
    </cfRule>
  </conditionalFormatting>
  <conditionalFormatting sqref="A37:A39">
    <cfRule type="expression" dxfId="1545" priority="68">
      <formula>kvartal &lt; 4</formula>
    </cfRule>
  </conditionalFormatting>
  <conditionalFormatting sqref="A57:A59">
    <cfRule type="expression" dxfId="1544" priority="67">
      <formula>kvartal &lt; 4</formula>
    </cfRule>
  </conditionalFormatting>
  <conditionalFormatting sqref="A63:A65">
    <cfRule type="expression" dxfId="1543" priority="66">
      <formula>kvartal &lt; 4</formula>
    </cfRule>
  </conditionalFormatting>
  <conditionalFormatting sqref="A82:A87">
    <cfRule type="expression" dxfId="1542" priority="65">
      <formula>kvartal &lt; 4</formula>
    </cfRule>
  </conditionalFormatting>
  <conditionalFormatting sqref="A92:A97">
    <cfRule type="expression" dxfId="1541" priority="64">
      <formula>kvartal &lt; 4</formula>
    </cfRule>
  </conditionalFormatting>
  <conditionalFormatting sqref="A102:A107">
    <cfRule type="expression" dxfId="1540" priority="63">
      <formula>kvartal &lt; 4</formula>
    </cfRule>
  </conditionalFormatting>
  <conditionalFormatting sqref="A112:A117">
    <cfRule type="expression" dxfId="1539" priority="62">
      <formula>kvartal &lt; 4</formula>
    </cfRule>
  </conditionalFormatting>
  <conditionalFormatting sqref="A122:A127">
    <cfRule type="expression" dxfId="1538" priority="61">
      <formula>kvartal &lt; 4</formula>
    </cfRule>
  </conditionalFormatting>
  <conditionalFormatting sqref="A132:A137">
    <cfRule type="expression" dxfId="1537" priority="60">
      <formula>kvartal &lt; 4</formula>
    </cfRule>
  </conditionalFormatting>
  <conditionalFormatting sqref="A146">
    <cfRule type="expression" dxfId="1536" priority="59">
      <formula>kvartal &lt; 4</formula>
    </cfRule>
  </conditionalFormatting>
  <conditionalFormatting sqref="A154">
    <cfRule type="expression" dxfId="1535" priority="58">
      <formula>kvartal &lt; 4</formula>
    </cfRule>
  </conditionalFormatting>
  <conditionalFormatting sqref="A29">
    <cfRule type="expression" dxfId="1534" priority="57">
      <formula>kvartal &lt; 4</formula>
    </cfRule>
  </conditionalFormatting>
  <conditionalFormatting sqref="B82">
    <cfRule type="expression" dxfId="1533" priority="55">
      <formula>kvartal &lt; 4</formula>
    </cfRule>
  </conditionalFormatting>
  <conditionalFormatting sqref="C82">
    <cfRule type="expression" dxfId="1532" priority="54">
      <formula>kvartal &lt; 4</formula>
    </cfRule>
  </conditionalFormatting>
  <conditionalFormatting sqref="B85">
    <cfRule type="expression" dxfId="1531" priority="53">
      <formula>kvartal &lt; 4</formula>
    </cfRule>
  </conditionalFormatting>
  <conditionalFormatting sqref="C85">
    <cfRule type="expression" dxfId="1530" priority="52">
      <formula>kvartal &lt; 4</formula>
    </cfRule>
  </conditionalFormatting>
  <conditionalFormatting sqref="B146">
    <cfRule type="expression" dxfId="1529" priority="51">
      <formula>kvartal &lt; 4</formula>
    </cfRule>
  </conditionalFormatting>
  <conditionalFormatting sqref="C146">
    <cfRule type="expression" dxfId="1528" priority="50">
      <formula>kvartal &lt; 4</formula>
    </cfRule>
  </conditionalFormatting>
  <conditionalFormatting sqref="B154">
    <cfRule type="expression" dxfId="1527" priority="49">
      <formula>kvartal &lt; 4</formula>
    </cfRule>
  </conditionalFormatting>
  <conditionalFormatting sqref="C154">
    <cfRule type="expression" dxfId="1526" priority="48">
      <formula>kvartal &lt; 4</formula>
    </cfRule>
  </conditionalFormatting>
  <conditionalFormatting sqref="F146">
    <cfRule type="expression" dxfId="1525" priority="47">
      <formula>kvartal &lt; 4</formula>
    </cfRule>
  </conditionalFormatting>
  <conditionalFormatting sqref="G146">
    <cfRule type="expression" dxfId="1524" priority="46">
      <formula>kvartal &lt; 4</formula>
    </cfRule>
  </conditionalFormatting>
  <conditionalFormatting sqref="F154:G154">
    <cfRule type="expression" dxfId="1523" priority="45">
      <formula>kvartal &lt; 4</formula>
    </cfRule>
  </conditionalFormatting>
  <conditionalFormatting sqref="F92">
    <cfRule type="expression" dxfId="1522" priority="44">
      <formula>kvartal &lt; 4</formula>
    </cfRule>
  </conditionalFormatting>
  <conditionalFormatting sqref="G92">
    <cfRule type="expression" dxfId="1521" priority="43">
      <formula>kvartal &lt; 4</formula>
    </cfRule>
  </conditionalFormatting>
  <conditionalFormatting sqref="F95">
    <cfRule type="expression" dxfId="1520" priority="42">
      <formula>kvartal &lt; 4</formula>
    </cfRule>
  </conditionalFormatting>
  <conditionalFormatting sqref="G95">
    <cfRule type="expression" dxfId="1519" priority="41">
      <formula>kvartal &lt; 4</formula>
    </cfRule>
  </conditionalFormatting>
  <conditionalFormatting sqref="F102">
    <cfRule type="expression" dxfId="1518" priority="40">
      <formula>kvartal &lt; 4</formula>
    </cfRule>
  </conditionalFormatting>
  <conditionalFormatting sqref="G102">
    <cfRule type="expression" dxfId="1517" priority="39">
      <formula>kvartal &lt; 4</formula>
    </cfRule>
  </conditionalFormatting>
  <conditionalFormatting sqref="F105">
    <cfRule type="expression" dxfId="1516" priority="38">
      <formula>kvartal &lt; 4</formula>
    </cfRule>
  </conditionalFormatting>
  <conditionalFormatting sqref="G105">
    <cfRule type="expression" dxfId="1515" priority="37">
      <formula>kvartal &lt; 4</formula>
    </cfRule>
  </conditionalFormatting>
  <conditionalFormatting sqref="F82">
    <cfRule type="expression" dxfId="1514" priority="36">
      <formula>kvartal &lt; 4</formula>
    </cfRule>
  </conditionalFormatting>
  <conditionalFormatting sqref="G82">
    <cfRule type="expression" dxfId="1513" priority="35">
      <formula>kvartal &lt; 4</formula>
    </cfRule>
  </conditionalFormatting>
  <conditionalFormatting sqref="F85">
    <cfRule type="expression" dxfId="1512" priority="34">
      <formula>kvartal &lt; 4</formula>
    </cfRule>
  </conditionalFormatting>
  <conditionalFormatting sqref="G85">
    <cfRule type="expression" dxfId="1511" priority="33">
      <formula>kvartal &lt; 4</formula>
    </cfRule>
  </conditionalFormatting>
  <conditionalFormatting sqref="F112">
    <cfRule type="expression" dxfId="1510" priority="32">
      <formula>kvartal &lt; 4</formula>
    </cfRule>
  </conditionalFormatting>
  <conditionalFormatting sqref="G112">
    <cfRule type="expression" dxfId="1509" priority="31">
      <formula>kvartal &lt; 4</formula>
    </cfRule>
  </conditionalFormatting>
  <conditionalFormatting sqref="F115">
    <cfRule type="expression" dxfId="1508" priority="30">
      <formula>kvartal &lt; 4</formula>
    </cfRule>
  </conditionalFormatting>
  <conditionalFormatting sqref="G115">
    <cfRule type="expression" dxfId="1507" priority="29">
      <formula>kvartal &lt; 4</formula>
    </cfRule>
  </conditionalFormatting>
  <conditionalFormatting sqref="F122">
    <cfRule type="expression" dxfId="1506" priority="28">
      <formula>kvartal &lt; 4</formula>
    </cfRule>
  </conditionalFormatting>
  <conditionalFormatting sqref="G122">
    <cfRule type="expression" dxfId="1505" priority="27">
      <formula>kvartal &lt; 4</formula>
    </cfRule>
  </conditionalFormatting>
  <conditionalFormatting sqref="F125">
    <cfRule type="expression" dxfId="1504" priority="26">
      <formula>kvartal &lt; 4</formula>
    </cfRule>
  </conditionalFormatting>
  <conditionalFormatting sqref="G125">
    <cfRule type="expression" dxfId="1503" priority="25">
      <formula>kvartal &lt; 4</formula>
    </cfRule>
  </conditionalFormatting>
  <conditionalFormatting sqref="F132">
    <cfRule type="expression" dxfId="1502" priority="24">
      <formula>kvartal &lt; 4</formula>
    </cfRule>
  </conditionalFormatting>
  <conditionalFormatting sqref="G132">
    <cfRule type="expression" dxfId="1501" priority="23">
      <formula>kvartal &lt; 4</formula>
    </cfRule>
  </conditionalFormatting>
  <conditionalFormatting sqref="F135">
    <cfRule type="expression" dxfId="1500" priority="22">
      <formula>kvartal &lt; 4</formula>
    </cfRule>
  </conditionalFormatting>
  <conditionalFormatting sqref="G135">
    <cfRule type="expression" dxfId="1499" priority="21">
      <formula>kvartal &lt; 4</formula>
    </cfRule>
  </conditionalFormatting>
  <conditionalFormatting sqref="B132">
    <cfRule type="expression" dxfId="1498" priority="20">
      <formula>kvartal &lt; 4</formula>
    </cfRule>
  </conditionalFormatting>
  <conditionalFormatting sqref="C132">
    <cfRule type="expression" dxfId="1497" priority="19">
      <formula>kvartal &lt; 4</formula>
    </cfRule>
  </conditionalFormatting>
  <conditionalFormatting sqref="B135">
    <cfRule type="expression" dxfId="1496" priority="18">
      <formula>kvartal &lt; 4</formula>
    </cfRule>
  </conditionalFormatting>
  <conditionalFormatting sqref="C135">
    <cfRule type="expression" dxfId="1495" priority="17">
      <formula>kvartal &lt; 4</formula>
    </cfRule>
  </conditionalFormatting>
  <conditionalFormatting sqref="B122">
    <cfRule type="expression" dxfId="1494" priority="16">
      <formula>kvartal &lt; 4</formula>
    </cfRule>
  </conditionalFormatting>
  <conditionalFormatting sqref="C122">
    <cfRule type="expression" dxfId="1493" priority="15">
      <formula>kvartal &lt; 4</formula>
    </cfRule>
  </conditionalFormatting>
  <conditionalFormatting sqref="B125">
    <cfRule type="expression" dxfId="1492" priority="14">
      <formula>kvartal &lt; 4</formula>
    </cfRule>
  </conditionalFormatting>
  <conditionalFormatting sqref="C125">
    <cfRule type="expression" dxfId="1491" priority="13">
      <formula>kvartal &lt; 4</formula>
    </cfRule>
  </conditionalFormatting>
  <conditionalFormatting sqref="B112">
    <cfRule type="expression" dxfId="1490" priority="12">
      <formula>kvartal &lt; 4</formula>
    </cfRule>
  </conditionalFormatting>
  <conditionalFormatting sqref="C112">
    <cfRule type="expression" dxfId="1489" priority="11">
      <formula>kvartal &lt; 4</formula>
    </cfRule>
  </conditionalFormatting>
  <conditionalFormatting sqref="B115">
    <cfRule type="expression" dxfId="1488" priority="10">
      <formula>kvartal &lt; 4</formula>
    </cfRule>
  </conditionalFormatting>
  <conditionalFormatting sqref="C115">
    <cfRule type="expression" dxfId="1487" priority="9">
      <formula>kvartal &lt; 4</formula>
    </cfRule>
  </conditionalFormatting>
  <conditionalFormatting sqref="B102">
    <cfRule type="expression" dxfId="1486" priority="8">
      <formula>kvartal &lt; 4</formula>
    </cfRule>
  </conditionalFormatting>
  <conditionalFormatting sqref="C102">
    <cfRule type="expression" dxfId="1485" priority="7">
      <formula>kvartal &lt; 4</formula>
    </cfRule>
  </conditionalFormatting>
  <conditionalFormatting sqref="B105">
    <cfRule type="expression" dxfId="1484" priority="6">
      <formula>kvartal &lt; 4</formula>
    </cfRule>
  </conditionalFormatting>
  <conditionalFormatting sqref="C105">
    <cfRule type="expression" dxfId="1483" priority="5">
      <formula>kvartal &lt; 4</formula>
    </cfRule>
  </conditionalFormatting>
  <conditionalFormatting sqref="B92">
    <cfRule type="expression" dxfId="1482" priority="4">
      <formula>kvartal &lt; 4</formula>
    </cfRule>
  </conditionalFormatting>
  <conditionalFormatting sqref="C92">
    <cfRule type="expression" dxfId="1481" priority="3">
      <formula>kvartal &lt; 4</formula>
    </cfRule>
  </conditionalFormatting>
  <conditionalFormatting sqref="B95">
    <cfRule type="expression" dxfId="1480" priority="2">
      <formula>kvartal &lt; 4</formula>
    </cfRule>
  </conditionalFormatting>
  <conditionalFormatting sqref="C95">
    <cfRule type="expression" dxfId="1479" priority="1">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O176"/>
  <sheetViews>
    <sheetView showGridLines="0" zoomScale="90" zoomScaleNormal="90" workbookViewId="0">
      <selection activeCell="A3" sqref="A3"/>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7109375" style="150" customWidth="1"/>
    <col min="15" max="15" width="3" style="150" bestFit="1" customWidth="1"/>
    <col min="16" max="16384" width="11.42578125" style="1"/>
  </cols>
  <sheetData>
    <row r="1" spans="1:15" x14ac:dyDescent="0.2">
      <c r="A1" s="174" t="s">
        <v>159</v>
      </c>
      <c r="B1" s="563" t="s">
        <v>438</v>
      </c>
      <c r="C1" s="259" t="s">
        <v>165</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4039</v>
      </c>
      <c r="C54" s="383">
        <v>3358.4060500000001</v>
      </c>
      <c r="D54" s="267">
        <v>-16.899999999999999</v>
      </c>
      <c r="E54" s="179">
        <v>0.1527244109783604</v>
      </c>
      <c r="F54" s="146"/>
      <c r="G54" s="32"/>
      <c r="H54" s="160"/>
      <c r="I54" s="160"/>
      <c r="J54" s="36"/>
      <c r="K54" s="36"/>
      <c r="L54" s="160"/>
      <c r="M54" s="160"/>
      <c r="N54" s="149"/>
      <c r="O54" s="564" t="s">
        <v>438</v>
      </c>
    </row>
    <row r="55" spans="1:15" s="3" customFormat="1" ht="15.75" x14ac:dyDescent="0.2">
      <c r="A55" s="37" t="s">
        <v>341</v>
      </c>
      <c r="B55" s="354">
        <v>2974</v>
      </c>
      <c r="C55" s="355">
        <v>493.51584000000003</v>
      </c>
      <c r="D55" s="268">
        <v>-83.4</v>
      </c>
      <c r="E55" s="179">
        <v>4.1526909908115764E-2</v>
      </c>
      <c r="F55" s="146"/>
      <c r="G55" s="32"/>
      <c r="H55" s="146"/>
      <c r="I55" s="146"/>
      <c r="J55" s="32"/>
      <c r="K55" s="32"/>
      <c r="L55" s="160"/>
      <c r="M55" s="160"/>
      <c r="N55" s="149"/>
      <c r="O55" s="564" t="s">
        <v>438</v>
      </c>
    </row>
    <row r="56" spans="1:15" s="3" customFormat="1" ht="15.75" x14ac:dyDescent="0.2">
      <c r="A56" s="37" t="s">
        <v>342</v>
      </c>
      <c r="B56" s="43">
        <v>1065</v>
      </c>
      <c r="C56" s="359">
        <v>2864.89021</v>
      </c>
      <c r="D56" s="268">
        <v>169</v>
      </c>
      <c r="E56" s="179">
        <v>0.28349156186285052</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243">
        <v>5873793.7209999999</v>
      </c>
      <c r="C165" s="381">
        <v>5695224.7139999997</v>
      </c>
      <c r="D165" s="263">
        <v>-3</v>
      </c>
      <c r="E165" s="179">
        <v>89.089159455396498</v>
      </c>
      <c r="F165" s="388">
        <v>34798.178999999996</v>
      </c>
      <c r="G165" s="389">
        <v>19254.72</v>
      </c>
      <c r="H165" s="264">
        <v>-44.7</v>
      </c>
      <c r="I165" s="167">
        <v>100</v>
      </c>
      <c r="J165" s="390">
        <v>5908591.8999999994</v>
      </c>
      <c r="K165" s="390">
        <v>5714479.4339999994</v>
      </c>
      <c r="L165" s="267">
        <v>-3.3</v>
      </c>
      <c r="M165" s="179">
        <v>89.12192393660132</v>
      </c>
      <c r="N165" s="149"/>
      <c r="O165" s="564" t="s">
        <v>438</v>
      </c>
    </row>
    <row r="166" spans="1:15" s="3" customFormat="1" ht="15.75" x14ac:dyDescent="0.2">
      <c r="A166" s="13" t="s">
        <v>353</v>
      </c>
      <c r="B166" s="243">
        <v>2962</v>
      </c>
      <c r="C166" s="381">
        <v>3064</v>
      </c>
      <c r="D166" s="167">
        <v>3.4</v>
      </c>
      <c r="E166" s="179">
        <v>100.00000000000001</v>
      </c>
      <c r="F166" s="575" t="s">
        <v>438</v>
      </c>
      <c r="G166" s="399" t="s">
        <v>438</v>
      </c>
      <c r="H166" s="604" t="s">
        <v>438</v>
      </c>
      <c r="I166" s="596" t="s">
        <v>438</v>
      </c>
      <c r="J166" s="380">
        <v>2962</v>
      </c>
      <c r="K166" s="380">
        <v>3064</v>
      </c>
      <c r="L166" s="268">
        <v>3.4</v>
      </c>
      <c r="M166" s="179">
        <v>100.00000000000001</v>
      </c>
      <c r="N166" s="149"/>
      <c r="O166" s="564" t="s">
        <v>438</v>
      </c>
    </row>
    <row r="167" spans="1:15" s="3" customFormat="1" ht="15.75" x14ac:dyDescent="0.2">
      <c r="A167" s="13" t="s">
        <v>354</v>
      </c>
      <c r="B167" s="243">
        <v>372216335.19999999</v>
      </c>
      <c r="C167" s="381">
        <v>395861028.5</v>
      </c>
      <c r="D167" s="167">
        <v>6.4</v>
      </c>
      <c r="E167" s="179">
        <v>85.812253918151256</v>
      </c>
      <c r="F167" s="243">
        <v>1980338.3389999999</v>
      </c>
      <c r="G167" s="381">
        <v>2046847.926</v>
      </c>
      <c r="H167" s="248">
        <v>3.4</v>
      </c>
      <c r="I167" s="167">
        <v>100</v>
      </c>
      <c r="J167" s="380">
        <v>374196673.53899997</v>
      </c>
      <c r="K167" s="380">
        <v>397907876.426</v>
      </c>
      <c r="L167" s="268">
        <v>6.3</v>
      </c>
      <c r="M167" s="179">
        <v>85.874927256847883</v>
      </c>
      <c r="N167" s="149"/>
      <c r="O167" s="564" t="s">
        <v>438</v>
      </c>
    </row>
    <row r="168" spans="1:15" s="3" customFormat="1" ht="15.75" x14ac:dyDescent="0.2">
      <c r="A168" s="13" t="s">
        <v>355</v>
      </c>
      <c r="B168" s="243">
        <v>10035488.619999999</v>
      </c>
      <c r="C168" s="381">
        <v>1837680.078</v>
      </c>
      <c r="D168" s="167">
        <v>-81.7</v>
      </c>
      <c r="E168" s="179">
        <v>100</v>
      </c>
      <c r="F168" s="575" t="s">
        <v>438</v>
      </c>
      <c r="G168" s="399" t="s">
        <v>438</v>
      </c>
      <c r="H168" s="604" t="s">
        <v>438</v>
      </c>
      <c r="I168" s="596" t="s">
        <v>438</v>
      </c>
      <c r="J168" s="380">
        <v>10035488.619999999</v>
      </c>
      <c r="K168" s="380">
        <v>1837680.078</v>
      </c>
      <c r="L168" s="268">
        <v>-81.7</v>
      </c>
      <c r="M168" s="179">
        <v>100</v>
      </c>
      <c r="N168" s="149"/>
      <c r="O168" s="564" t="s">
        <v>438</v>
      </c>
    </row>
    <row r="169" spans="1:15" s="3" customFormat="1" ht="15.75" x14ac:dyDescent="0.2">
      <c r="A169" s="40" t="s">
        <v>356</v>
      </c>
      <c r="B169" s="349">
        <v>126036.966</v>
      </c>
      <c r="C169" s="387">
        <v>103535.255</v>
      </c>
      <c r="D169" s="168">
        <v>-17.899999999999999</v>
      </c>
      <c r="E169" s="212">
        <v>5.2920125701945775</v>
      </c>
      <c r="F169" s="576" t="s">
        <v>438</v>
      </c>
      <c r="G169" s="582" t="s">
        <v>438</v>
      </c>
      <c r="H169" s="605" t="s">
        <v>438</v>
      </c>
      <c r="I169" s="588" t="s">
        <v>438</v>
      </c>
      <c r="J169" s="386">
        <v>126036.966</v>
      </c>
      <c r="K169" s="386">
        <v>103535.255</v>
      </c>
      <c r="L169" s="269">
        <v>-17.899999999999999</v>
      </c>
      <c r="M169" s="168">
        <v>5.2920125701945775</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478" priority="187">
      <formula>kvartal &lt; 4</formula>
    </cfRule>
  </conditionalFormatting>
  <conditionalFormatting sqref="B63:C65">
    <cfRule type="expression" dxfId="1477" priority="186">
      <formula>kvartal &lt; 4</formula>
    </cfRule>
  </conditionalFormatting>
  <conditionalFormatting sqref="B37">
    <cfRule type="expression" dxfId="1476" priority="185">
      <formula>kvartal &lt; 4</formula>
    </cfRule>
  </conditionalFormatting>
  <conditionalFormatting sqref="B38">
    <cfRule type="expression" dxfId="1475" priority="184">
      <formula>kvartal &lt; 4</formula>
    </cfRule>
  </conditionalFormatting>
  <conditionalFormatting sqref="B39">
    <cfRule type="expression" dxfId="1474" priority="183">
      <formula>kvartal &lt; 4</formula>
    </cfRule>
  </conditionalFormatting>
  <conditionalFormatting sqref="A34">
    <cfRule type="expression" dxfId="1473" priority="56">
      <formula>kvartal &lt; 4</formula>
    </cfRule>
  </conditionalFormatting>
  <conditionalFormatting sqref="C37">
    <cfRule type="expression" dxfId="1472" priority="182">
      <formula>kvartal &lt; 4</formula>
    </cfRule>
  </conditionalFormatting>
  <conditionalFormatting sqref="C38">
    <cfRule type="expression" dxfId="1471" priority="181">
      <formula>kvartal &lt; 4</formula>
    </cfRule>
  </conditionalFormatting>
  <conditionalFormatting sqref="C39">
    <cfRule type="expression" dxfId="1470" priority="180">
      <formula>kvartal &lt; 4</formula>
    </cfRule>
  </conditionalFormatting>
  <conditionalFormatting sqref="B26:C28">
    <cfRule type="expression" dxfId="1469" priority="179">
      <formula>kvartal &lt; 4</formula>
    </cfRule>
  </conditionalFormatting>
  <conditionalFormatting sqref="B32:C33">
    <cfRule type="expression" dxfId="1468" priority="178">
      <formula>kvartal &lt; 4</formula>
    </cfRule>
  </conditionalFormatting>
  <conditionalFormatting sqref="B34">
    <cfRule type="expression" dxfId="1467" priority="177">
      <formula>kvartal &lt; 4</formula>
    </cfRule>
  </conditionalFormatting>
  <conditionalFormatting sqref="C34">
    <cfRule type="expression" dxfId="1466" priority="176">
      <formula>kvartal &lt; 4</formula>
    </cfRule>
  </conditionalFormatting>
  <conditionalFormatting sqref="F26:G28">
    <cfRule type="expression" dxfId="1465" priority="175">
      <formula>kvartal &lt; 4</formula>
    </cfRule>
  </conditionalFormatting>
  <conditionalFormatting sqref="F32">
    <cfRule type="expression" dxfId="1464" priority="174">
      <formula>kvartal &lt; 4</formula>
    </cfRule>
  </conditionalFormatting>
  <conditionalFormatting sqref="G32">
    <cfRule type="expression" dxfId="1463" priority="173">
      <formula>kvartal &lt; 4</formula>
    </cfRule>
  </conditionalFormatting>
  <conditionalFormatting sqref="F33">
    <cfRule type="expression" dxfId="1462" priority="172">
      <formula>kvartal &lt; 4</formula>
    </cfRule>
  </conditionalFormatting>
  <conditionalFormatting sqref="G33">
    <cfRule type="expression" dxfId="1461" priority="171">
      <formula>kvartal &lt; 4</formula>
    </cfRule>
  </conditionalFormatting>
  <conditionalFormatting sqref="F34">
    <cfRule type="expression" dxfId="1460" priority="170">
      <formula>kvartal &lt; 4</formula>
    </cfRule>
  </conditionalFormatting>
  <conditionalFormatting sqref="G34">
    <cfRule type="expression" dxfId="1459" priority="169">
      <formula>kvartal &lt; 4</formula>
    </cfRule>
  </conditionalFormatting>
  <conditionalFormatting sqref="F37">
    <cfRule type="expression" dxfId="1458" priority="168">
      <formula>kvartal &lt; 4</formula>
    </cfRule>
  </conditionalFormatting>
  <conditionalFormatting sqref="F38">
    <cfRule type="expression" dxfId="1457" priority="167">
      <formula>kvartal &lt; 4</formula>
    </cfRule>
  </conditionalFormatting>
  <conditionalFormatting sqref="F39">
    <cfRule type="expression" dxfId="1456" priority="166">
      <formula>kvartal &lt; 4</formula>
    </cfRule>
  </conditionalFormatting>
  <conditionalFormatting sqref="G37">
    <cfRule type="expression" dxfId="1455" priority="165">
      <formula>kvartal &lt; 4</formula>
    </cfRule>
  </conditionalFormatting>
  <conditionalFormatting sqref="G38">
    <cfRule type="expression" dxfId="1454" priority="164">
      <formula>kvartal &lt; 4</formula>
    </cfRule>
  </conditionalFormatting>
  <conditionalFormatting sqref="G39">
    <cfRule type="expression" dxfId="1453" priority="163">
      <formula>kvartal &lt; 4</formula>
    </cfRule>
  </conditionalFormatting>
  <conditionalFormatting sqref="B29">
    <cfRule type="expression" dxfId="1452" priority="162">
      <formula>kvartal &lt; 4</formula>
    </cfRule>
  </conditionalFormatting>
  <conditionalFormatting sqref="C29">
    <cfRule type="expression" dxfId="1451" priority="161">
      <formula>kvartal &lt; 4</formula>
    </cfRule>
  </conditionalFormatting>
  <conditionalFormatting sqref="F29">
    <cfRule type="expression" dxfId="1450" priority="160">
      <formula>kvartal &lt; 4</formula>
    </cfRule>
  </conditionalFormatting>
  <conditionalFormatting sqref="G29">
    <cfRule type="expression" dxfId="1449" priority="159">
      <formula>kvartal &lt; 4</formula>
    </cfRule>
  </conditionalFormatting>
  <conditionalFormatting sqref="J26:K29">
    <cfRule type="expression" dxfId="1448" priority="158">
      <formula>kvartal &lt; 4</formula>
    </cfRule>
  </conditionalFormatting>
  <conditionalFormatting sqref="J32:K34">
    <cfRule type="expression" dxfId="1447" priority="157">
      <formula>kvartal &lt; 4</formula>
    </cfRule>
  </conditionalFormatting>
  <conditionalFormatting sqref="J37:K39">
    <cfRule type="expression" dxfId="1446" priority="156">
      <formula>kvartal &lt; 4</formula>
    </cfRule>
  </conditionalFormatting>
  <conditionalFormatting sqref="J82:K86">
    <cfRule type="expression" dxfId="1445" priority="94">
      <formula>kvartal &lt; 4</formula>
    </cfRule>
  </conditionalFormatting>
  <conditionalFormatting sqref="J87:K87">
    <cfRule type="expression" dxfId="1444" priority="93">
      <formula>kvartal &lt; 4</formula>
    </cfRule>
  </conditionalFormatting>
  <conditionalFormatting sqref="J92:K97">
    <cfRule type="expression" dxfId="1443" priority="92">
      <formula>kvartal &lt; 4</formula>
    </cfRule>
  </conditionalFormatting>
  <conditionalFormatting sqref="J102:K107">
    <cfRule type="expression" dxfId="1442" priority="91">
      <formula>kvartal &lt; 4</formula>
    </cfRule>
  </conditionalFormatting>
  <conditionalFormatting sqref="J112:K117">
    <cfRule type="expression" dxfId="1441" priority="90">
      <formula>kvartal &lt; 4</formula>
    </cfRule>
  </conditionalFormatting>
  <conditionalFormatting sqref="J122:K127">
    <cfRule type="expression" dxfId="1440" priority="89">
      <formula>kvartal &lt; 4</formula>
    </cfRule>
  </conditionalFormatting>
  <conditionalFormatting sqref="J132:K137">
    <cfRule type="expression" dxfId="1439" priority="88">
      <formula>kvartal &lt; 4</formula>
    </cfRule>
  </conditionalFormatting>
  <conditionalFormatting sqref="J146:K146">
    <cfRule type="expression" dxfId="1438" priority="87">
      <formula>kvartal &lt; 4</formula>
    </cfRule>
  </conditionalFormatting>
  <conditionalFormatting sqref="J154:K154">
    <cfRule type="expression" dxfId="1437" priority="86">
      <formula>kvartal &lt; 4</formula>
    </cfRule>
  </conditionalFormatting>
  <conditionalFormatting sqref="A26:A28">
    <cfRule type="expression" dxfId="1436" priority="70">
      <formula>kvartal &lt; 4</formula>
    </cfRule>
  </conditionalFormatting>
  <conditionalFormatting sqref="A32:A33">
    <cfRule type="expression" dxfId="1435" priority="69">
      <formula>kvartal &lt; 4</formula>
    </cfRule>
  </conditionalFormatting>
  <conditionalFormatting sqref="A37:A39">
    <cfRule type="expression" dxfId="1434" priority="68">
      <formula>kvartal &lt; 4</formula>
    </cfRule>
  </conditionalFormatting>
  <conditionalFormatting sqref="A57:A59">
    <cfRule type="expression" dxfId="1433" priority="67">
      <formula>kvartal &lt; 4</formula>
    </cfRule>
  </conditionalFormatting>
  <conditionalFormatting sqref="A63:A65">
    <cfRule type="expression" dxfId="1432" priority="66">
      <formula>kvartal &lt; 4</formula>
    </cfRule>
  </conditionalFormatting>
  <conditionalFormatting sqref="A82:A87">
    <cfRule type="expression" dxfId="1431" priority="65">
      <formula>kvartal &lt; 4</formula>
    </cfRule>
  </conditionalFormatting>
  <conditionalFormatting sqref="A92:A97">
    <cfRule type="expression" dxfId="1430" priority="64">
      <formula>kvartal &lt; 4</formula>
    </cfRule>
  </conditionalFormatting>
  <conditionalFormatting sqref="A102:A107">
    <cfRule type="expression" dxfId="1429" priority="63">
      <formula>kvartal &lt; 4</formula>
    </cfRule>
  </conditionalFormatting>
  <conditionalFormatting sqref="A112:A117">
    <cfRule type="expression" dxfId="1428" priority="62">
      <formula>kvartal &lt; 4</formula>
    </cfRule>
  </conditionalFormatting>
  <conditionalFormatting sqref="A122:A127">
    <cfRule type="expression" dxfId="1427" priority="61">
      <formula>kvartal &lt; 4</formula>
    </cfRule>
  </conditionalFormatting>
  <conditionalFormatting sqref="A132:A137">
    <cfRule type="expression" dxfId="1426" priority="60">
      <formula>kvartal &lt; 4</formula>
    </cfRule>
  </conditionalFormatting>
  <conditionalFormatting sqref="A146">
    <cfRule type="expression" dxfId="1425" priority="59">
      <formula>kvartal &lt; 4</formula>
    </cfRule>
  </conditionalFormatting>
  <conditionalFormatting sqref="A154">
    <cfRule type="expression" dxfId="1424" priority="58">
      <formula>kvartal &lt; 4</formula>
    </cfRule>
  </conditionalFormatting>
  <conditionalFormatting sqref="A29">
    <cfRule type="expression" dxfId="1423" priority="57">
      <formula>kvartal &lt; 4</formula>
    </cfRule>
  </conditionalFormatting>
  <conditionalFormatting sqref="B82">
    <cfRule type="expression" dxfId="1422" priority="55">
      <formula>kvartal &lt; 4</formula>
    </cfRule>
  </conditionalFormatting>
  <conditionalFormatting sqref="C82">
    <cfRule type="expression" dxfId="1421" priority="54">
      <formula>kvartal &lt; 4</formula>
    </cfRule>
  </conditionalFormatting>
  <conditionalFormatting sqref="B85">
    <cfRule type="expression" dxfId="1420" priority="53">
      <formula>kvartal &lt; 4</formula>
    </cfRule>
  </conditionalFormatting>
  <conditionalFormatting sqref="C85">
    <cfRule type="expression" dxfId="1419" priority="52">
      <formula>kvartal &lt; 4</formula>
    </cfRule>
  </conditionalFormatting>
  <conditionalFormatting sqref="B146">
    <cfRule type="expression" dxfId="1418" priority="51">
      <formula>kvartal &lt; 4</formula>
    </cfRule>
  </conditionalFormatting>
  <conditionalFormatting sqref="C146">
    <cfRule type="expression" dxfId="1417" priority="50">
      <formula>kvartal &lt; 4</formula>
    </cfRule>
  </conditionalFormatting>
  <conditionalFormatting sqref="B154">
    <cfRule type="expression" dxfId="1416" priority="49">
      <formula>kvartal &lt; 4</formula>
    </cfRule>
  </conditionalFormatting>
  <conditionalFormatting sqref="C154">
    <cfRule type="expression" dxfId="1415" priority="48">
      <formula>kvartal &lt; 4</formula>
    </cfRule>
  </conditionalFormatting>
  <conditionalFormatting sqref="F146">
    <cfRule type="expression" dxfId="1414" priority="47">
      <formula>kvartal &lt; 4</formula>
    </cfRule>
  </conditionalFormatting>
  <conditionalFormatting sqref="G146">
    <cfRule type="expression" dxfId="1413" priority="46">
      <formula>kvartal &lt; 4</formula>
    </cfRule>
  </conditionalFormatting>
  <conditionalFormatting sqref="F154:G154">
    <cfRule type="expression" dxfId="1412" priority="45">
      <formula>kvartal &lt; 4</formula>
    </cfRule>
  </conditionalFormatting>
  <conditionalFormatting sqref="F92">
    <cfRule type="expression" dxfId="1411" priority="44">
      <formula>kvartal &lt; 4</formula>
    </cfRule>
  </conditionalFormatting>
  <conditionalFormatting sqref="G92">
    <cfRule type="expression" dxfId="1410" priority="43">
      <formula>kvartal &lt; 4</formula>
    </cfRule>
  </conditionalFormatting>
  <conditionalFormatting sqref="F95">
    <cfRule type="expression" dxfId="1409" priority="42">
      <formula>kvartal &lt; 4</formula>
    </cfRule>
  </conditionalFormatting>
  <conditionalFormatting sqref="G95">
    <cfRule type="expression" dxfId="1408" priority="41">
      <formula>kvartal &lt; 4</formula>
    </cfRule>
  </conditionalFormatting>
  <conditionalFormatting sqref="F102">
    <cfRule type="expression" dxfId="1407" priority="40">
      <formula>kvartal &lt; 4</formula>
    </cfRule>
  </conditionalFormatting>
  <conditionalFormatting sqref="G102">
    <cfRule type="expression" dxfId="1406" priority="39">
      <formula>kvartal &lt; 4</formula>
    </cfRule>
  </conditionalFormatting>
  <conditionalFormatting sqref="F105">
    <cfRule type="expression" dxfId="1405" priority="38">
      <formula>kvartal &lt; 4</formula>
    </cfRule>
  </conditionalFormatting>
  <conditionalFormatting sqref="G105">
    <cfRule type="expression" dxfId="1404" priority="37">
      <formula>kvartal &lt; 4</formula>
    </cfRule>
  </conditionalFormatting>
  <conditionalFormatting sqref="F82">
    <cfRule type="expression" dxfId="1403" priority="36">
      <formula>kvartal &lt; 4</formula>
    </cfRule>
  </conditionalFormatting>
  <conditionalFormatting sqref="G82">
    <cfRule type="expression" dxfId="1402" priority="35">
      <formula>kvartal &lt; 4</formula>
    </cfRule>
  </conditionalFormatting>
  <conditionalFormatting sqref="F85">
    <cfRule type="expression" dxfId="1401" priority="34">
      <formula>kvartal &lt; 4</formula>
    </cfRule>
  </conditionalFormatting>
  <conditionalFormatting sqref="G85">
    <cfRule type="expression" dxfId="1400" priority="33">
      <formula>kvartal &lt; 4</formula>
    </cfRule>
  </conditionalFormatting>
  <conditionalFormatting sqref="F112">
    <cfRule type="expression" dxfId="1399" priority="32">
      <formula>kvartal &lt; 4</formula>
    </cfRule>
  </conditionalFormatting>
  <conditionalFormatting sqref="G112">
    <cfRule type="expression" dxfId="1398" priority="31">
      <formula>kvartal &lt; 4</formula>
    </cfRule>
  </conditionalFormatting>
  <conditionalFormatting sqref="F115">
    <cfRule type="expression" dxfId="1397" priority="30">
      <formula>kvartal &lt; 4</formula>
    </cfRule>
  </conditionalFormatting>
  <conditionalFormatting sqref="G115">
    <cfRule type="expression" dxfId="1396" priority="29">
      <formula>kvartal &lt; 4</formula>
    </cfRule>
  </conditionalFormatting>
  <conditionalFormatting sqref="F122">
    <cfRule type="expression" dxfId="1395" priority="28">
      <formula>kvartal &lt; 4</formula>
    </cfRule>
  </conditionalFormatting>
  <conditionalFormatting sqref="G122">
    <cfRule type="expression" dxfId="1394" priority="27">
      <formula>kvartal &lt; 4</formula>
    </cfRule>
  </conditionalFormatting>
  <conditionalFormatting sqref="F125">
    <cfRule type="expression" dxfId="1393" priority="26">
      <formula>kvartal &lt; 4</formula>
    </cfRule>
  </conditionalFormatting>
  <conditionalFormatting sqref="G125">
    <cfRule type="expression" dxfId="1392" priority="25">
      <formula>kvartal &lt; 4</formula>
    </cfRule>
  </conditionalFormatting>
  <conditionalFormatting sqref="F132">
    <cfRule type="expression" dxfId="1391" priority="24">
      <formula>kvartal &lt; 4</formula>
    </cfRule>
  </conditionalFormatting>
  <conditionalFormatting sqref="G132">
    <cfRule type="expression" dxfId="1390" priority="23">
      <formula>kvartal &lt; 4</formula>
    </cfRule>
  </conditionalFormatting>
  <conditionalFormatting sqref="F135">
    <cfRule type="expression" dxfId="1389" priority="22">
      <formula>kvartal &lt; 4</formula>
    </cfRule>
  </conditionalFormatting>
  <conditionalFormatting sqref="G135">
    <cfRule type="expression" dxfId="1388" priority="21">
      <formula>kvartal &lt; 4</formula>
    </cfRule>
  </conditionalFormatting>
  <conditionalFormatting sqref="B132">
    <cfRule type="expression" dxfId="1387" priority="20">
      <formula>kvartal &lt; 4</formula>
    </cfRule>
  </conditionalFormatting>
  <conditionalFormatting sqref="C132">
    <cfRule type="expression" dxfId="1386" priority="19">
      <formula>kvartal &lt; 4</formula>
    </cfRule>
  </conditionalFormatting>
  <conditionalFormatting sqref="B135">
    <cfRule type="expression" dxfId="1385" priority="18">
      <formula>kvartal &lt; 4</formula>
    </cfRule>
  </conditionalFormatting>
  <conditionalFormatting sqref="C135">
    <cfRule type="expression" dxfId="1384" priority="17">
      <formula>kvartal &lt; 4</formula>
    </cfRule>
  </conditionalFormatting>
  <conditionalFormatting sqref="B122">
    <cfRule type="expression" dxfId="1383" priority="16">
      <formula>kvartal &lt; 4</formula>
    </cfRule>
  </conditionalFormatting>
  <conditionalFormatting sqref="C122">
    <cfRule type="expression" dxfId="1382" priority="15">
      <formula>kvartal &lt; 4</formula>
    </cfRule>
  </conditionalFormatting>
  <conditionalFormatting sqref="B125">
    <cfRule type="expression" dxfId="1381" priority="14">
      <formula>kvartal &lt; 4</formula>
    </cfRule>
  </conditionalFormatting>
  <conditionalFormatting sqref="C125">
    <cfRule type="expression" dxfId="1380" priority="13">
      <formula>kvartal &lt; 4</formula>
    </cfRule>
  </conditionalFormatting>
  <conditionalFormatting sqref="B112">
    <cfRule type="expression" dxfId="1379" priority="12">
      <formula>kvartal &lt; 4</formula>
    </cfRule>
  </conditionalFormatting>
  <conditionalFormatting sqref="C112">
    <cfRule type="expression" dxfId="1378" priority="11">
      <formula>kvartal &lt; 4</formula>
    </cfRule>
  </conditionalFormatting>
  <conditionalFormatting sqref="B115">
    <cfRule type="expression" dxfId="1377" priority="10">
      <formula>kvartal &lt; 4</formula>
    </cfRule>
  </conditionalFormatting>
  <conditionalFormatting sqref="C115">
    <cfRule type="expression" dxfId="1376" priority="9">
      <formula>kvartal &lt; 4</formula>
    </cfRule>
  </conditionalFormatting>
  <conditionalFormatting sqref="B102">
    <cfRule type="expression" dxfId="1375" priority="8">
      <formula>kvartal &lt; 4</formula>
    </cfRule>
  </conditionalFormatting>
  <conditionalFormatting sqref="C102">
    <cfRule type="expression" dxfId="1374" priority="7">
      <formula>kvartal &lt; 4</formula>
    </cfRule>
  </conditionalFormatting>
  <conditionalFormatting sqref="B105">
    <cfRule type="expression" dxfId="1373" priority="6">
      <formula>kvartal &lt; 4</formula>
    </cfRule>
  </conditionalFormatting>
  <conditionalFormatting sqref="C105">
    <cfRule type="expression" dxfId="1372" priority="5">
      <formula>kvartal &lt; 4</formula>
    </cfRule>
  </conditionalFormatting>
  <conditionalFormatting sqref="B92">
    <cfRule type="expression" dxfId="1371" priority="4">
      <formula>kvartal &lt; 4</formula>
    </cfRule>
  </conditionalFormatting>
  <conditionalFormatting sqref="C92">
    <cfRule type="expression" dxfId="1370" priority="3">
      <formula>kvartal &lt; 4</formula>
    </cfRule>
  </conditionalFormatting>
  <conditionalFormatting sqref="B95">
    <cfRule type="expression" dxfId="1369" priority="2">
      <formula>kvartal &lt; 4</formula>
    </cfRule>
  </conditionalFormatting>
  <conditionalFormatting sqref="C95">
    <cfRule type="expression" dxfId="1368" priority="1">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O176"/>
  <sheetViews>
    <sheetView showGridLines="0" zoomScale="90" zoomScaleNormal="90" workbookViewId="0">
      <selection activeCell="A6" sqref="A6"/>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166</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71" t="s">
        <v>438</v>
      </c>
      <c r="C54" s="580" t="s">
        <v>438</v>
      </c>
      <c r="D54" s="606" t="s">
        <v>438</v>
      </c>
      <c r="E54" s="587" t="s">
        <v>438</v>
      </c>
      <c r="F54" s="146"/>
      <c r="G54" s="32"/>
      <c r="H54" s="160"/>
      <c r="I54" s="160"/>
      <c r="J54" s="36"/>
      <c r="K54" s="36"/>
      <c r="L54" s="160"/>
      <c r="M54" s="160"/>
      <c r="N54" s="149"/>
      <c r="O54" s="564" t="s">
        <v>438</v>
      </c>
    </row>
    <row r="55" spans="1:15" s="3" customFormat="1" ht="15.75" x14ac:dyDescent="0.2">
      <c r="A55" s="37" t="s">
        <v>341</v>
      </c>
      <c r="B55" s="577" t="s">
        <v>438</v>
      </c>
      <c r="C55" s="583" t="s">
        <v>438</v>
      </c>
      <c r="D55" s="601" t="s">
        <v>438</v>
      </c>
      <c r="E55" s="587" t="s">
        <v>438</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506">
        <v>30420</v>
      </c>
      <c r="C79" s="506">
        <v>26138</v>
      </c>
      <c r="D79" s="263">
        <v>-14.1</v>
      </c>
      <c r="E79" s="179">
        <v>0.41213104737453804</v>
      </c>
      <c r="F79" s="505">
        <v>48368</v>
      </c>
      <c r="G79" s="505">
        <v>67086</v>
      </c>
      <c r="H79" s="263">
        <v>38.700000000000003</v>
      </c>
      <c r="I79" s="179">
        <v>1.2358405037566533</v>
      </c>
      <c r="J79" s="381">
        <v>78788</v>
      </c>
      <c r="K79" s="388">
        <v>93224</v>
      </c>
      <c r="L79" s="268">
        <v>18.3</v>
      </c>
      <c r="M79" s="179">
        <v>0.79201205847186495</v>
      </c>
      <c r="O79" s="564" t="s">
        <v>438</v>
      </c>
    </row>
    <row r="80" spans="1:15" x14ac:dyDescent="0.2">
      <c r="A80" s="20" t="s">
        <v>9</v>
      </c>
      <c r="B80" s="43">
        <v>30420</v>
      </c>
      <c r="C80" s="146">
        <v>26138</v>
      </c>
      <c r="D80" s="167">
        <v>-14.1</v>
      </c>
      <c r="E80" s="179">
        <v>0.42203548914752503</v>
      </c>
      <c r="F80" s="245" t="s">
        <v>438</v>
      </c>
      <c r="G80" s="586" t="s">
        <v>438</v>
      </c>
      <c r="H80" s="596" t="s">
        <v>438</v>
      </c>
      <c r="I80" s="587" t="s">
        <v>438</v>
      </c>
      <c r="J80" s="359">
        <v>30420</v>
      </c>
      <c r="K80" s="43">
        <v>26138</v>
      </c>
      <c r="L80" s="268">
        <v>-14.1</v>
      </c>
      <c r="M80" s="179">
        <v>0.42203548914752503</v>
      </c>
      <c r="O80" s="564" t="s">
        <v>438</v>
      </c>
    </row>
    <row r="81" spans="1:15" x14ac:dyDescent="0.2">
      <c r="A81" s="20" t="s">
        <v>10</v>
      </c>
      <c r="B81" s="579" t="s">
        <v>438</v>
      </c>
      <c r="C81" s="585" t="s">
        <v>438</v>
      </c>
      <c r="D81" s="596" t="s">
        <v>438</v>
      </c>
      <c r="E81" s="587" t="s">
        <v>438</v>
      </c>
      <c r="F81" s="363">
        <v>48368</v>
      </c>
      <c r="G81" s="364">
        <v>67086</v>
      </c>
      <c r="H81" s="167">
        <v>38.700000000000003</v>
      </c>
      <c r="I81" s="179">
        <v>1.2358405037566533</v>
      </c>
      <c r="J81" s="359">
        <v>48368</v>
      </c>
      <c r="K81" s="43">
        <v>67086</v>
      </c>
      <c r="L81" s="268">
        <v>38.700000000000003</v>
      </c>
      <c r="M81" s="179">
        <v>1.2154059172347667</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586" t="s">
        <v>438</v>
      </c>
      <c r="D88" s="596" t="s">
        <v>438</v>
      </c>
      <c r="E88" s="587" t="s">
        <v>438</v>
      </c>
      <c r="F88" s="245" t="s">
        <v>438</v>
      </c>
      <c r="G88" s="586" t="s">
        <v>438</v>
      </c>
      <c r="H88" s="596" t="s">
        <v>438</v>
      </c>
      <c r="I88" s="587" t="s">
        <v>438</v>
      </c>
      <c r="J88" s="197" t="s">
        <v>438</v>
      </c>
      <c r="K88" s="574" t="s">
        <v>438</v>
      </c>
      <c r="L88" s="601" t="s">
        <v>438</v>
      </c>
      <c r="M88" s="587" t="s">
        <v>438</v>
      </c>
      <c r="N88" s="149"/>
      <c r="O88" s="564" t="s">
        <v>438</v>
      </c>
    </row>
    <row r="89" spans="1:15" ht="15.75" x14ac:dyDescent="0.2">
      <c r="A89" s="20" t="s">
        <v>347</v>
      </c>
      <c r="B89" s="241">
        <v>30420</v>
      </c>
      <c r="C89" s="241">
        <v>26138</v>
      </c>
      <c r="D89" s="167">
        <v>-14.1</v>
      </c>
      <c r="E89" s="179">
        <v>0.42867549359208829</v>
      </c>
      <c r="F89" s="241">
        <v>48368</v>
      </c>
      <c r="G89" s="146">
        <v>67086</v>
      </c>
      <c r="H89" s="167">
        <v>38.700000000000003</v>
      </c>
      <c r="I89" s="179">
        <v>1.236571006924251</v>
      </c>
      <c r="J89" s="359">
        <v>78788</v>
      </c>
      <c r="K89" s="43">
        <v>93224</v>
      </c>
      <c r="L89" s="268">
        <v>18.3</v>
      </c>
      <c r="M89" s="179">
        <v>0.80905704426846015</v>
      </c>
      <c r="O89" s="564" t="s">
        <v>438</v>
      </c>
    </row>
    <row r="90" spans="1:15" x14ac:dyDescent="0.2">
      <c r="A90" s="20" t="s">
        <v>9</v>
      </c>
      <c r="B90" s="241">
        <v>30420</v>
      </c>
      <c r="C90" s="146">
        <v>26138</v>
      </c>
      <c r="D90" s="167">
        <v>-14.1</v>
      </c>
      <c r="E90" s="179">
        <v>0.43508397050009817</v>
      </c>
      <c r="F90" s="245" t="s">
        <v>438</v>
      </c>
      <c r="G90" s="586" t="s">
        <v>438</v>
      </c>
      <c r="H90" s="596" t="s">
        <v>438</v>
      </c>
      <c r="I90" s="587" t="s">
        <v>438</v>
      </c>
      <c r="J90" s="359">
        <v>30420</v>
      </c>
      <c r="K90" s="43">
        <v>26138</v>
      </c>
      <c r="L90" s="268">
        <v>-14.1</v>
      </c>
      <c r="M90" s="179">
        <v>0.43508397050009817</v>
      </c>
      <c r="O90" s="564" t="s">
        <v>438</v>
      </c>
    </row>
    <row r="91" spans="1:15" x14ac:dyDescent="0.2">
      <c r="A91" s="20" t="s">
        <v>10</v>
      </c>
      <c r="B91" s="579" t="s">
        <v>438</v>
      </c>
      <c r="C91" s="585" t="s">
        <v>438</v>
      </c>
      <c r="D91" s="596" t="s">
        <v>438</v>
      </c>
      <c r="E91" s="587" t="s">
        <v>438</v>
      </c>
      <c r="F91" s="363">
        <v>48368</v>
      </c>
      <c r="G91" s="364">
        <v>67086</v>
      </c>
      <c r="H91" s="167">
        <v>38.700000000000003</v>
      </c>
      <c r="I91" s="179">
        <v>1.236571006924251</v>
      </c>
      <c r="J91" s="359">
        <v>48368</v>
      </c>
      <c r="K91" s="43">
        <v>67086</v>
      </c>
      <c r="L91" s="268">
        <v>38.700000000000003</v>
      </c>
      <c r="M91" s="179">
        <v>1.216433715815449</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5" t="s">
        <v>438</v>
      </c>
      <c r="C98" s="586" t="s">
        <v>438</v>
      </c>
      <c r="D98" s="596" t="s">
        <v>438</v>
      </c>
      <c r="E98" s="587" t="s">
        <v>438</v>
      </c>
      <c r="F98" s="245" t="s">
        <v>438</v>
      </c>
      <c r="G98" s="586" t="s">
        <v>438</v>
      </c>
      <c r="H98" s="596" t="s">
        <v>438</v>
      </c>
      <c r="I98" s="587" t="s">
        <v>438</v>
      </c>
      <c r="J98" s="197" t="s">
        <v>438</v>
      </c>
      <c r="K98" s="574" t="s">
        <v>438</v>
      </c>
      <c r="L98" s="601" t="s">
        <v>438</v>
      </c>
      <c r="M98" s="587" t="s">
        <v>438</v>
      </c>
      <c r="O98" s="564" t="s">
        <v>438</v>
      </c>
    </row>
    <row r="99" spans="1:15" ht="15.75" x14ac:dyDescent="0.2">
      <c r="A99" s="13" t="s">
        <v>29</v>
      </c>
      <c r="B99" s="400" t="s">
        <v>438</v>
      </c>
      <c r="C99" s="400" t="s">
        <v>438</v>
      </c>
      <c r="D99" s="596" t="s">
        <v>438</v>
      </c>
      <c r="E99" s="587" t="s">
        <v>438</v>
      </c>
      <c r="F99" s="380">
        <v>8155</v>
      </c>
      <c r="G99" s="380">
        <v>12682</v>
      </c>
      <c r="H99" s="167">
        <v>55.5</v>
      </c>
      <c r="I99" s="179">
        <v>6.466724472853727</v>
      </c>
      <c r="J99" s="381">
        <v>8155</v>
      </c>
      <c r="K99" s="243">
        <v>12682</v>
      </c>
      <c r="L99" s="268">
        <v>55.5</v>
      </c>
      <c r="M99" s="179">
        <v>4.4858169782499022</v>
      </c>
      <c r="O99" s="564" t="s">
        <v>438</v>
      </c>
    </row>
    <row r="100" spans="1:15" x14ac:dyDescent="0.2">
      <c r="A100" s="20" t="s">
        <v>9</v>
      </c>
      <c r="B100" s="245" t="s">
        <v>438</v>
      </c>
      <c r="C100" s="586" t="s">
        <v>438</v>
      </c>
      <c r="D100" s="596" t="s">
        <v>438</v>
      </c>
      <c r="E100" s="587" t="s">
        <v>438</v>
      </c>
      <c r="F100" s="245" t="s">
        <v>438</v>
      </c>
      <c r="G100" s="586" t="s">
        <v>438</v>
      </c>
      <c r="H100" s="596" t="s">
        <v>438</v>
      </c>
      <c r="I100" s="587" t="s">
        <v>438</v>
      </c>
      <c r="J100" s="197" t="s">
        <v>438</v>
      </c>
      <c r="K100" s="574" t="s">
        <v>438</v>
      </c>
      <c r="L100" s="601" t="s">
        <v>438</v>
      </c>
      <c r="M100" s="587" t="s">
        <v>438</v>
      </c>
      <c r="O100" s="564" t="s">
        <v>438</v>
      </c>
    </row>
    <row r="101" spans="1:15" x14ac:dyDescent="0.2">
      <c r="A101" s="20" t="s">
        <v>10</v>
      </c>
      <c r="B101" s="245" t="s">
        <v>438</v>
      </c>
      <c r="C101" s="586" t="s">
        <v>438</v>
      </c>
      <c r="D101" s="596" t="s">
        <v>438</v>
      </c>
      <c r="E101" s="587" t="s">
        <v>438</v>
      </c>
      <c r="F101" s="363">
        <v>8155</v>
      </c>
      <c r="G101" s="363">
        <v>12682</v>
      </c>
      <c r="H101" s="167">
        <v>55.5</v>
      </c>
      <c r="I101" s="179">
        <v>6.466724472853727</v>
      </c>
      <c r="J101" s="359">
        <v>8155</v>
      </c>
      <c r="K101" s="43">
        <v>12682</v>
      </c>
      <c r="L101" s="268">
        <v>55.5</v>
      </c>
      <c r="M101" s="179">
        <v>6.4124174983355244</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586" t="s">
        <v>438</v>
      </c>
      <c r="D108" s="596" t="s">
        <v>438</v>
      </c>
      <c r="E108" s="587" t="s">
        <v>438</v>
      </c>
      <c r="F108" s="245" t="s">
        <v>438</v>
      </c>
      <c r="G108" s="586" t="s">
        <v>438</v>
      </c>
      <c r="H108" s="596" t="s">
        <v>438</v>
      </c>
      <c r="I108" s="587" t="s">
        <v>438</v>
      </c>
      <c r="J108" s="197" t="s">
        <v>438</v>
      </c>
      <c r="K108" s="574" t="s">
        <v>438</v>
      </c>
      <c r="L108" s="601" t="s">
        <v>438</v>
      </c>
      <c r="M108" s="587" t="s">
        <v>438</v>
      </c>
      <c r="O108" s="564" t="s">
        <v>438</v>
      </c>
    </row>
    <row r="109" spans="1:15" ht="15.75" x14ac:dyDescent="0.2">
      <c r="A109" s="20" t="s">
        <v>347</v>
      </c>
      <c r="B109" s="245" t="s">
        <v>438</v>
      </c>
      <c r="C109" s="586" t="s">
        <v>438</v>
      </c>
      <c r="D109" s="596" t="s">
        <v>438</v>
      </c>
      <c r="E109" s="587" t="s">
        <v>438</v>
      </c>
      <c r="F109" s="363">
        <v>8155</v>
      </c>
      <c r="G109" s="363">
        <v>12682</v>
      </c>
      <c r="H109" s="167">
        <v>55.5</v>
      </c>
      <c r="I109" s="179">
        <v>6.466724472853727</v>
      </c>
      <c r="J109" s="359">
        <v>8155</v>
      </c>
      <c r="K109" s="43">
        <v>12682</v>
      </c>
      <c r="L109" s="268">
        <v>55.5</v>
      </c>
      <c r="M109" s="179">
        <v>4.7872373836779065</v>
      </c>
      <c r="O109" s="564" t="s">
        <v>438</v>
      </c>
    </row>
    <row r="110" spans="1:15" x14ac:dyDescent="0.2">
      <c r="A110" s="20" t="s">
        <v>9</v>
      </c>
      <c r="B110" s="245" t="s">
        <v>438</v>
      </c>
      <c r="C110" s="586" t="s">
        <v>438</v>
      </c>
      <c r="D110" s="596" t="s">
        <v>438</v>
      </c>
      <c r="E110" s="587" t="s">
        <v>438</v>
      </c>
      <c r="F110" s="579" t="s">
        <v>438</v>
      </c>
      <c r="G110" s="585" t="s">
        <v>438</v>
      </c>
      <c r="H110" s="596" t="s">
        <v>438</v>
      </c>
      <c r="I110" s="587" t="s">
        <v>438</v>
      </c>
      <c r="J110" s="197" t="s">
        <v>438</v>
      </c>
      <c r="K110" s="574" t="s">
        <v>438</v>
      </c>
      <c r="L110" s="601" t="s">
        <v>438</v>
      </c>
      <c r="M110" s="587" t="s">
        <v>438</v>
      </c>
      <c r="O110" s="564" t="s">
        <v>438</v>
      </c>
    </row>
    <row r="111" spans="1:15" x14ac:dyDescent="0.2">
      <c r="A111" s="20" t="s">
        <v>10</v>
      </c>
      <c r="B111" s="579" t="s">
        <v>438</v>
      </c>
      <c r="C111" s="585" t="s">
        <v>438</v>
      </c>
      <c r="D111" s="596" t="s">
        <v>438</v>
      </c>
      <c r="E111" s="587" t="s">
        <v>438</v>
      </c>
      <c r="F111" s="363">
        <v>8155</v>
      </c>
      <c r="G111" s="364">
        <v>12682</v>
      </c>
      <c r="H111" s="167">
        <v>55.5</v>
      </c>
      <c r="I111" s="179">
        <v>6.466724472853727</v>
      </c>
      <c r="J111" s="359">
        <v>8155</v>
      </c>
      <c r="K111" s="43">
        <v>12682</v>
      </c>
      <c r="L111" s="268">
        <v>55.5</v>
      </c>
      <c r="M111" s="179">
        <v>6.4124174983355244</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5" t="s">
        <v>438</v>
      </c>
      <c r="C118" s="586" t="s">
        <v>438</v>
      </c>
      <c r="D118" s="596" t="s">
        <v>438</v>
      </c>
      <c r="E118" s="587" t="s">
        <v>438</v>
      </c>
      <c r="F118" s="245" t="s">
        <v>438</v>
      </c>
      <c r="G118" s="586" t="s">
        <v>438</v>
      </c>
      <c r="H118" s="596" t="s">
        <v>438</v>
      </c>
      <c r="I118" s="587" t="s">
        <v>438</v>
      </c>
      <c r="J118" s="197" t="s">
        <v>438</v>
      </c>
      <c r="K118" s="574" t="s">
        <v>438</v>
      </c>
      <c r="L118" s="601" t="s">
        <v>438</v>
      </c>
      <c r="M118" s="587" t="s">
        <v>438</v>
      </c>
      <c r="O118" s="564" t="s">
        <v>438</v>
      </c>
    </row>
    <row r="119" spans="1:15" ht="15.75" x14ac:dyDescent="0.2">
      <c r="A119" s="13" t="s">
        <v>28</v>
      </c>
      <c r="B119" s="506">
        <v>1317960</v>
      </c>
      <c r="C119" s="506">
        <v>1377725</v>
      </c>
      <c r="D119" s="167">
        <v>4.5</v>
      </c>
      <c r="E119" s="179">
        <v>0.36881297828894422</v>
      </c>
      <c r="F119" s="505">
        <v>946634</v>
      </c>
      <c r="G119" s="505">
        <v>1251557</v>
      </c>
      <c r="H119" s="167">
        <v>32.200000000000003</v>
      </c>
      <c r="I119" s="179">
        <v>0.83554113297964283</v>
      </c>
      <c r="J119" s="381">
        <v>2264594</v>
      </c>
      <c r="K119" s="243">
        <v>2629282</v>
      </c>
      <c r="L119" s="268">
        <v>16.100000000000001</v>
      </c>
      <c r="M119" s="179">
        <v>0.50239790234977943</v>
      </c>
      <c r="O119" s="564" t="s">
        <v>438</v>
      </c>
    </row>
    <row r="120" spans="1:15" x14ac:dyDescent="0.2">
      <c r="A120" s="20" t="s">
        <v>9</v>
      </c>
      <c r="B120" s="241">
        <v>1317960</v>
      </c>
      <c r="C120" s="146">
        <v>1377725</v>
      </c>
      <c r="D120" s="167">
        <v>4.5</v>
      </c>
      <c r="E120" s="179">
        <v>0.37105628361541926</v>
      </c>
      <c r="F120" s="245" t="s">
        <v>438</v>
      </c>
      <c r="G120" s="586" t="s">
        <v>438</v>
      </c>
      <c r="H120" s="596" t="s">
        <v>438</v>
      </c>
      <c r="I120" s="587" t="s">
        <v>438</v>
      </c>
      <c r="J120" s="359">
        <v>1317960</v>
      </c>
      <c r="K120" s="43">
        <v>1377725</v>
      </c>
      <c r="L120" s="268">
        <v>4.5</v>
      </c>
      <c r="M120" s="179">
        <v>0.37105628361541926</v>
      </c>
      <c r="O120" s="564" t="s">
        <v>438</v>
      </c>
    </row>
    <row r="121" spans="1:15" x14ac:dyDescent="0.2">
      <c r="A121" s="20" t="s">
        <v>10</v>
      </c>
      <c r="B121" s="245" t="s">
        <v>438</v>
      </c>
      <c r="C121" s="586" t="s">
        <v>438</v>
      </c>
      <c r="D121" s="596" t="s">
        <v>438</v>
      </c>
      <c r="E121" s="587" t="s">
        <v>438</v>
      </c>
      <c r="F121" s="241">
        <v>946634</v>
      </c>
      <c r="G121" s="146">
        <v>1251557</v>
      </c>
      <c r="H121" s="167">
        <v>32.200000000000003</v>
      </c>
      <c r="I121" s="179">
        <v>0.83554113297964283</v>
      </c>
      <c r="J121" s="359">
        <v>946634</v>
      </c>
      <c r="K121" s="43">
        <v>1251557</v>
      </c>
      <c r="L121" s="268">
        <v>32.200000000000003</v>
      </c>
      <c r="M121" s="179">
        <v>0.82355514370882088</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586" t="s">
        <v>438</v>
      </c>
      <c r="D128" s="596" t="s">
        <v>438</v>
      </c>
      <c r="E128" s="587" t="s">
        <v>438</v>
      </c>
      <c r="F128" s="245" t="s">
        <v>438</v>
      </c>
      <c r="G128" s="586" t="s">
        <v>438</v>
      </c>
      <c r="H128" s="596" t="s">
        <v>438</v>
      </c>
      <c r="I128" s="587" t="s">
        <v>438</v>
      </c>
      <c r="J128" s="197" t="s">
        <v>438</v>
      </c>
      <c r="K128" s="574" t="s">
        <v>438</v>
      </c>
      <c r="L128" s="601" t="s">
        <v>438</v>
      </c>
      <c r="M128" s="587" t="s">
        <v>438</v>
      </c>
      <c r="O128" s="564" t="s">
        <v>438</v>
      </c>
    </row>
    <row r="129" spans="1:15" ht="15.75" x14ac:dyDescent="0.2">
      <c r="A129" s="20" t="s">
        <v>347</v>
      </c>
      <c r="B129" s="241">
        <v>1317960</v>
      </c>
      <c r="C129" s="241">
        <v>1377725</v>
      </c>
      <c r="D129" s="167">
        <v>4.5</v>
      </c>
      <c r="E129" s="179">
        <v>0.37328332590346713</v>
      </c>
      <c r="F129" s="363">
        <v>946634</v>
      </c>
      <c r="G129" s="363">
        <v>1251557</v>
      </c>
      <c r="H129" s="167">
        <v>32.200000000000003</v>
      </c>
      <c r="I129" s="179">
        <v>0.83785791791239528</v>
      </c>
      <c r="J129" s="359">
        <v>2264594</v>
      </c>
      <c r="K129" s="43">
        <v>2629282</v>
      </c>
      <c r="L129" s="268">
        <v>16.100000000000001</v>
      </c>
      <c r="M129" s="179">
        <v>0.50713429591426051</v>
      </c>
      <c r="O129" s="564" t="s">
        <v>438</v>
      </c>
    </row>
    <row r="130" spans="1:15" x14ac:dyDescent="0.2">
      <c r="A130" s="20" t="s">
        <v>9</v>
      </c>
      <c r="B130" s="363">
        <v>1317960</v>
      </c>
      <c r="C130" s="364">
        <v>1377725</v>
      </c>
      <c r="D130" s="167">
        <v>4.5</v>
      </c>
      <c r="E130" s="179">
        <v>0.37602667290654912</v>
      </c>
      <c r="F130" s="245" t="s">
        <v>438</v>
      </c>
      <c r="G130" s="586" t="s">
        <v>438</v>
      </c>
      <c r="H130" s="596" t="s">
        <v>438</v>
      </c>
      <c r="I130" s="587" t="s">
        <v>438</v>
      </c>
      <c r="J130" s="359">
        <v>1317960</v>
      </c>
      <c r="K130" s="43">
        <v>1377725</v>
      </c>
      <c r="L130" s="268">
        <v>4.5</v>
      </c>
      <c r="M130" s="179">
        <v>0.37602667290654912</v>
      </c>
      <c r="O130" s="564" t="s">
        <v>438</v>
      </c>
    </row>
    <row r="131" spans="1:15" x14ac:dyDescent="0.2">
      <c r="A131" s="20" t="s">
        <v>10</v>
      </c>
      <c r="B131" s="579" t="s">
        <v>438</v>
      </c>
      <c r="C131" s="585" t="s">
        <v>438</v>
      </c>
      <c r="D131" s="596" t="s">
        <v>438</v>
      </c>
      <c r="E131" s="587" t="s">
        <v>438</v>
      </c>
      <c r="F131" s="241">
        <v>946634</v>
      </c>
      <c r="G131" s="241">
        <v>1251557</v>
      </c>
      <c r="H131" s="167">
        <v>32.200000000000003</v>
      </c>
      <c r="I131" s="179">
        <v>0.83785791791239528</v>
      </c>
      <c r="J131" s="359">
        <v>946634</v>
      </c>
      <c r="K131" s="43">
        <v>1251557</v>
      </c>
      <c r="L131" s="268">
        <v>32.200000000000003</v>
      </c>
      <c r="M131" s="179">
        <v>0.82302190577770484</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5" t="s">
        <v>438</v>
      </c>
      <c r="C138" s="586" t="s">
        <v>438</v>
      </c>
      <c r="D138" s="596" t="s">
        <v>438</v>
      </c>
      <c r="E138" s="587" t="s">
        <v>438</v>
      </c>
      <c r="F138" s="245" t="s">
        <v>438</v>
      </c>
      <c r="G138" s="586" t="s">
        <v>438</v>
      </c>
      <c r="H138" s="596" t="s">
        <v>438</v>
      </c>
      <c r="I138" s="587" t="s">
        <v>438</v>
      </c>
      <c r="J138" s="197" t="s">
        <v>438</v>
      </c>
      <c r="K138" s="574" t="s">
        <v>438</v>
      </c>
      <c r="L138" s="601" t="s">
        <v>438</v>
      </c>
      <c r="M138" s="587" t="s">
        <v>438</v>
      </c>
      <c r="O138" s="564" t="s">
        <v>438</v>
      </c>
    </row>
    <row r="139" spans="1:15" ht="15.75" x14ac:dyDescent="0.2">
      <c r="A139" s="20" t="s">
        <v>358</v>
      </c>
      <c r="B139" s="241">
        <v>353000</v>
      </c>
      <c r="C139" s="241">
        <v>517570</v>
      </c>
      <c r="D139" s="167">
        <v>46.6</v>
      </c>
      <c r="E139" s="179">
        <v>0.20337080485792569</v>
      </c>
      <c r="F139" s="245" t="s">
        <v>438</v>
      </c>
      <c r="G139" s="245" t="s">
        <v>438</v>
      </c>
      <c r="H139" s="596" t="s">
        <v>438</v>
      </c>
      <c r="I139" s="587" t="s">
        <v>438</v>
      </c>
      <c r="J139" s="359">
        <v>353000</v>
      </c>
      <c r="K139" s="43">
        <v>517570</v>
      </c>
      <c r="L139" s="268">
        <v>46.6</v>
      </c>
      <c r="M139" s="179">
        <v>0.19955239203353281</v>
      </c>
      <c r="O139" s="564" t="s">
        <v>438</v>
      </c>
    </row>
    <row r="140" spans="1:15" ht="15.75" x14ac:dyDescent="0.2">
      <c r="A140" s="20" t="s">
        <v>349</v>
      </c>
      <c r="B140" s="245" t="s">
        <v>438</v>
      </c>
      <c r="C140" s="245" t="s">
        <v>438</v>
      </c>
      <c r="D140" s="596" t="s">
        <v>438</v>
      </c>
      <c r="E140" s="587" t="s">
        <v>438</v>
      </c>
      <c r="F140" s="241">
        <v>193000</v>
      </c>
      <c r="G140" s="241">
        <v>313000</v>
      </c>
      <c r="H140" s="167">
        <v>62.2</v>
      </c>
      <c r="I140" s="179">
        <v>0.68202148756137326</v>
      </c>
      <c r="J140" s="359">
        <v>193000</v>
      </c>
      <c r="K140" s="43">
        <v>313000</v>
      </c>
      <c r="L140" s="268">
        <v>62.2</v>
      </c>
      <c r="M140" s="179">
        <v>0.67297317988755867</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380">
        <v>1506</v>
      </c>
      <c r="C142" s="160">
        <v>948</v>
      </c>
      <c r="D142" s="167">
        <v>-37.1</v>
      </c>
      <c r="E142" s="179">
        <v>0.30228652884266494</v>
      </c>
      <c r="F142" s="380">
        <v>32880</v>
      </c>
      <c r="G142" s="160">
        <v>39992</v>
      </c>
      <c r="H142" s="167">
        <v>21.6</v>
      </c>
      <c r="I142" s="179">
        <v>1.9899840571663949</v>
      </c>
      <c r="J142" s="381">
        <v>34386</v>
      </c>
      <c r="K142" s="243">
        <v>40940</v>
      </c>
      <c r="L142" s="268">
        <v>19.100000000000001</v>
      </c>
      <c r="M142" s="179">
        <v>1.7621683256412586</v>
      </c>
      <c r="O142" s="564" t="s">
        <v>438</v>
      </c>
    </row>
    <row r="143" spans="1:15" x14ac:dyDescent="0.2">
      <c r="A143" s="20" t="s">
        <v>9</v>
      </c>
      <c r="B143" s="241">
        <v>1506</v>
      </c>
      <c r="C143" s="146">
        <v>948</v>
      </c>
      <c r="D143" s="167">
        <v>-37.1</v>
      </c>
      <c r="E143" s="179">
        <v>0.30289771218067008</v>
      </c>
      <c r="F143" s="245" t="s">
        <v>438</v>
      </c>
      <c r="G143" s="586" t="s">
        <v>438</v>
      </c>
      <c r="H143" s="596" t="s">
        <v>438</v>
      </c>
      <c r="I143" s="587" t="s">
        <v>438</v>
      </c>
      <c r="J143" s="359">
        <v>1506</v>
      </c>
      <c r="K143" s="43">
        <v>948</v>
      </c>
      <c r="L143" s="268">
        <v>-37.1</v>
      </c>
      <c r="M143" s="179">
        <v>0.30289771218067008</v>
      </c>
      <c r="O143" s="564" t="s">
        <v>438</v>
      </c>
    </row>
    <row r="144" spans="1:15" x14ac:dyDescent="0.2">
      <c r="A144" s="20" t="s">
        <v>10</v>
      </c>
      <c r="B144" s="245" t="s">
        <v>438</v>
      </c>
      <c r="C144" s="586" t="s">
        <v>438</v>
      </c>
      <c r="D144" s="596" t="s">
        <v>438</v>
      </c>
      <c r="E144" s="587" t="s">
        <v>438</v>
      </c>
      <c r="F144" s="241">
        <v>32880</v>
      </c>
      <c r="G144" s="146">
        <v>39992</v>
      </c>
      <c r="H144" s="167">
        <v>21.6</v>
      </c>
      <c r="I144" s="179">
        <v>1.9899840571663949</v>
      </c>
      <c r="J144" s="359">
        <v>32880</v>
      </c>
      <c r="K144" s="43">
        <v>39992</v>
      </c>
      <c r="L144" s="268">
        <v>21.6</v>
      </c>
      <c r="M144" s="179">
        <v>1.9893576533441677</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5" t="s">
        <v>438</v>
      </c>
      <c r="C147" s="245" t="s">
        <v>438</v>
      </c>
      <c r="D147" s="596" t="s">
        <v>438</v>
      </c>
      <c r="E147" s="587" t="s">
        <v>438</v>
      </c>
      <c r="F147" s="245" t="s">
        <v>438</v>
      </c>
      <c r="G147" s="245" t="s">
        <v>438</v>
      </c>
      <c r="H147" s="596" t="s">
        <v>438</v>
      </c>
      <c r="I147" s="587" t="s">
        <v>438</v>
      </c>
      <c r="J147" s="197" t="s">
        <v>438</v>
      </c>
      <c r="K147" s="574" t="s">
        <v>438</v>
      </c>
      <c r="L147" s="601" t="s">
        <v>438</v>
      </c>
      <c r="M147" s="587" t="s">
        <v>438</v>
      </c>
      <c r="O147" s="564" t="s">
        <v>438</v>
      </c>
    </row>
    <row r="148" spans="1:15" ht="15.75" x14ac:dyDescent="0.2">
      <c r="A148" s="20" t="s">
        <v>351</v>
      </c>
      <c r="B148" s="245" t="s">
        <v>438</v>
      </c>
      <c r="C148" s="245" t="s">
        <v>438</v>
      </c>
      <c r="D148" s="596" t="s">
        <v>438</v>
      </c>
      <c r="E148" s="587" t="s">
        <v>438</v>
      </c>
      <c r="F148" s="241">
        <v>15806</v>
      </c>
      <c r="G148" s="241">
        <v>12094</v>
      </c>
      <c r="H148" s="167">
        <v>-23.5</v>
      </c>
      <c r="I148" s="179">
        <v>5.7285152039525675</v>
      </c>
      <c r="J148" s="359">
        <v>15806</v>
      </c>
      <c r="K148" s="43">
        <v>12094</v>
      </c>
      <c r="L148" s="268">
        <v>-23.5</v>
      </c>
      <c r="M148" s="179">
        <v>5.7281381472660193</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380">
        <v>1072</v>
      </c>
      <c r="C150" s="160">
        <v>2664</v>
      </c>
      <c r="D150" s="167">
        <v>148.5</v>
      </c>
      <c r="E150" s="179">
        <v>0.57758621742350469</v>
      </c>
      <c r="F150" s="380">
        <v>3256</v>
      </c>
      <c r="G150" s="160">
        <v>25041</v>
      </c>
      <c r="H150" s="167">
        <v>669.1</v>
      </c>
      <c r="I150" s="179">
        <v>1.4163158910207641</v>
      </c>
      <c r="J150" s="381">
        <v>4328</v>
      </c>
      <c r="K150" s="243">
        <v>27705</v>
      </c>
      <c r="L150" s="268">
        <v>540.1</v>
      </c>
      <c r="M150" s="179">
        <v>1.2427848390732177</v>
      </c>
      <c r="O150" s="564" t="s">
        <v>438</v>
      </c>
    </row>
    <row r="151" spans="1:15" x14ac:dyDescent="0.2">
      <c r="A151" s="20" t="s">
        <v>9</v>
      </c>
      <c r="B151" s="241">
        <v>1072</v>
      </c>
      <c r="C151" s="146">
        <v>2664</v>
      </c>
      <c r="D151" s="167">
        <v>148.5</v>
      </c>
      <c r="E151" s="179">
        <v>0.59320249747138776</v>
      </c>
      <c r="F151" s="245" t="s">
        <v>438</v>
      </c>
      <c r="G151" s="586" t="s">
        <v>438</v>
      </c>
      <c r="H151" s="596" t="s">
        <v>438</v>
      </c>
      <c r="I151" s="587" t="s">
        <v>438</v>
      </c>
      <c r="J151" s="359">
        <v>1072</v>
      </c>
      <c r="K151" s="43">
        <v>2664</v>
      </c>
      <c r="L151" s="268">
        <v>148.5</v>
      </c>
      <c r="M151" s="179">
        <v>0.59320249747138776</v>
      </c>
      <c r="O151" s="564" t="s">
        <v>438</v>
      </c>
    </row>
    <row r="152" spans="1:15" x14ac:dyDescent="0.2">
      <c r="A152" s="20" t="s">
        <v>10</v>
      </c>
      <c r="B152" s="245" t="s">
        <v>438</v>
      </c>
      <c r="C152" s="586" t="s">
        <v>438</v>
      </c>
      <c r="D152" s="596" t="s">
        <v>438</v>
      </c>
      <c r="E152" s="587" t="s">
        <v>438</v>
      </c>
      <c r="F152" s="241">
        <v>3256</v>
      </c>
      <c r="G152" s="146">
        <v>25041</v>
      </c>
      <c r="H152" s="167">
        <v>669.1</v>
      </c>
      <c r="I152" s="179">
        <v>1.4163158910207641</v>
      </c>
      <c r="J152" s="359">
        <v>3256</v>
      </c>
      <c r="K152" s="43">
        <v>25041</v>
      </c>
      <c r="L152" s="268">
        <v>669.1</v>
      </c>
      <c r="M152" s="179">
        <v>1.4066556431625059</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5" t="s">
        <v>438</v>
      </c>
      <c r="C155" s="245" t="s">
        <v>438</v>
      </c>
      <c r="D155" s="596" t="s">
        <v>438</v>
      </c>
      <c r="E155" s="587" t="s">
        <v>438</v>
      </c>
      <c r="F155" s="245" t="s">
        <v>438</v>
      </c>
      <c r="G155" s="245" t="s">
        <v>438</v>
      </c>
      <c r="H155" s="596" t="s">
        <v>438</v>
      </c>
      <c r="I155" s="587" t="s">
        <v>438</v>
      </c>
      <c r="J155" s="197" t="s">
        <v>438</v>
      </c>
      <c r="K155" s="574" t="s">
        <v>438</v>
      </c>
      <c r="L155" s="601" t="s">
        <v>438</v>
      </c>
      <c r="M155" s="587" t="s">
        <v>438</v>
      </c>
      <c r="O155" s="564" t="s">
        <v>438</v>
      </c>
    </row>
    <row r="156" spans="1:15" ht="15.75" x14ac:dyDescent="0.2">
      <c r="A156" s="20" t="s">
        <v>349</v>
      </c>
      <c r="B156" s="245" t="s">
        <v>438</v>
      </c>
      <c r="C156" s="245" t="s">
        <v>438</v>
      </c>
      <c r="D156" s="596" t="s">
        <v>438</v>
      </c>
      <c r="E156" s="587" t="s">
        <v>438</v>
      </c>
      <c r="F156" s="241">
        <v>897</v>
      </c>
      <c r="G156" s="241">
        <v>3202</v>
      </c>
      <c r="H156" s="167">
        <v>257</v>
      </c>
      <c r="I156" s="179">
        <v>1.6054428567504595</v>
      </c>
      <c r="J156" s="359">
        <v>897</v>
      </c>
      <c r="K156" s="43">
        <v>3202</v>
      </c>
      <c r="L156" s="268">
        <v>257</v>
      </c>
      <c r="M156" s="179">
        <v>1.5989962565607851</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367" priority="132">
      <formula>kvartal &lt; 4</formula>
    </cfRule>
  </conditionalFormatting>
  <conditionalFormatting sqref="B63:C65">
    <cfRule type="expression" dxfId="1366" priority="131">
      <formula>kvartal &lt; 4</formula>
    </cfRule>
  </conditionalFormatting>
  <conditionalFormatting sqref="B37">
    <cfRule type="expression" dxfId="1365" priority="130">
      <formula>kvartal &lt; 4</formula>
    </cfRule>
  </conditionalFormatting>
  <conditionalFormatting sqref="B38">
    <cfRule type="expression" dxfId="1364" priority="129">
      <formula>kvartal &lt; 4</formula>
    </cfRule>
  </conditionalFormatting>
  <conditionalFormatting sqref="B39">
    <cfRule type="expression" dxfId="1363" priority="128">
      <formula>kvartal &lt; 4</formula>
    </cfRule>
  </conditionalFormatting>
  <conditionalFormatting sqref="A34">
    <cfRule type="expression" dxfId="1362" priority="1">
      <formula>kvartal &lt; 4</formula>
    </cfRule>
  </conditionalFormatting>
  <conditionalFormatting sqref="C37">
    <cfRule type="expression" dxfId="1361" priority="127">
      <formula>kvartal &lt; 4</formula>
    </cfRule>
  </conditionalFormatting>
  <conditionalFormatting sqref="C38">
    <cfRule type="expression" dxfId="1360" priority="126">
      <formula>kvartal &lt; 4</formula>
    </cfRule>
  </conditionalFormatting>
  <conditionalFormatting sqref="C39">
    <cfRule type="expression" dxfId="1359" priority="125">
      <formula>kvartal &lt; 4</formula>
    </cfRule>
  </conditionalFormatting>
  <conditionalFormatting sqref="B26:C28">
    <cfRule type="expression" dxfId="1358" priority="124">
      <formula>kvartal &lt; 4</formula>
    </cfRule>
  </conditionalFormatting>
  <conditionalFormatting sqref="B32:C33">
    <cfRule type="expression" dxfId="1357" priority="123">
      <formula>kvartal &lt; 4</formula>
    </cfRule>
  </conditionalFormatting>
  <conditionalFormatting sqref="B34">
    <cfRule type="expression" dxfId="1356" priority="122">
      <formula>kvartal &lt; 4</formula>
    </cfRule>
  </conditionalFormatting>
  <conditionalFormatting sqref="C34">
    <cfRule type="expression" dxfId="1355" priority="121">
      <formula>kvartal &lt; 4</formula>
    </cfRule>
  </conditionalFormatting>
  <conditionalFormatting sqref="F26:G28">
    <cfRule type="expression" dxfId="1354" priority="120">
      <formula>kvartal &lt; 4</formula>
    </cfRule>
  </conditionalFormatting>
  <conditionalFormatting sqref="F32">
    <cfRule type="expression" dxfId="1353" priority="119">
      <formula>kvartal &lt; 4</formula>
    </cfRule>
  </conditionalFormatting>
  <conditionalFormatting sqref="G32">
    <cfRule type="expression" dxfId="1352" priority="118">
      <formula>kvartal &lt; 4</formula>
    </cfRule>
  </conditionalFormatting>
  <conditionalFormatting sqref="F33">
    <cfRule type="expression" dxfId="1351" priority="117">
      <formula>kvartal &lt; 4</formula>
    </cfRule>
  </conditionalFormatting>
  <conditionalFormatting sqref="G33">
    <cfRule type="expression" dxfId="1350" priority="116">
      <formula>kvartal &lt; 4</formula>
    </cfRule>
  </conditionalFormatting>
  <conditionalFormatting sqref="F34">
    <cfRule type="expression" dxfId="1349" priority="115">
      <formula>kvartal &lt; 4</formula>
    </cfRule>
  </conditionalFormatting>
  <conditionalFormatting sqref="G34">
    <cfRule type="expression" dxfId="1348" priority="114">
      <formula>kvartal &lt; 4</formula>
    </cfRule>
  </conditionalFormatting>
  <conditionalFormatting sqref="F37">
    <cfRule type="expression" dxfId="1347" priority="113">
      <formula>kvartal &lt; 4</formula>
    </cfRule>
  </conditionalFormatting>
  <conditionalFormatting sqref="F38">
    <cfRule type="expression" dxfId="1346" priority="112">
      <formula>kvartal &lt; 4</formula>
    </cfRule>
  </conditionalFormatting>
  <conditionalFormatting sqref="F39">
    <cfRule type="expression" dxfId="1345" priority="111">
      <formula>kvartal &lt; 4</formula>
    </cfRule>
  </conditionalFormatting>
  <conditionalFormatting sqref="G37">
    <cfRule type="expression" dxfId="1344" priority="110">
      <formula>kvartal &lt; 4</formula>
    </cfRule>
  </conditionalFormatting>
  <conditionalFormatting sqref="G38">
    <cfRule type="expression" dxfId="1343" priority="109">
      <formula>kvartal &lt; 4</formula>
    </cfRule>
  </conditionalFormatting>
  <conditionalFormatting sqref="G39">
    <cfRule type="expression" dxfId="1342" priority="108">
      <formula>kvartal &lt; 4</formula>
    </cfRule>
  </conditionalFormatting>
  <conditionalFormatting sqref="B29">
    <cfRule type="expression" dxfId="1341" priority="107">
      <formula>kvartal &lt; 4</formula>
    </cfRule>
  </conditionalFormatting>
  <conditionalFormatting sqref="C29">
    <cfRule type="expression" dxfId="1340" priority="106">
      <formula>kvartal &lt; 4</formula>
    </cfRule>
  </conditionalFormatting>
  <conditionalFormatting sqref="F29">
    <cfRule type="expression" dxfId="1339" priority="105">
      <formula>kvartal &lt; 4</formula>
    </cfRule>
  </conditionalFormatting>
  <conditionalFormatting sqref="G29">
    <cfRule type="expression" dxfId="1338" priority="104">
      <formula>kvartal &lt; 4</formula>
    </cfRule>
  </conditionalFormatting>
  <conditionalFormatting sqref="J26:K29">
    <cfRule type="expression" dxfId="1337" priority="103">
      <formula>kvartal &lt; 4</formula>
    </cfRule>
  </conditionalFormatting>
  <conditionalFormatting sqref="J32:K34">
    <cfRule type="expression" dxfId="1336" priority="102">
      <formula>kvartal &lt; 4</formula>
    </cfRule>
  </conditionalFormatting>
  <conditionalFormatting sqref="J37:K39">
    <cfRule type="expression" dxfId="1335" priority="101">
      <formula>kvartal &lt; 4</formula>
    </cfRule>
  </conditionalFormatting>
  <conditionalFormatting sqref="B82">
    <cfRule type="expression" dxfId="1334" priority="100">
      <formula>kvartal &lt; 4</formula>
    </cfRule>
  </conditionalFormatting>
  <conditionalFormatting sqref="C82">
    <cfRule type="expression" dxfId="1333" priority="99">
      <formula>kvartal &lt; 4</formula>
    </cfRule>
  </conditionalFormatting>
  <conditionalFormatting sqref="B85">
    <cfRule type="expression" dxfId="1332" priority="98">
      <formula>kvartal &lt; 4</formula>
    </cfRule>
  </conditionalFormatting>
  <conditionalFormatting sqref="C85">
    <cfRule type="expression" dxfId="1331" priority="97">
      <formula>kvartal &lt; 4</formula>
    </cfRule>
  </conditionalFormatting>
  <conditionalFormatting sqref="B92">
    <cfRule type="expression" dxfId="1330" priority="96">
      <formula>kvartal &lt; 4</formula>
    </cfRule>
  </conditionalFormatting>
  <conditionalFormatting sqref="C92">
    <cfRule type="expression" dxfId="1329" priority="95">
      <formula>kvartal &lt; 4</formula>
    </cfRule>
  </conditionalFormatting>
  <conditionalFormatting sqref="B95">
    <cfRule type="expression" dxfId="1328" priority="94">
      <formula>kvartal &lt; 4</formula>
    </cfRule>
  </conditionalFormatting>
  <conditionalFormatting sqref="C95">
    <cfRule type="expression" dxfId="1327" priority="93">
      <formula>kvartal &lt; 4</formula>
    </cfRule>
  </conditionalFormatting>
  <conditionalFormatting sqref="B102">
    <cfRule type="expression" dxfId="1326" priority="92">
      <formula>kvartal &lt; 4</formula>
    </cfRule>
  </conditionalFormatting>
  <conditionalFormatting sqref="C102">
    <cfRule type="expression" dxfId="1325" priority="91">
      <formula>kvartal &lt; 4</formula>
    </cfRule>
  </conditionalFormatting>
  <conditionalFormatting sqref="B105">
    <cfRule type="expression" dxfId="1324" priority="90">
      <formula>kvartal &lt; 4</formula>
    </cfRule>
  </conditionalFormatting>
  <conditionalFormatting sqref="C105">
    <cfRule type="expression" dxfId="1323" priority="89">
      <formula>kvartal &lt; 4</formula>
    </cfRule>
  </conditionalFormatting>
  <conditionalFormatting sqref="B112">
    <cfRule type="expression" dxfId="1322" priority="88">
      <formula>kvartal &lt; 4</formula>
    </cfRule>
  </conditionalFormatting>
  <conditionalFormatting sqref="C112">
    <cfRule type="expression" dxfId="1321" priority="87">
      <formula>kvartal &lt; 4</formula>
    </cfRule>
  </conditionalFormatting>
  <conditionalFormatting sqref="B115">
    <cfRule type="expression" dxfId="1320" priority="86">
      <formula>kvartal &lt; 4</formula>
    </cfRule>
  </conditionalFormatting>
  <conditionalFormatting sqref="C115">
    <cfRule type="expression" dxfId="1319" priority="85">
      <formula>kvartal &lt; 4</formula>
    </cfRule>
  </conditionalFormatting>
  <conditionalFormatting sqref="B122">
    <cfRule type="expression" dxfId="1318" priority="84">
      <formula>kvartal &lt; 4</formula>
    </cfRule>
  </conditionalFormatting>
  <conditionalFormatting sqref="C122">
    <cfRule type="expression" dxfId="1317" priority="83">
      <formula>kvartal &lt; 4</formula>
    </cfRule>
  </conditionalFormatting>
  <conditionalFormatting sqref="B125">
    <cfRule type="expression" dxfId="1316" priority="82">
      <formula>kvartal &lt; 4</formula>
    </cfRule>
  </conditionalFormatting>
  <conditionalFormatting sqref="C125">
    <cfRule type="expression" dxfId="1315" priority="81">
      <formula>kvartal &lt; 4</formula>
    </cfRule>
  </conditionalFormatting>
  <conditionalFormatting sqref="B132">
    <cfRule type="expression" dxfId="1314" priority="80">
      <formula>kvartal &lt; 4</formula>
    </cfRule>
  </conditionalFormatting>
  <conditionalFormatting sqref="C132">
    <cfRule type="expression" dxfId="1313" priority="79">
      <formula>kvartal &lt; 4</formula>
    </cfRule>
  </conditionalFormatting>
  <conditionalFormatting sqref="B135">
    <cfRule type="expression" dxfId="1312" priority="78">
      <formula>kvartal &lt; 4</formula>
    </cfRule>
  </conditionalFormatting>
  <conditionalFormatting sqref="C135">
    <cfRule type="expression" dxfId="1311" priority="77">
      <formula>kvartal &lt; 4</formula>
    </cfRule>
  </conditionalFormatting>
  <conditionalFormatting sqref="B146">
    <cfRule type="expression" dxfId="1310" priority="76">
      <formula>kvartal &lt; 4</formula>
    </cfRule>
  </conditionalFormatting>
  <conditionalFormatting sqref="C146">
    <cfRule type="expression" dxfId="1309" priority="75">
      <formula>kvartal &lt; 4</formula>
    </cfRule>
  </conditionalFormatting>
  <conditionalFormatting sqref="B154">
    <cfRule type="expression" dxfId="1308" priority="74">
      <formula>kvartal &lt; 4</formula>
    </cfRule>
  </conditionalFormatting>
  <conditionalFormatting sqref="C154">
    <cfRule type="expression" dxfId="1307" priority="73">
      <formula>kvartal &lt; 4</formula>
    </cfRule>
  </conditionalFormatting>
  <conditionalFormatting sqref="F83">
    <cfRule type="expression" dxfId="1306" priority="72">
      <formula>kvartal &lt; 4</formula>
    </cfRule>
  </conditionalFormatting>
  <conditionalFormatting sqref="G83">
    <cfRule type="expression" dxfId="1305" priority="71">
      <formula>kvartal &lt; 4</formula>
    </cfRule>
  </conditionalFormatting>
  <conditionalFormatting sqref="F84:G84">
    <cfRule type="expression" dxfId="1304" priority="70">
      <formula>kvartal &lt; 4</formula>
    </cfRule>
  </conditionalFormatting>
  <conditionalFormatting sqref="F86:G87">
    <cfRule type="expression" dxfId="1303" priority="69">
      <formula>kvartal &lt; 4</formula>
    </cfRule>
  </conditionalFormatting>
  <conditionalFormatting sqref="F93:G94">
    <cfRule type="expression" dxfId="1302" priority="68">
      <formula>kvartal &lt; 4</formula>
    </cfRule>
  </conditionalFormatting>
  <conditionalFormatting sqref="F96:G97">
    <cfRule type="expression" dxfId="1301" priority="67">
      <formula>kvartal &lt; 4</formula>
    </cfRule>
  </conditionalFormatting>
  <conditionalFormatting sqref="F103:G104">
    <cfRule type="expression" dxfId="1300" priority="66">
      <formula>kvartal &lt; 4</formula>
    </cfRule>
  </conditionalFormatting>
  <conditionalFormatting sqref="F106:G107">
    <cfRule type="expression" dxfId="1299" priority="65">
      <formula>kvartal &lt; 4</formula>
    </cfRule>
  </conditionalFormatting>
  <conditionalFormatting sqref="F113:G114">
    <cfRule type="expression" dxfId="1298" priority="64">
      <formula>kvartal &lt; 4</formula>
    </cfRule>
  </conditionalFormatting>
  <conditionalFormatting sqref="F116:G117">
    <cfRule type="expression" dxfId="1297" priority="63">
      <formula>kvartal &lt; 4</formula>
    </cfRule>
  </conditionalFormatting>
  <conditionalFormatting sqref="F123:G124">
    <cfRule type="expression" dxfId="1296" priority="62">
      <formula>kvartal &lt; 4</formula>
    </cfRule>
  </conditionalFormatting>
  <conditionalFormatting sqref="F126:G127">
    <cfRule type="expression" dxfId="1295" priority="61">
      <formula>kvartal &lt; 4</formula>
    </cfRule>
  </conditionalFormatting>
  <conditionalFormatting sqref="F133:G134">
    <cfRule type="expression" dxfId="1294" priority="60">
      <formula>kvartal &lt; 4</formula>
    </cfRule>
  </conditionalFormatting>
  <conditionalFormatting sqref="F136:G137">
    <cfRule type="expression" dxfId="1293" priority="59">
      <formula>kvartal &lt; 4</formula>
    </cfRule>
  </conditionalFormatting>
  <conditionalFormatting sqref="F146">
    <cfRule type="expression" dxfId="1292" priority="58">
      <formula>kvartal &lt; 4</formula>
    </cfRule>
  </conditionalFormatting>
  <conditionalFormatting sqref="G146">
    <cfRule type="expression" dxfId="1291" priority="57">
      <formula>kvartal &lt; 4</formula>
    </cfRule>
  </conditionalFormatting>
  <conditionalFormatting sqref="F154:G154">
    <cfRule type="expression" dxfId="1290" priority="56">
      <formula>kvartal &lt; 4</formula>
    </cfRule>
  </conditionalFormatting>
  <conditionalFormatting sqref="F82:G82">
    <cfRule type="expression" dxfId="1289" priority="55">
      <formula>kvartal &lt; 4</formula>
    </cfRule>
  </conditionalFormatting>
  <conditionalFormatting sqref="F85:G85">
    <cfRule type="expression" dxfId="1288" priority="54">
      <formula>kvartal &lt; 4</formula>
    </cfRule>
  </conditionalFormatting>
  <conditionalFormatting sqref="F92:G92">
    <cfRule type="expression" dxfId="1287" priority="53">
      <formula>kvartal &lt; 4</formula>
    </cfRule>
  </conditionalFormatting>
  <conditionalFormatting sqref="F95:G95">
    <cfRule type="expression" dxfId="1286" priority="52">
      <formula>kvartal &lt; 4</formula>
    </cfRule>
  </conditionalFormatting>
  <conditionalFormatting sqref="F102:G102">
    <cfRule type="expression" dxfId="1285" priority="51">
      <formula>kvartal &lt; 4</formula>
    </cfRule>
  </conditionalFormatting>
  <conditionalFormatting sqref="F105:G105">
    <cfRule type="expression" dxfId="1284" priority="50">
      <formula>kvartal &lt; 4</formula>
    </cfRule>
  </conditionalFormatting>
  <conditionalFormatting sqref="F112:G112">
    <cfRule type="expression" dxfId="1283" priority="49">
      <formula>kvartal &lt; 4</formula>
    </cfRule>
  </conditionalFormatting>
  <conditionalFormatting sqref="F115">
    <cfRule type="expression" dxfId="1282" priority="48">
      <formula>kvartal &lt; 4</formula>
    </cfRule>
  </conditionalFormatting>
  <conditionalFormatting sqref="G115">
    <cfRule type="expression" dxfId="1281" priority="47">
      <formula>kvartal &lt; 4</formula>
    </cfRule>
  </conditionalFormatting>
  <conditionalFormatting sqref="F122:G122">
    <cfRule type="expression" dxfId="1280" priority="46">
      <formula>kvartal &lt; 4</formula>
    </cfRule>
  </conditionalFormatting>
  <conditionalFormatting sqref="F125">
    <cfRule type="expression" dxfId="1279" priority="45">
      <formula>kvartal &lt; 4</formula>
    </cfRule>
  </conditionalFormatting>
  <conditionalFormatting sqref="G125">
    <cfRule type="expression" dxfId="1278" priority="44">
      <formula>kvartal &lt; 4</formula>
    </cfRule>
  </conditionalFormatting>
  <conditionalFormatting sqref="F132">
    <cfRule type="expression" dxfId="1277" priority="43">
      <formula>kvartal &lt; 4</formula>
    </cfRule>
  </conditionalFormatting>
  <conditionalFormatting sqref="G132">
    <cfRule type="expression" dxfId="1276" priority="42">
      <formula>kvartal &lt; 4</formula>
    </cfRule>
  </conditionalFormatting>
  <conditionalFormatting sqref="G135">
    <cfRule type="expression" dxfId="1275" priority="41">
      <formula>kvartal &lt; 4</formula>
    </cfRule>
  </conditionalFormatting>
  <conditionalFormatting sqref="F135">
    <cfRule type="expression" dxfId="1274" priority="40">
      <formula>kvartal &lt; 4</formula>
    </cfRule>
  </conditionalFormatting>
  <conditionalFormatting sqref="J82:K86">
    <cfRule type="expression" dxfId="1273" priority="39">
      <formula>kvartal &lt; 4</formula>
    </cfRule>
  </conditionalFormatting>
  <conditionalFormatting sqref="J87:K87">
    <cfRule type="expression" dxfId="1272" priority="38">
      <formula>kvartal &lt; 4</formula>
    </cfRule>
  </conditionalFormatting>
  <conditionalFormatting sqref="J92:K97">
    <cfRule type="expression" dxfId="1271" priority="37">
      <formula>kvartal &lt; 4</formula>
    </cfRule>
  </conditionalFormatting>
  <conditionalFormatting sqref="J102:K107">
    <cfRule type="expression" dxfId="1270" priority="36">
      <formula>kvartal &lt; 4</formula>
    </cfRule>
  </conditionalFormatting>
  <conditionalFormatting sqref="J112:K117">
    <cfRule type="expression" dxfId="1269" priority="35">
      <formula>kvartal &lt; 4</formula>
    </cfRule>
  </conditionalFormatting>
  <conditionalFormatting sqref="J122:K127">
    <cfRule type="expression" dxfId="1268" priority="34">
      <formula>kvartal &lt; 4</formula>
    </cfRule>
  </conditionalFormatting>
  <conditionalFormatting sqref="J132:K137">
    <cfRule type="expression" dxfId="1267" priority="33">
      <formula>kvartal &lt; 4</formula>
    </cfRule>
  </conditionalFormatting>
  <conditionalFormatting sqref="J146:K146">
    <cfRule type="expression" dxfId="1266" priority="32">
      <formula>kvartal &lt; 4</formula>
    </cfRule>
  </conditionalFormatting>
  <conditionalFormatting sqref="J154:K154">
    <cfRule type="expression" dxfId="1265" priority="31">
      <formula>kvartal &lt; 4</formula>
    </cfRule>
  </conditionalFormatting>
  <conditionalFormatting sqref="A26:A28">
    <cfRule type="expression" dxfId="1264" priority="15">
      <formula>kvartal &lt; 4</formula>
    </cfRule>
  </conditionalFormatting>
  <conditionalFormatting sqref="A32:A33">
    <cfRule type="expression" dxfId="1263" priority="14">
      <formula>kvartal &lt; 4</formula>
    </cfRule>
  </conditionalFormatting>
  <conditionalFormatting sqref="A37:A39">
    <cfRule type="expression" dxfId="1262" priority="13">
      <formula>kvartal &lt; 4</formula>
    </cfRule>
  </conditionalFormatting>
  <conditionalFormatting sqref="A57:A59">
    <cfRule type="expression" dxfId="1261" priority="12">
      <formula>kvartal &lt; 4</formula>
    </cfRule>
  </conditionalFormatting>
  <conditionalFormatting sqref="A63:A65">
    <cfRule type="expression" dxfId="1260" priority="11">
      <formula>kvartal &lt; 4</formula>
    </cfRule>
  </conditionalFormatting>
  <conditionalFormatting sqref="A82:A87">
    <cfRule type="expression" dxfId="1259" priority="10">
      <formula>kvartal &lt; 4</formula>
    </cfRule>
  </conditionalFormatting>
  <conditionalFormatting sqref="A92:A97">
    <cfRule type="expression" dxfId="1258" priority="9">
      <formula>kvartal &lt; 4</formula>
    </cfRule>
  </conditionalFormatting>
  <conditionalFormatting sqref="A102:A107">
    <cfRule type="expression" dxfId="1257" priority="8">
      <formula>kvartal &lt; 4</formula>
    </cfRule>
  </conditionalFormatting>
  <conditionalFormatting sqref="A112:A117">
    <cfRule type="expression" dxfId="1256" priority="7">
      <formula>kvartal &lt; 4</formula>
    </cfRule>
  </conditionalFormatting>
  <conditionalFormatting sqref="A122:A127">
    <cfRule type="expression" dxfId="1255" priority="6">
      <formula>kvartal &lt; 4</formula>
    </cfRule>
  </conditionalFormatting>
  <conditionalFormatting sqref="A132:A137">
    <cfRule type="expression" dxfId="1254" priority="5">
      <formula>kvartal &lt; 4</formula>
    </cfRule>
  </conditionalFormatting>
  <conditionalFormatting sqref="A146">
    <cfRule type="expression" dxfId="1253" priority="4">
      <formula>kvartal &lt; 4</formula>
    </cfRule>
  </conditionalFormatting>
  <conditionalFormatting sqref="A154">
    <cfRule type="expression" dxfId="1252" priority="3">
      <formula>kvartal &lt; 4</formula>
    </cfRule>
  </conditionalFormatting>
  <conditionalFormatting sqref="A29">
    <cfRule type="expression" dxfId="1251" priority="2">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60"/>
  <sheetViews>
    <sheetView showGridLines="0" tabSelected="1" zoomScale="70" zoomScaleNormal="70" workbookViewId="0">
      <selection activeCell="C5" sqref="C5"/>
    </sheetView>
  </sheetViews>
  <sheetFormatPr baseColWidth="10" defaultColWidth="11.42578125" defaultRowHeight="25.5" x14ac:dyDescent="0.35"/>
  <cols>
    <col min="1" max="1" width="11.42578125" style="66"/>
    <col min="2" max="2" width="25" style="66" customWidth="1"/>
    <col min="3" max="3" width="141.7109375" style="66" customWidth="1"/>
    <col min="4" max="16384" width="11.42578125" style="66"/>
  </cols>
  <sheetData>
    <row r="1" spans="1:14" ht="20.100000000000001" customHeight="1" x14ac:dyDescent="0.35">
      <c r="C1" s="67"/>
      <c r="D1" s="68"/>
      <c r="E1" s="68"/>
      <c r="F1" s="68"/>
      <c r="G1" s="68"/>
      <c r="H1" s="68"/>
      <c r="I1" s="68"/>
      <c r="J1" s="68"/>
      <c r="K1" s="68"/>
      <c r="L1" s="68"/>
      <c r="M1" s="68"/>
      <c r="N1" s="68"/>
    </row>
    <row r="2" spans="1:14" ht="20.100000000000001" customHeight="1" x14ac:dyDescent="0.35">
      <c r="C2" s="348" t="s">
        <v>39</v>
      </c>
      <c r="D2" s="68"/>
      <c r="E2" s="68"/>
      <c r="F2" s="68"/>
      <c r="G2" s="68"/>
      <c r="H2" s="68"/>
      <c r="I2" s="68"/>
      <c r="J2" s="68"/>
      <c r="K2" s="68"/>
      <c r="L2" s="68"/>
      <c r="M2" s="68"/>
      <c r="N2" s="68"/>
    </row>
    <row r="3" spans="1:14" ht="20.100000000000001" customHeight="1" x14ac:dyDescent="0.35">
      <c r="C3" s="69"/>
      <c r="D3" s="68"/>
      <c r="E3" s="68"/>
      <c r="F3" s="68"/>
      <c r="G3" s="68"/>
      <c r="H3" s="68"/>
      <c r="I3" s="68"/>
      <c r="J3" s="68"/>
      <c r="K3" s="68"/>
      <c r="L3" s="68"/>
      <c r="M3" s="68"/>
      <c r="N3" s="68"/>
    </row>
    <row r="4" spans="1:14" ht="20.100000000000001" customHeight="1" x14ac:dyDescent="0.35">
      <c r="C4" s="69"/>
      <c r="D4" s="68"/>
      <c r="E4" s="68"/>
      <c r="F4" s="68"/>
      <c r="G4" s="68"/>
      <c r="H4" s="68"/>
      <c r="I4" s="68"/>
      <c r="J4" s="68"/>
      <c r="K4" s="68"/>
      <c r="L4" s="68"/>
      <c r="M4" s="68"/>
      <c r="N4" s="68"/>
    </row>
    <row r="5" spans="1:14" ht="20.100000000000001" customHeight="1" x14ac:dyDescent="0.35">
      <c r="A5" s="69"/>
      <c r="B5" s="69"/>
      <c r="C5" s="69"/>
      <c r="D5" s="68"/>
      <c r="E5" s="68"/>
      <c r="F5" s="68"/>
      <c r="G5" s="68"/>
      <c r="H5" s="68"/>
      <c r="I5" s="68"/>
      <c r="J5" s="68"/>
      <c r="K5" s="68"/>
      <c r="L5" s="68"/>
      <c r="M5" s="68"/>
      <c r="N5" s="68"/>
    </row>
    <row r="6" spans="1:14" ht="20.100000000000001" customHeight="1" x14ac:dyDescent="0.35">
      <c r="A6" s="70" t="s">
        <v>40</v>
      </c>
      <c r="B6" s="70"/>
      <c r="C6" s="69"/>
      <c r="D6" s="68"/>
      <c r="E6" s="68"/>
      <c r="F6" s="68"/>
      <c r="G6" s="68"/>
      <c r="H6" s="68"/>
      <c r="I6" s="68"/>
      <c r="J6" s="68"/>
      <c r="K6" s="68"/>
      <c r="L6" s="68"/>
      <c r="M6" s="68"/>
      <c r="N6" s="68"/>
    </row>
    <row r="7" spans="1:14" ht="20.100000000000001" customHeight="1" x14ac:dyDescent="0.35">
      <c r="A7" s="69"/>
      <c r="B7" s="69" t="s">
        <v>41</v>
      </c>
      <c r="C7" s="69" t="s">
        <v>42</v>
      </c>
      <c r="D7" s="68"/>
      <c r="E7" s="68"/>
      <c r="F7" s="68"/>
      <c r="G7" s="68"/>
      <c r="H7" s="68"/>
      <c r="I7" s="68"/>
      <c r="J7" s="68"/>
      <c r="K7" s="68"/>
      <c r="L7" s="68"/>
      <c r="M7" s="68"/>
      <c r="N7" s="68"/>
    </row>
    <row r="8" spans="1:14" ht="20.100000000000001" customHeight="1" x14ac:dyDescent="0.35">
      <c r="A8" s="69"/>
      <c r="B8" s="69" t="s">
        <v>43</v>
      </c>
      <c r="C8" s="69" t="s">
        <v>44</v>
      </c>
      <c r="D8" s="68"/>
      <c r="E8" s="68"/>
      <c r="F8" s="68"/>
      <c r="G8" s="68"/>
      <c r="H8" s="68"/>
      <c r="I8" s="68"/>
      <c r="J8" s="68"/>
      <c r="K8" s="68"/>
      <c r="L8" s="68"/>
      <c r="M8" s="68"/>
      <c r="N8" s="68"/>
    </row>
    <row r="9" spans="1:14" ht="20.100000000000001" customHeight="1" x14ac:dyDescent="0.35">
      <c r="A9" s="69"/>
      <c r="B9" s="69" t="s">
        <v>45</v>
      </c>
      <c r="C9" s="69" t="s">
        <v>46</v>
      </c>
      <c r="D9" s="68"/>
      <c r="E9" s="68"/>
      <c r="F9" s="68"/>
      <c r="G9" s="68"/>
      <c r="H9" s="68"/>
      <c r="I9" s="68"/>
      <c r="J9" s="68"/>
      <c r="K9" s="68"/>
      <c r="L9" s="68"/>
      <c r="M9" s="68"/>
      <c r="N9" s="68"/>
    </row>
    <row r="10" spans="1:14" ht="20.100000000000001" customHeight="1" x14ac:dyDescent="0.35">
      <c r="A10" s="69"/>
      <c r="B10" s="69" t="s">
        <v>47</v>
      </c>
      <c r="C10" s="69" t="s">
        <v>48</v>
      </c>
      <c r="D10" s="68"/>
      <c r="E10" s="68"/>
      <c r="F10" s="68"/>
      <c r="G10" s="68"/>
      <c r="H10" s="68"/>
      <c r="I10" s="68"/>
      <c r="J10" s="68"/>
      <c r="K10" s="68"/>
      <c r="L10" s="68"/>
      <c r="M10" s="68"/>
      <c r="N10" s="68"/>
    </row>
    <row r="11" spans="1:14" ht="20.100000000000001" customHeight="1" x14ac:dyDescent="0.35">
      <c r="A11" s="69"/>
      <c r="B11" s="69" t="s">
        <v>49</v>
      </c>
      <c r="C11" s="69" t="s">
        <v>50</v>
      </c>
      <c r="D11" s="68"/>
      <c r="E11" s="68"/>
      <c r="F11" s="68"/>
      <c r="G11" s="68"/>
      <c r="H11" s="68"/>
      <c r="I11" s="68"/>
      <c r="J11" s="68"/>
      <c r="K11" s="68"/>
      <c r="L11" s="68"/>
      <c r="M11" s="68"/>
      <c r="N11" s="68"/>
    </row>
    <row r="12" spans="1:14" ht="20.100000000000001" customHeight="1" x14ac:dyDescent="0.35">
      <c r="A12" s="69"/>
      <c r="B12" s="69" t="s">
        <v>51</v>
      </c>
      <c r="C12" s="69" t="s">
        <v>52</v>
      </c>
      <c r="D12" s="68"/>
      <c r="E12" s="68"/>
      <c r="F12" s="68"/>
      <c r="G12" s="68"/>
      <c r="H12" s="68"/>
      <c r="I12" s="68"/>
      <c r="J12" s="68"/>
      <c r="K12" s="68"/>
      <c r="L12" s="68"/>
      <c r="M12" s="68"/>
      <c r="N12" s="68"/>
    </row>
    <row r="13" spans="1:14" ht="20.100000000000001" customHeight="1" x14ac:dyDescent="0.35">
      <c r="A13" s="69"/>
      <c r="B13" s="69" t="s">
        <v>53</v>
      </c>
      <c r="C13" s="69" t="s">
        <v>54</v>
      </c>
      <c r="D13" s="68"/>
      <c r="E13" s="68"/>
      <c r="F13" s="68"/>
      <c r="G13" s="68"/>
      <c r="H13" s="68"/>
      <c r="I13" s="68"/>
      <c r="J13" s="68"/>
      <c r="K13" s="68"/>
      <c r="L13" s="68"/>
      <c r="M13" s="68"/>
      <c r="N13" s="68"/>
    </row>
    <row r="14" spans="1:14" ht="20.100000000000001" customHeight="1" x14ac:dyDescent="0.35">
      <c r="A14" s="69"/>
      <c r="B14" s="69" t="s">
        <v>55</v>
      </c>
      <c r="C14" s="69" t="s">
        <v>56</v>
      </c>
      <c r="D14" s="68"/>
      <c r="E14" s="68"/>
      <c r="F14" s="68"/>
      <c r="G14" s="68"/>
      <c r="H14" s="68"/>
      <c r="I14" s="68"/>
      <c r="J14" s="68"/>
      <c r="K14" s="68"/>
      <c r="L14" s="68"/>
      <c r="M14" s="68"/>
      <c r="N14" s="68"/>
    </row>
    <row r="15" spans="1:14" ht="18.75" customHeight="1" x14ac:dyDescent="0.35">
      <c r="A15" s="69"/>
      <c r="B15" s="69"/>
      <c r="C15" s="69"/>
      <c r="D15" s="68"/>
      <c r="E15" s="68"/>
      <c r="F15" s="68"/>
      <c r="G15" s="68"/>
      <c r="H15" s="68"/>
      <c r="I15" s="68"/>
      <c r="J15" s="68"/>
      <c r="K15" s="68"/>
      <c r="L15" s="68"/>
      <c r="M15" s="68"/>
      <c r="N15" s="68"/>
    </row>
    <row r="16" spans="1:14" ht="20.100000000000001" customHeight="1" x14ac:dyDescent="0.35">
      <c r="A16" s="347" t="s">
        <v>57</v>
      </c>
      <c r="B16" s="70"/>
      <c r="C16" s="69"/>
      <c r="D16" s="68"/>
      <c r="E16" s="68"/>
      <c r="F16" s="68"/>
      <c r="G16" s="68"/>
      <c r="H16" s="68"/>
      <c r="I16" s="68"/>
      <c r="J16" s="68"/>
      <c r="K16" s="68"/>
      <c r="L16" s="68"/>
      <c r="M16" s="68"/>
      <c r="N16" s="68"/>
    </row>
    <row r="17" spans="1:14" ht="20.100000000000001" customHeight="1" x14ac:dyDescent="0.35">
      <c r="A17" s="69"/>
      <c r="B17" s="69" t="s">
        <v>58</v>
      </c>
      <c r="C17" s="69"/>
      <c r="D17" s="68"/>
      <c r="E17" s="68"/>
      <c r="F17" s="68"/>
      <c r="G17" s="68"/>
      <c r="H17" s="68"/>
      <c r="I17" s="68"/>
      <c r="J17" s="68"/>
      <c r="K17" s="68"/>
      <c r="L17" s="68"/>
      <c r="M17" s="68"/>
      <c r="N17" s="68"/>
    </row>
    <row r="18" spans="1:14" ht="20.100000000000001" customHeight="1" x14ac:dyDescent="0.35">
      <c r="A18" s="69"/>
      <c r="B18" s="70" t="s">
        <v>59</v>
      </c>
      <c r="C18" s="69" t="s">
        <v>60</v>
      </c>
      <c r="D18" s="68"/>
      <c r="E18" s="68"/>
      <c r="F18" s="68"/>
      <c r="G18" s="68"/>
      <c r="H18" s="68"/>
      <c r="I18" s="68"/>
      <c r="J18" s="68"/>
      <c r="K18" s="68"/>
      <c r="L18" s="68"/>
      <c r="M18" s="68"/>
      <c r="N18" s="68"/>
    </row>
    <row r="19" spans="1:14" ht="20.100000000000001" customHeight="1" x14ac:dyDescent="0.35">
      <c r="A19" s="69"/>
      <c r="B19" s="70" t="s">
        <v>61</v>
      </c>
      <c r="C19" s="69" t="s">
        <v>62</v>
      </c>
      <c r="D19" s="68"/>
      <c r="E19" s="68"/>
      <c r="F19" s="68"/>
      <c r="G19" s="68"/>
      <c r="H19" s="68"/>
      <c r="I19" s="68"/>
      <c r="J19" s="68"/>
      <c r="K19" s="68"/>
      <c r="L19" s="68"/>
      <c r="M19" s="68"/>
      <c r="N19" s="68"/>
    </row>
    <row r="20" spans="1:14" ht="20.100000000000001" customHeight="1" x14ac:dyDescent="0.35">
      <c r="A20" s="69"/>
      <c r="B20" s="70" t="s">
        <v>419</v>
      </c>
      <c r="C20" s="69" t="s">
        <v>420</v>
      </c>
      <c r="D20" s="68"/>
      <c r="E20" s="68"/>
      <c r="F20" s="68"/>
      <c r="G20" s="68"/>
      <c r="H20" s="68"/>
      <c r="I20" s="68"/>
      <c r="J20" s="68"/>
      <c r="K20" s="68"/>
      <c r="L20" s="68"/>
      <c r="M20" s="68"/>
      <c r="N20" s="68"/>
    </row>
    <row r="21" spans="1:14" ht="20.100000000000001" customHeight="1" x14ac:dyDescent="0.35">
      <c r="A21" s="69"/>
      <c r="B21" s="69" t="s">
        <v>421</v>
      </c>
      <c r="C21" s="69" t="s">
        <v>318</v>
      </c>
      <c r="D21" s="68"/>
      <c r="E21" s="68"/>
      <c r="F21" s="68"/>
      <c r="G21" s="68"/>
      <c r="H21" s="68"/>
      <c r="I21" s="68"/>
      <c r="J21" s="68"/>
      <c r="K21" s="68"/>
      <c r="L21" s="68"/>
      <c r="M21" s="68"/>
      <c r="N21" s="68"/>
    </row>
    <row r="22" spans="1:14" s="501" customFormat="1" ht="20.100000000000001" customHeight="1" x14ac:dyDescent="0.35">
      <c r="A22" s="499"/>
      <c r="B22" s="499" t="s">
        <v>423</v>
      </c>
      <c r="C22" s="499" t="s">
        <v>422</v>
      </c>
      <c r="D22" s="500"/>
      <c r="E22" s="500"/>
      <c r="F22" s="500"/>
      <c r="G22" s="500"/>
      <c r="H22" s="500"/>
      <c r="I22" s="500"/>
      <c r="J22" s="500"/>
      <c r="K22" s="500"/>
      <c r="L22" s="500"/>
      <c r="M22" s="500"/>
      <c r="N22" s="500"/>
    </row>
    <row r="23" spans="1:14" ht="20.100000000000001" customHeight="1" x14ac:dyDescent="0.35">
      <c r="A23" s="69"/>
      <c r="B23" s="69"/>
      <c r="C23" s="69"/>
    </row>
    <row r="24" spans="1:14" ht="18.75" customHeight="1" x14ac:dyDescent="0.35">
      <c r="A24" s="69"/>
      <c r="B24" s="499" t="s">
        <v>302</v>
      </c>
      <c r="C24" s="499"/>
    </row>
    <row r="25" spans="1:14" ht="20.100000000000001" customHeight="1" x14ac:dyDescent="0.35">
      <c r="A25" s="69"/>
      <c r="B25" s="502" t="s">
        <v>303</v>
      </c>
      <c r="C25" s="499" t="s">
        <v>304</v>
      </c>
    </row>
    <row r="26" spans="1:14" ht="20.100000000000001" hidden="1" customHeight="1" x14ac:dyDescent="0.35">
      <c r="A26" s="69"/>
      <c r="B26" s="502" t="s">
        <v>305</v>
      </c>
      <c r="C26" s="499" t="s">
        <v>306</v>
      </c>
    </row>
    <row r="27" spans="1:14" ht="20.100000000000001" hidden="1" customHeight="1" x14ac:dyDescent="0.35">
      <c r="A27" s="69"/>
      <c r="B27" s="502" t="s">
        <v>307</v>
      </c>
      <c r="C27" s="499" t="s">
        <v>308</v>
      </c>
    </row>
    <row r="28" spans="1:14" ht="20.100000000000001" hidden="1" customHeight="1" x14ac:dyDescent="0.35">
      <c r="A28" s="69"/>
      <c r="B28" s="502" t="s">
        <v>309</v>
      </c>
      <c r="C28" s="499" t="s">
        <v>310</v>
      </c>
    </row>
    <row r="29" spans="1:14" ht="20.100000000000001" customHeight="1" x14ac:dyDescent="0.35">
      <c r="A29" s="69"/>
      <c r="B29" s="502" t="s">
        <v>209</v>
      </c>
      <c r="C29" s="499" t="s">
        <v>311</v>
      </c>
    </row>
    <row r="30" spans="1:14" ht="20.100000000000001" hidden="1" customHeight="1" x14ac:dyDescent="0.35">
      <c r="A30" s="69"/>
      <c r="B30" s="495" t="s">
        <v>312</v>
      </c>
      <c r="C30" s="346" t="s">
        <v>313</v>
      </c>
    </row>
    <row r="31" spans="1:14" ht="20.100000000000001" hidden="1" customHeight="1" x14ac:dyDescent="0.35">
      <c r="A31" s="69"/>
      <c r="B31" s="495" t="s">
        <v>314</v>
      </c>
      <c r="C31" s="346" t="s">
        <v>315</v>
      </c>
    </row>
    <row r="32" spans="1:14" ht="18.75" customHeight="1" x14ac:dyDescent="0.35">
      <c r="A32" s="499"/>
      <c r="B32" s="502" t="s">
        <v>316</v>
      </c>
      <c r="C32" s="499" t="s">
        <v>317</v>
      </c>
    </row>
    <row r="33" spans="1:14" ht="18.75" customHeight="1" x14ac:dyDescent="0.35">
      <c r="A33" s="69"/>
      <c r="B33" s="502"/>
      <c r="C33" s="499"/>
    </row>
    <row r="34" spans="1:14" ht="20.100000000000001" customHeight="1" x14ac:dyDescent="0.35">
      <c r="A34" s="69"/>
      <c r="B34" s="69"/>
      <c r="C34" s="69"/>
    </row>
    <row r="35" spans="1:14" x14ac:dyDescent="0.35">
      <c r="A35" s="70" t="s">
        <v>63</v>
      </c>
      <c r="B35" s="69"/>
      <c r="C35" s="69"/>
    </row>
    <row r="36" spans="1:14" ht="26.25" hidden="1" customHeight="1" x14ac:dyDescent="0.4">
      <c r="C36" s="71"/>
    </row>
    <row r="37" spans="1:14" ht="26.25" hidden="1" customHeight="1" x14ac:dyDescent="0.4">
      <c r="C37" s="71"/>
    </row>
    <row r="38" spans="1:14" ht="18.75" customHeight="1" x14ac:dyDescent="0.4">
      <c r="C38" s="496"/>
      <c r="D38" s="497"/>
    </row>
    <row r="39" spans="1:14" ht="26.25" x14ac:dyDescent="0.4">
      <c r="C39" s="71"/>
    </row>
    <row r="40" spans="1:14" ht="26.25" x14ac:dyDescent="0.4">
      <c r="C40" s="71"/>
    </row>
    <row r="41" spans="1:14" ht="26.25" x14ac:dyDescent="0.4">
      <c r="C41" s="496"/>
      <c r="D41" s="501"/>
      <c r="E41" s="501"/>
      <c r="F41" s="501"/>
      <c r="G41" s="501"/>
      <c r="H41" s="501"/>
      <c r="I41" s="501"/>
      <c r="J41" s="501"/>
      <c r="K41" s="501"/>
      <c r="L41" s="501"/>
      <c r="M41" s="501"/>
      <c r="N41" s="501"/>
    </row>
    <row r="42" spans="1:14" ht="26.25" x14ac:dyDescent="0.4">
      <c r="C42" s="71"/>
    </row>
    <row r="43" spans="1:14" ht="26.25" x14ac:dyDescent="0.4">
      <c r="C43" s="71"/>
    </row>
    <row r="44" spans="1:14" ht="26.25" x14ac:dyDescent="0.4">
      <c r="C44" s="71"/>
    </row>
    <row r="45" spans="1:14" ht="26.25" x14ac:dyDescent="0.4">
      <c r="C45" s="71"/>
    </row>
    <row r="46" spans="1:14" ht="26.25" x14ac:dyDescent="0.4">
      <c r="C46" s="71"/>
    </row>
    <row r="47" spans="1:14" ht="26.25" x14ac:dyDescent="0.4">
      <c r="C47" s="71"/>
    </row>
    <row r="48" spans="1:14" ht="26.25" x14ac:dyDescent="0.4">
      <c r="C48" s="71"/>
    </row>
    <row r="49" spans="3:3" ht="26.25" x14ac:dyDescent="0.4">
      <c r="C49" s="71"/>
    </row>
    <row r="50" spans="3:3" ht="26.25" x14ac:dyDescent="0.4">
      <c r="C50" s="71"/>
    </row>
    <row r="51" spans="3:3" ht="26.25" x14ac:dyDescent="0.4">
      <c r="C51" s="71"/>
    </row>
    <row r="52" spans="3:3" ht="26.25" x14ac:dyDescent="0.4">
      <c r="C52" s="71"/>
    </row>
    <row r="53" spans="3:3" ht="26.25" x14ac:dyDescent="0.4">
      <c r="C53" s="71"/>
    </row>
    <row r="54" spans="3:3" ht="26.25" x14ac:dyDescent="0.4">
      <c r="C54" s="71"/>
    </row>
    <row r="55" spans="3:3" ht="26.25" x14ac:dyDescent="0.4">
      <c r="C55" s="71"/>
    </row>
    <row r="56" spans="3:3" ht="26.25" x14ac:dyDescent="0.4">
      <c r="C56" s="71"/>
    </row>
    <row r="57" spans="3:3" ht="26.25" x14ac:dyDescent="0.4">
      <c r="C57" s="71"/>
    </row>
    <row r="58" spans="3:3" ht="26.25" x14ac:dyDescent="0.4">
      <c r="C58" s="71"/>
    </row>
    <row r="59" spans="3:3" ht="26.25" x14ac:dyDescent="0.4">
      <c r="C59" s="71"/>
    </row>
    <row r="60" spans="3:3" ht="26.25" x14ac:dyDescent="0.4">
      <c r="C60" s="71"/>
    </row>
  </sheetData>
  <hyperlinks>
    <hyperlink ref="A6" location="Figurer!A1" display="FIGURER"/>
    <hyperlink ref="A35" location="'Noter og kommentarer'!A1" display="NOTER OG KOMMENTARER"/>
    <hyperlink ref="B32" location="'Tabell 8'!A1" display="Tabell 8"/>
    <hyperlink ref="B30" location="'Tabell 7a'!A1" display="Tabell 7a"/>
    <hyperlink ref="B31" location="'Tabell 7b'!A1" display="Tabell 7b"/>
    <hyperlink ref="B28" location="'Tabell 5.3'!A1" display="Tabell 5.3"/>
    <hyperlink ref="B27" location="'Tabell 5.2'!A1" display="Tabell 5.2"/>
    <hyperlink ref="B26" location="'Tabell 5.1'!A1" display="Tabell 5.1"/>
    <hyperlink ref="B29" location="'Tabell 6'!A1" display="Tabell 6"/>
    <hyperlink ref="B25" location="'Tabell 4'!A1" display="Tabell 4"/>
    <hyperlink ref="B19" location="'Tabell 1.2'!A1" display="Tabell 1.2"/>
    <hyperlink ref="B18" location="'Tabell 1.1'!A1" display="Tabell 1.1"/>
    <hyperlink ref="A16" location="'Tabel 1.1'!A1" display="TABELLER"/>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O176"/>
  <sheetViews>
    <sheetView showGridLines="0" zoomScale="90" zoomScaleNormal="90" workbookViewId="0">
      <selection activeCell="A5" sqref="A5"/>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114</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179"/>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96446</v>
      </c>
      <c r="C54" s="383">
        <v>109496</v>
      </c>
      <c r="D54" s="267">
        <v>13.5</v>
      </c>
      <c r="E54" s="179">
        <v>4.9793598080513668</v>
      </c>
      <c r="F54" s="146"/>
      <c r="G54" s="32"/>
      <c r="H54" s="160"/>
      <c r="I54" s="160"/>
      <c r="J54" s="36"/>
      <c r="K54" s="36"/>
      <c r="L54" s="160"/>
      <c r="M54" s="160"/>
      <c r="N54" s="149"/>
      <c r="O54" s="564" t="s">
        <v>438</v>
      </c>
    </row>
    <row r="55" spans="1:15" s="3" customFormat="1" ht="15.75" x14ac:dyDescent="0.2">
      <c r="A55" s="37" t="s">
        <v>341</v>
      </c>
      <c r="B55" s="354">
        <v>96446</v>
      </c>
      <c r="C55" s="355">
        <v>109496</v>
      </c>
      <c r="D55" s="268">
        <v>13.5</v>
      </c>
      <c r="E55" s="179">
        <v>9.2135452578361896</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382">
        <v>2992.837</v>
      </c>
      <c r="C60" s="383">
        <v>5032</v>
      </c>
      <c r="D60" s="268">
        <v>68.099999999999994</v>
      </c>
      <c r="E60" s="179">
        <v>13.517921028528322</v>
      </c>
      <c r="F60" s="146"/>
      <c r="G60" s="32"/>
      <c r="H60" s="146"/>
      <c r="I60" s="146"/>
      <c r="J60" s="32"/>
      <c r="K60" s="32"/>
      <c r="L60" s="160"/>
      <c r="M60" s="160"/>
      <c r="N60" s="149"/>
      <c r="O60" s="564" t="s">
        <v>438</v>
      </c>
    </row>
    <row r="61" spans="1:15" s="3" customFormat="1" ht="15.75" x14ac:dyDescent="0.2">
      <c r="A61" s="37" t="s">
        <v>341</v>
      </c>
      <c r="B61" s="354">
        <v>2992.837</v>
      </c>
      <c r="C61" s="355">
        <v>5032</v>
      </c>
      <c r="D61" s="268">
        <v>68.099999999999994</v>
      </c>
      <c r="E61" s="179">
        <v>22.302029489115551</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v>100</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595" t="s">
        <v>438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250" priority="187">
      <formula>kvartal &lt; 4</formula>
    </cfRule>
  </conditionalFormatting>
  <conditionalFormatting sqref="B63:C65">
    <cfRule type="expression" dxfId="1249" priority="186">
      <formula>kvartal &lt; 4</formula>
    </cfRule>
  </conditionalFormatting>
  <conditionalFormatting sqref="B37">
    <cfRule type="expression" dxfId="1248" priority="185">
      <formula>kvartal &lt; 4</formula>
    </cfRule>
  </conditionalFormatting>
  <conditionalFormatting sqref="B38">
    <cfRule type="expression" dxfId="1247" priority="184">
      <formula>kvartal &lt; 4</formula>
    </cfRule>
  </conditionalFormatting>
  <conditionalFormatting sqref="B39">
    <cfRule type="expression" dxfId="1246" priority="183">
      <formula>kvartal &lt; 4</formula>
    </cfRule>
  </conditionalFormatting>
  <conditionalFormatting sqref="A34">
    <cfRule type="expression" dxfId="1245" priority="56">
      <formula>kvartal &lt; 4</formula>
    </cfRule>
  </conditionalFormatting>
  <conditionalFormatting sqref="C37">
    <cfRule type="expression" dxfId="1244" priority="182">
      <formula>kvartal &lt; 4</formula>
    </cfRule>
  </conditionalFormatting>
  <conditionalFormatting sqref="C38">
    <cfRule type="expression" dxfId="1243" priority="181">
      <formula>kvartal &lt; 4</formula>
    </cfRule>
  </conditionalFormatting>
  <conditionalFormatting sqref="C39">
    <cfRule type="expression" dxfId="1242" priority="180">
      <formula>kvartal &lt; 4</formula>
    </cfRule>
  </conditionalFormatting>
  <conditionalFormatting sqref="B26:C28">
    <cfRule type="expression" dxfId="1241" priority="179">
      <formula>kvartal &lt; 4</formula>
    </cfRule>
  </conditionalFormatting>
  <conditionalFormatting sqref="B32:C33">
    <cfRule type="expression" dxfId="1240" priority="178">
      <formula>kvartal &lt; 4</formula>
    </cfRule>
  </conditionalFormatting>
  <conditionalFormatting sqref="B34">
    <cfRule type="expression" dxfId="1239" priority="177">
      <formula>kvartal &lt; 4</formula>
    </cfRule>
  </conditionalFormatting>
  <conditionalFormatting sqref="C34">
    <cfRule type="expression" dxfId="1238" priority="176">
      <formula>kvartal &lt; 4</formula>
    </cfRule>
  </conditionalFormatting>
  <conditionalFormatting sqref="F26:G28">
    <cfRule type="expression" dxfId="1237" priority="175">
      <formula>kvartal &lt; 4</formula>
    </cfRule>
  </conditionalFormatting>
  <conditionalFormatting sqref="F32">
    <cfRule type="expression" dxfId="1236" priority="174">
      <formula>kvartal &lt; 4</formula>
    </cfRule>
  </conditionalFormatting>
  <conditionalFormatting sqref="G32">
    <cfRule type="expression" dxfId="1235" priority="173">
      <formula>kvartal &lt; 4</formula>
    </cfRule>
  </conditionalFormatting>
  <conditionalFormatting sqref="F33">
    <cfRule type="expression" dxfId="1234" priority="172">
      <formula>kvartal &lt; 4</formula>
    </cfRule>
  </conditionalFormatting>
  <conditionalFormatting sqref="G33">
    <cfRule type="expression" dxfId="1233" priority="171">
      <formula>kvartal &lt; 4</formula>
    </cfRule>
  </conditionalFormatting>
  <conditionalFormatting sqref="F34">
    <cfRule type="expression" dxfId="1232" priority="170">
      <formula>kvartal &lt; 4</formula>
    </cfRule>
  </conditionalFormatting>
  <conditionalFormatting sqref="G34">
    <cfRule type="expression" dxfId="1231" priority="169">
      <formula>kvartal &lt; 4</formula>
    </cfRule>
  </conditionalFormatting>
  <conditionalFormatting sqref="F37">
    <cfRule type="expression" dxfId="1230" priority="168">
      <formula>kvartal &lt; 4</formula>
    </cfRule>
  </conditionalFormatting>
  <conditionalFormatting sqref="F38">
    <cfRule type="expression" dxfId="1229" priority="167">
      <formula>kvartal &lt; 4</formula>
    </cfRule>
  </conditionalFormatting>
  <conditionalFormatting sqref="F39">
    <cfRule type="expression" dxfId="1228" priority="166">
      <formula>kvartal &lt; 4</formula>
    </cfRule>
  </conditionalFormatting>
  <conditionalFormatting sqref="G37">
    <cfRule type="expression" dxfId="1227" priority="165">
      <formula>kvartal &lt; 4</formula>
    </cfRule>
  </conditionalFormatting>
  <conditionalFormatting sqref="G38">
    <cfRule type="expression" dxfId="1226" priority="164">
      <formula>kvartal &lt; 4</formula>
    </cfRule>
  </conditionalFormatting>
  <conditionalFormatting sqref="G39">
    <cfRule type="expression" dxfId="1225" priority="163">
      <formula>kvartal &lt; 4</formula>
    </cfRule>
  </conditionalFormatting>
  <conditionalFormatting sqref="B29">
    <cfRule type="expression" dxfId="1224" priority="162">
      <formula>kvartal &lt; 4</formula>
    </cfRule>
  </conditionalFormatting>
  <conditionalFormatting sqref="C29">
    <cfRule type="expression" dxfId="1223" priority="161">
      <formula>kvartal &lt; 4</formula>
    </cfRule>
  </conditionalFormatting>
  <conditionalFormatting sqref="F29">
    <cfRule type="expression" dxfId="1222" priority="160">
      <formula>kvartal &lt; 4</formula>
    </cfRule>
  </conditionalFormatting>
  <conditionalFormatting sqref="G29">
    <cfRule type="expression" dxfId="1221" priority="159">
      <formula>kvartal &lt; 4</formula>
    </cfRule>
  </conditionalFormatting>
  <conditionalFormatting sqref="J26:K29">
    <cfRule type="expression" dxfId="1220" priority="158">
      <formula>kvartal &lt; 4</formula>
    </cfRule>
  </conditionalFormatting>
  <conditionalFormatting sqref="J32:K34">
    <cfRule type="expression" dxfId="1219" priority="157">
      <formula>kvartal &lt; 4</formula>
    </cfRule>
  </conditionalFormatting>
  <conditionalFormatting sqref="J37:K39">
    <cfRule type="expression" dxfId="1218" priority="156">
      <formula>kvartal &lt; 4</formula>
    </cfRule>
  </conditionalFormatting>
  <conditionalFormatting sqref="J82:K86">
    <cfRule type="expression" dxfId="1217" priority="94">
      <formula>kvartal &lt; 4</formula>
    </cfRule>
  </conditionalFormatting>
  <conditionalFormatting sqref="J87:K87">
    <cfRule type="expression" dxfId="1216" priority="93">
      <formula>kvartal &lt; 4</formula>
    </cfRule>
  </conditionalFormatting>
  <conditionalFormatting sqref="J92:K97">
    <cfRule type="expression" dxfId="1215" priority="92">
      <formula>kvartal &lt; 4</formula>
    </cfRule>
  </conditionalFormatting>
  <conditionalFormatting sqref="J102:K107">
    <cfRule type="expression" dxfId="1214" priority="91">
      <formula>kvartal &lt; 4</formula>
    </cfRule>
  </conditionalFormatting>
  <conditionalFormatting sqref="J112:K117">
    <cfRule type="expression" dxfId="1213" priority="90">
      <formula>kvartal &lt; 4</formula>
    </cfRule>
  </conditionalFormatting>
  <conditionalFormatting sqref="J122:K127">
    <cfRule type="expression" dxfId="1212" priority="89">
      <formula>kvartal &lt; 4</formula>
    </cfRule>
  </conditionalFormatting>
  <conditionalFormatting sqref="J132:K137">
    <cfRule type="expression" dxfId="1211" priority="88">
      <formula>kvartal &lt; 4</formula>
    </cfRule>
  </conditionalFormatting>
  <conditionalFormatting sqref="J146:K146">
    <cfRule type="expression" dxfId="1210" priority="87">
      <formula>kvartal &lt; 4</formula>
    </cfRule>
  </conditionalFormatting>
  <conditionalFormatting sqref="J154:K154">
    <cfRule type="expression" dxfId="1209" priority="86">
      <formula>kvartal &lt; 4</formula>
    </cfRule>
  </conditionalFormatting>
  <conditionalFormatting sqref="A26:A28">
    <cfRule type="expression" dxfId="1208" priority="70">
      <formula>kvartal &lt; 4</formula>
    </cfRule>
  </conditionalFormatting>
  <conditionalFormatting sqref="A32:A33">
    <cfRule type="expression" dxfId="1207" priority="69">
      <formula>kvartal &lt; 4</formula>
    </cfRule>
  </conditionalFormatting>
  <conditionalFormatting sqref="A37:A39">
    <cfRule type="expression" dxfId="1206" priority="68">
      <formula>kvartal &lt; 4</formula>
    </cfRule>
  </conditionalFormatting>
  <conditionalFormatting sqref="A57:A59">
    <cfRule type="expression" dxfId="1205" priority="67">
      <formula>kvartal &lt; 4</formula>
    </cfRule>
  </conditionalFormatting>
  <conditionalFormatting sqref="A63:A65">
    <cfRule type="expression" dxfId="1204" priority="66">
      <formula>kvartal &lt; 4</formula>
    </cfRule>
  </conditionalFormatting>
  <conditionalFormatting sqref="A82:A87">
    <cfRule type="expression" dxfId="1203" priority="65">
      <formula>kvartal &lt; 4</formula>
    </cfRule>
  </conditionalFormatting>
  <conditionalFormatting sqref="A92:A97">
    <cfRule type="expression" dxfId="1202" priority="64">
      <formula>kvartal &lt; 4</formula>
    </cfRule>
  </conditionalFormatting>
  <conditionalFormatting sqref="A102:A107">
    <cfRule type="expression" dxfId="1201" priority="63">
      <formula>kvartal &lt; 4</formula>
    </cfRule>
  </conditionalFormatting>
  <conditionalFormatting sqref="A112:A117">
    <cfRule type="expression" dxfId="1200" priority="62">
      <formula>kvartal &lt; 4</formula>
    </cfRule>
  </conditionalFormatting>
  <conditionalFormatting sqref="A122:A127">
    <cfRule type="expression" dxfId="1199" priority="61">
      <formula>kvartal &lt; 4</formula>
    </cfRule>
  </conditionalFormatting>
  <conditionalFormatting sqref="A132:A137">
    <cfRule type="expression" dxfId="1198" priority="60">
      <formula>kvartal &lt; 4</formula>
    </cfRule>
  </conditionalFormatting>
  <conditionalFormatting sqref="A146">
    <cfRule type="expression" dxfId="1197" priority="59">
      <formula>kvartal &lt; 4</formula>
    </cfRule>
  </conditionalFormatting>
  <conditionalFormatting sqref="A154">
    <cfRule type="expression" dxfId="1196" priority="58">
      <formula>kvartal &lt; 4</formula>
    </cfRule>
  </conditionalFormatting>
  <conditionalFormatting sqref="A29">
    <cfRule type="expression" dxfId="1195" priority="57">
      <formula>kvartal &lt; 4</formula>
    </cfRule>
  </conditionalFormatting>
  <conditionalFormatting sqref="B82">
    <cfRule type="expression" dxfId="1194" priority="55">
      <formula>kvartal &lt; 4</formula>
    </cfRule>
  </conditionalFormatting>
  <conditionalFormatting sqref="C82">
    <cfRule type="expression" dxfId="1193" priority="54">
      <formula>kvartal &lt; 4</formula>
    </cfRule>
  </conditionalFormatting>
  <conditionalFormatting sqref="B85">
    <cfRule type="expression" dxfId="1192" priority="53">
      <formula>kvartal &lt; 4</formula>
    </cfRule>
  </conditionalFormatting>
  <conditionalFormatting sqref="C85">
    <cfRule type="expression" dxfId="1191" priority="52">
      <formula>kvartal &lt; 4</formula>
    </cfRule>
  </conditionalFormatting>
  <conditionalFormatting sqref="B146">
    <cfRule type="expression" dxfId="1190" priority="51">
      <formula>kvartal &lt; 4</formula>
    </cfRule>
  </conditionalFormatting>
  <conditionalFormatting sqref="C146">
    <cfRule type="expression" dxfId="1189" priority="50">
      <formula>kvartal &lt; 4</formula>
    </cfRule>
  </conditionalFormatting>
  <conditionalFormatting sqref="B154">
    <cfRule type="expression" dxfId="1188" priority="49">
      <formula>kvartal &lt; 4</formula>
    </cfRule>
  </conditionalFormatting>
  <conditionalFormatting sqref="C154">
    <cfRule type="expression" dxfId="1187" priority="48">
      <formula>kvartal &lt; 4</formula>
    </cfRule>
  </conditionalFormatting>
  <conditionalFormatting sqref="F146">
    <cfRule type="expression" dxfId="1186" priority="47">
      <formula>kvartal &lt; 4</formula>
    </cfRule>
  </conditionalFormatting>
  <conditionalFormatting sqref="G146">
    <cfRule type="expression" dxfId="1185" priority="46">
      <formula>kvartal &lt; 4</formula>
    </cfRule>
  </conditionalFormatting>
  <conditionalFormatting sqref="F154:G154">
    <cfRule type="expression" dxfId="1184" priority="45">
      <formula>kvartal &lt; 4</formula>
    </cfRule>
  </conditionalFormatting>
  <conditionalFormatting sqref="F92">
    <cfRule type="expression" dxfId="1183" priority="44">
      <formula>kvartal &lt; 4</formula>
    </cfRule>
  </conditionalFormatting>
  <conditionalFormatting sqref="G92">
    <cfRule type="expression" dxfId="1182" priority="43">
      <formula>kvartal &lt; 4</formula>
    </cfRule>
  </conditionalFormatting>
  <conditionalFormatting sqref="F95">
    <cfRule type="expression" dxfId="1181" priority="42">
      <formula>kvartal &lt; 4</formula>
    </cfRule>
  </conditionalFormatting>
  <conditionalFormatting sqref="G95">
    <cfRule type="expression" dxfId="1180" priority="41">
      <formula>kvartal &lt; 4</formula>
    </cfRule>
  </conditionalFormatting>
  <conditionalFormatting sqref="F102">
    <cfRule type="expression" dxfId="1179" priority="40">
      <formula>kvartal &lt; 4</formula>
    </cfRule>
  </conditionalFormatting>
  <conditionalFormatting sqref="G102">
    <cfRule type="expression" dxfId="1178" priority="39">
      <formula>kvartal &lt; 4</formula>
    </cfRule>
  </conditionalFormatting>
  <conditionalFormatting sqref="F105">
    <cfRule type="expression" dxfId="1177" priority="38">
      <formula>kvartal &lt; 4</formula>
    </cfRule>
  </conditionalFormatting>
  <conditionalFormatting sqref="G105">
    <cfRule type="expression" dxfId="1176" priority="37">
      <formula>kvartal &lt; 4</formula>
    </cfRule>
  </conditionalFormatting>
  <conditionalFormatting sqref="F82">
    <cfRule type="expression" dxfId="1175" priority="36">
      <formula>kvartal &lt; 4</formula>
    </cfRule>
  </conditionalFormatting>
  <conditionalFormatting sqref="G82">
    <cfRule type="expression" dxfId="1174" priority="35">
      <formula>kvartal &lt; 4</formula>
    </cfRule>
  </conditionalFormatting>
  <conditionalFormatting sqref="F85">
    <cfRule type="expression" dxfId="1173" priority="34">
      <formula>kvartal &lt; 4</formula>
    </cfRule>
  </conditionalFormatting>
  <conditionalFormatting sqref="G85">
    <cfRule type="expression" dxfId="1172" priority="33">
      <formula>kvartal &lt; 4</formula>
    </cfRule>
  </conditionalFormatting>
  <conditionalFormatting sqref="F112">
    <cfRule type="expression" dxfId="1171" priority="32">
      <formula>kvartal &lt; 4</formula>
    </cfRule>
  </conditionalFormatting>
  <conditionalFormatting sqref="G112">
    <cfRule type="expression" dxfId="1170" priority="31">
      <formula>kvartal &lt; 4</formula>
    </cfRule>
  </conditionalFormatting>
  <conditionalFormatting sqref="F115">
    <cfRule type="expression" dxfId="1169" priority="30">
      <formula>kvartal &lt; 4</formula>
    </cfRule>
  </conditionalFormatting>
  <conditionalFormatting sqref="G115">
    <cfRule type="expression" dxfId="1168" priority="29">
      <formula>kvartal &lt; 4</formula>
    </cfRule>
  </conditionalFormatting>
  <conditionalFormatting sqref="F122">
    <cfRule type="expression" dxfId="1167" priority="28">
      <formula>kvartal &lt; 4</formula>
    </cfRule>
  </conditionalFormatting>
  <conditionalFormatting sqref="G122">
    <cfRule type="expression" dxfId="1166" priority="27">
      <formula>kvartal &lt; 4</formula>
    </cfRule>
  </conditionalFormatting>
  <conditionalFormatting sqref="F125">
    <cfRule type="expression" dxfId="1165" priority="26">
      <formula>kvartal &lt; 4</formula>
    </cfRule>
  </conditionalFormatting>
  <conditionalFormatting sqref="G125">
    <cfRule type="expression" dxfId="1164" priority="25">
      <formula>kvartal &lt; 4</formula>
    </cfRule>
  </conditionalFormatting>
  <conditionalFormatting sqref="F132">
    <cfRule type="expression" dxfId="1163" priority="24">
      <formula>kvartal &lt; 4</formula>
    </cfRule>
  </conditionalFormatting>
  <conditionalFormatting sqref="G132">
    <cfRule type="expression" dxfId="1162" priority="23">
      <formula>kvartal &lt; 4</formula>
    </cfRule>
  </conditionalFormatting>
  <conditionalFormatting sqref="F135">
    <cfRule type="expression" dxfId="1161" priority="22">
      <formula>kvartal &lt; 4</formula>
    </cfRule>
  </conditionalFormatting>
  <conditionalFormatting sqref="G135">
    <cfRule type="expression" dxfId="1160" priority="21">
      <formula>kvartal &lt; 4</formula>
    </cfRule>
  </conditionalFormatting>
  <conditionalFormatting sqref="B132">
    <cfRule type="expression" dxfId="1159" priority="20">
      <formula>kvartal &lt; 4</formula>
    </cfRule>
  </conditionalFormatting>
  <conditionalFormatting sqref="C132">
    <cfRule type="expression" dxfId="1158" priority="19">
      <formula>kvartal &lt; 4</formula>
    </cfRule>
  </conditionalFormatting>
  <conditionalFormatting sqref="B135">
    <cfRule type="expression" dxfId="1157" priority="18">
      <formula>kvartal &lt; 4</formula>
    </cfRule>
  </conditionalFormatting>
  <conditionalFormatting sqref="C135">
    <cfRule type="expression" dxfId="1156" priority="17">
      <formula>kvartal &lt; 4</formula>
    </cfRule>
  </conditionalFormatting>
  <conditionalFormatting sqref="B122">
    <cfRule type="expression" dxfId="1155" priority="16">
      <formula>kvartal &lt; 4</formula>
    </cfRule>
  </conditionalFormatting>
  <conditionalFormatting sqref="C122">
    <cfRule type="expression" dxfId="1154" priority="15">
      <formula>kvartal &lt; 4</formula>
    </cfRule>
  </conditionalFormatting>
  <conditionalFormatting sqref="B125">
    <cfRule type="expression" dxfId="1153" priority="14">
      <formula>kvartal &lt; 4</formula>
    </cfRule>
  </conditionalFormatting>
  <conditionalFormatting sqref="C125">
    <cfRule type="expression" dxfId="1152" priority="13">
      <formula>kvartal &lt; 4</formula>
    </cfRule>
  </conditionalFormatting>
  <conditionalFormatting sqref="B112">
    <cfRule type="expression" dxfId="1151" priority="12">
      <formula>kvartal &lt; 4</formula>
    </cfRule>
  </conditionalFormatting>
  <conditionalFormatting sqref="C112">
    <cfRule type="expression" dxfId="1150" priority="11">
      <formula>kvartal &lt; 4</formula>
    </cfRule>
  </conditionalFormatting>
  <conditionalFormatting sqref="B115">
    <cfRule type="expression" dxfId="1149" priority="10">
      <formula>kvartal &lt; 4</formula>
    </cfRule>
  </conditionalFormatting>
  <conditionalFormatting sqref="C115">
    <cfRule type="expression" dxfId="1148" priority="9">
      <formula>kvartal &lt; 4</formula>
    </cfRule>
  </conditionalFormatting>
  <conditionalFormatting sqref="B102">
    <cfRule type="expression" dxfId="1147" priority="8">
      <formula>kvartal &lt; 4</formula>
    </cfRule>
  </conditionalFormatting>
  <conditionalFormatting sqref="C102">
    <cfRule type="expression" dxfId="1146" priority="7">
      <formula>kvartal &lt; 4</formula>
    </cfRule>
  </conditionalFormatting>
  <conditionalFormatting sqref="B105">
    <cfRule type="expression" dxfId="1145" priority="6">
      <formula>kvartal &lt; 4</formula>
    </cfRule>
  </conditionalFormatting>
  <conditionalFormatting sqref="C105">
    <cfRule type="expression" dxfId="1144" priority="5">
      <formula>kvartal &lt; 4</formula>
    </cfRule>
  </conditionalFormatting>
  <conditionalFormatting sqref="B92">
    <cfRule type="expression" dxfId="1143" priority="4">
      <formula>kvartal &lt; 4</formula>
    </cfRule>
  </conditionalFormatting>
  <conditionalFormatting sqref="C92">
    <cfRule type="expression" dxfId="1142" priority="3">
      <formula>kvartal &lt; 4</formula>
    </cfRule>
  </conditionalFormatting>
  <conditionalFormatting sqref="B95">
    <cfRule type="expression" dxfId="1141" priority="2">
      <formula>kvartal &lt; 4</formula>
    </cfRule>
  </conditionalFormatting>
  <conditionalFormatting sqref="C95">
    <cfRule type="expression" dxfId="1140" priority="1">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O176"/>
  <sheetViews>
    <sheetView showGridLines="0" zoomScale="90" zoomScaleNormal="90" workbookViewId="0">
      <selection activeCell="A3" sqref="A3"/>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167</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38159</v>
      </c>
      <c r="C54" s="383">
        <v>13859</v>
      </c>
      <c r="D54" s="267">
        <v>-63.7</v>
      </c>
      <c r="E54" s="179">
        <v>0.63024172188741046</v>
      </c>
      <c r="F54" s="146"/>
      <c r="G54" s="32"/>
      <c r="H54" s="160"/>
      <c r="I54" s="160"/>
      <c r="J54" s="36"/>
      <c r="K54" s="36"/>
      <c r="L54" s="160"/>
      <c r="M54" s="160"/>
      <c r="N54" s="149"/>
      <c r="O54" s="564" t="s">
        <v>438</v>
      </c>
    </row>
    <row r="55" spans="1:15" s="3" customFormat="1" ht="15.75" x14ac:dyDescent="0.2">
      <c r="A55" s="37" t="s">
        <v>341</v>
      </c>
      <c r="B55" s="354">
        <v>38159</v>
      </c>
      <c r="C55" s="355">
        <v>13859</v>
      </c>
      <c r="D55" s="268">
        <v>-63.7</v>
      </c>
      <c r="E55" s="179">
        <v>1.1661661040435427</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382">
        <v>1247</v>
      </c>
      <c r="C60" s="383">
        <v>1307</v>
      </c>
      <c r="D60" s="268">
        <v>4.8</v>
      </c>
      <c r="E60" s="179">
        <v>3.5111134308995462</v>
      </c>
      <c r="F60" s="146"/>
      <c r="G60" s="32"/>
      <c r="H60" s="146"/>
      <c r="I60" s="146"/>
      <c r="J60" s="32"/>
      <c r="K60" s="32"/>
      <c r="L60" s="160"/>
      <c r="M60" s="160"/>
      <c r="N60" s="149"/>
      <c r="O60" s="564" t="s">
        <v>438</v>
      </c>
    </row>
    <row r="61" spans="1:15" s="3" customFormat="1" ht="15.75" x14ac:dyDescent="0.2">
      <c r="A61" s="37" t="s">
        <v>341</v>
      </c>
      <c r="B61" s="354">
        <v>1247</v>
      </c>
      <c r="C61" s="355">
        <v>1307</v>
      </c>
      <c r="D61" s="268">
        <v>4.8</v>
      </c>
      <c r="E61" s="179">
        <v>5.7926773732659038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382">
        <v>89</v>
      </c>
      <c r="C69" s="383">
        <v>1375</v>
      </c>
      <c r="D69" s="268">
        <v>999</v>
      </c>
      <c r="E69" s="179">
        <v>1.7887275482658207</v>
      </c>
      <c r="F69" s="146"/>
      <c r="G69" s="32"/>
      <c r="H69" s="146"/>
      <c r="I69" s="146"/>
      <c r="J69" s="32"/>
      <c r="K69" s="32"/>
      <c r="L69" s="160"/>
      <c r="M69" s="160"/>
      <c r="N69" s="149"/>
      <c r="O69" s="564" t="s">
        <v>438</v>
      </c>
    </row>
    <row r="70" spans="1:15" s="3" customFormat="1" ht="15.75" x14ac:dyDescent="0.2">
      <c r="A70" s="37" t="s">
        <v>341</v>
      </c>
      <c r="B70" s="354">
        <v>89</v>
      </c>
      <c r="C70" s="355">
        <v>1375</v>
      </c>
      <c r="D70" s="268">
        <v>999</v>
      </c>
      <c r="E70" s="179">
        <v>1.7887275482658207</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139" priority="187">
      <formula>kvartal &lt; 4</formula>
    </cfRule>
  </conditionalFormatting>
  <conditionalFormatting sqref="B63:C65">
    <cfRule type="expression" dxfId="1138" priority="186">
      <formula>kvartal &lt; 4</formula>
    </cfRule>
  </conditionalFormatting>
  <conditionalFormatting sqref="B37">
    <cfRule type="expression" dxfId="1137" priority="185">
      <formula>kvartal &lt; 4</formula>
    </cfRule>
  </conditionalFormatting>
  <conditionalFormatting sqref="B38">
    <cfRule type="expression" dxfId="1136" priority="184">
      <formula>kvartal &lt; 4</formula>
    </cfRule>
  </conditionalFormatting>
  <conditionalFormatting sqref="B39">
    <cfRule type="expression" dxfId="1135" priority="183">
      <formula>kvartal &lt; 4</formula>
    </cfRule>
  </conditionalFormatting>
  <conditionalFormatting sqref="A34">
    <cfRule type="expression" dxfId="1134" priority="56">
      <formula>kvartal &lt; 4</formula>
    </cfRule>
  </conditionalFormatting>
  <conditionalFormatting sqref="C37">
    <cfRule type="expression" dxfId="1133" priority="182">
      <formula>kvartal &lt; 4</formula>
    </cfRule>
  </conditionalFormatting>
  <conditionalFormatting sqref="C38">
    <cfRule type="expression" dxfId="1132" priority="181">
      <formula>kvartal &lt; 4</formula>
    </cfRule>
  </conditionalFormatting>
  <conditionalFormatting sqref="C39">
    <cfRule type="expression" dxfId="1131" priority="180">
      <formula>kvartal &lt; 4</formula>
    </cfRule>
  </conditionalFormatting>
  <conditionalFormatting sqref="B26:C28">
    <cfRule type="expression" dxfId="1130" priority="179">
      <formula>kvartal &lt; 4</formula>
    </cfRule>
  </conditionalFormatting>
  <conditionalFormatting sqref="B32:C33">
    <cfRule type="expression" dxfId="1129" priority="178">
      <formula>kvartal &lt; 4</formula>
    </cfRule>
  </conditionalFormatting>
  <conditionalFormatting sqref="B34">
    <cfRule type="expression" dxfId="1128" priority="177">
      <formula>kvartal &lt; 4</formula>
    </cfRule>
  </conditionalFormatting>
  <conditionalFormatting sqref="C34">
    <cfRule type="expression" dxfId="1127" priority="176">
      <formula>kvartal &lt; 4</formula>
    </cfRule>
  </conditionalFormatting>
  <conditionalFormatting sqref="F26:G28">
    <cfRule type="expression" dxfId="1126" priority="175">
      <formula>kvartal &lt; 4</formula>
    </cfRule>
  </conditionalFormatting>
  <conditionalFormatting sqref="F32">
    <cfRule type="expression" dxfId="1125" priority="174">
      <formula>kvartal &lt; 4</formula>
    </cfRule>
  </conditionalFormatting>
  <conditionalFormatting sqref="G32">
    <cfRule type="expression" dxfId="1124" priority="173">
      <formula>kvartal &lt; 4</formula>
    </cfRule>
  </conditionalFormatting>
  <conditionalFormatting sqref="F33">
    <cfRule type="expression" dxfId="1123" priority="172">
      <formula>kvartal &lt; 4</formula>
    </cfRule>
  </conditionalFormatting>
  <conditionalFormatting sqref="G33">
    <cfRule type="expression" dxfId="1122" priority="171">
      <formula>kvartal &lt; 4</formula>
    </cfRule>
  </conditionalFormatting>
  <conditionalFormatting sqref="F34">
    <cfRule type="expression" dxfId="1121" priority="170">
      <formula>kvartal &lt; 4</formula>
    </cfRule>
  </conditionalFormatting>
  <conditionalFormatting sqref="G34">
    <cfRule type="expression" dxfId="1120" priority="169">
      <formula>kvartal &lt; 4</formula>
    </cfRule>
  </conditionalFormatting>
  <conditionalFormatting sqref="F37">
    <cfRule type="expression" dxfId="1119" priority="168">
      <formula>kvartal &lt; 4</formula>
    </cfRule>
  </conditionalFormatting>
  <conditionalFormatting sqref="F38">
    <cfRule type="expression" dxfId="1118" priority="167">
      <formula>kvartal &lt; 4</formula>
    </cfRule>
  </conditionalFormatting>
  <conditionalFormatting sqref="F39">
    <cfRule type="expression" dxfId="1117" priority="166">
      <formula>kvartal &lt; 4</formula>
    </cfRule>
  </conditionalFormatting>
  <conditionalFormatting sqref="G37">
    <cfRule type="expression" dxfId="1116" priority="165">
      <formula>kvartal &lt; 4</formula>
    </cfRule>
  </conditionalFormatting>
  <conditionalFormatting sqref="G38">
    <cfRule type="expression" dxfId="1115" priority="164">
      <formula>kvartal &lt; 4</formula>
    </cfRule>
  </conditionalFormatting>
  <conditionalFormatting sqref="G39">
    <cfRule type="expression" dxfId="1114" priority="163">
      <formula>kvartal &lt; 4</formula>
    </cfRule>
  </conditionalFormatting>
  <conditionalFormatting sqref="B29">
    <cfRule type="expression" dxfId="1113" priority="162">
      <formula>kvartal &lt; 4</formula>
    </cfRule>
  </conditionalFormatting>
  <conditionalFormatting sqref="C29">
    <cfRule type="expression" dxfId="1112" priority="161">
      <formula>kvartal &lt; 4</formula>
    </cfRule>
  </conditionalFormatting>
  <conditionalFormatting sqref="F29">
    <cfRule type="expression" dxfId="1111" priority="160">
      <formula>kvartal &lt; 4</formula>
    </cfRule>
  </conditionalFormatting>
  <conditionalFormatting sqref="G29">
    <cfRule type="expression" dxfId="1110" priority="159">
      <formula>kvartal &lt; 4</formula>
    </cfRule>
  </conditionalFormatting>
  <conditionalFormatting sqref="J26:K29">
    <cfRule type="expression" dxfId="1109" priority="158">
      <formula>kvartal &lt; 4</formula>
    </cfRule>
  </conditionalFormatting>
  <conditionalFormatting sqref="J32:K34">
    <cfRule type="expression" dxfId="1108" priority="157">
      <formula>kvartal &lt; 4</formula>
    </cfRule>
  </conditionalFormatting>
  <conditionalFormatting sqref="J37:K39">
    <cfRule type="expression" dxfId="1107" priority="156">
      <formula>kvartal &lt; 4</formula>
    </cfRule>
  </conditionalFormatting>
  <conditionalFormatting sqref="J82:K86">
    <cfRule type="expression" dxfId="1106" priority="94">
      <formula>kvartal &lt; 4</formula>
    </cfRule>
  </conditionalFormatting>
  <conditionalFormatting sqref="J87:K87">
    <cfRule type="expression" dxfId="1105" priority="93">
      <formula>kvartal &lt; 4</formula>
    </cfRule>
  </conditionalFormatting>
  <conditionalFormatting sqref="J92:K97">
    <cfRule type="expression" dxfId="1104" priority="92">
      <formula>kvartal &lt; 4</formula>
    </cfRule>
  </conditionalFormatting>
  <conditionalFormatting sqref="J102:K107">
    <cfRule type="expression" dxfId="1103" priority="91">
      <formula>kvartal &lt; 4</formula>
    </cfRule>
  </conditionalFormatting>
  <conditionalFormatting sqref="J112:K117">
    <cfRule type="expression" dxfId="1102" priority="90">
      <formula>kvartal &lt; 4</formula>
    </cfRule>
  </conditionalFormatting>
  <conditionalFormatting sqref="J122:K127">
    <cfRule type="expression" dxfId="1101" priority="89">
      <formula>kvartal &lt; 4</formula>
    </cfRule>
  </conditionalFormatting>
  <conditionalFormatting sqref="J132:K137">
    <cfRule type="expression" dxfId="1100" priority="88">
      <formula>kvartal &lt; 4</formula>
    </cfRule>
  </conditionalFormatting>
  <conditionalFormatting sqref="J146:K146">
    <cfRule type="expression" dxfId="1099" priority="87">
      <formula>kvartal &lt; 4</formula>
    </cfRule>
  </conditionalFormatting>
  <conditionalFormatting sqref="J154:K154">
    <cfRule type="expression" dxfId="1098" priority="86">
      <formula>kvartal &lt; 4</formula>
    </cfRule>
  </conditionalFormatting>
  <conditionalFormatting sqref="A26:A28">
    <cfRule type="expression" dxfId="1097" priority="70">
      <formula>kvartal &lt; 4</formula>
    </cfRule>
  </conditionalFormatting>
  <conditionalFormatting sqref="A32:A33">
    <cfRule type="expression" dxfId="1096" priority="69">
      <formula>kvartal &lt; 4</formula>
    </cfRule>
  </conditionalFormatting>
  <conditionalFormatting sqref="A37:A39">
    <cfRule type="expression" dxfId="1095" priority="68">
      <formula>kvartal &lt; 4</formula>
    </cfRule>
  </conditionalFormatting>
  <conditionalFormatting sqref="A57:A59">
    <cfRule type="expression" dxfId="1094" priority="67">
      <formula>kvartal &lt; 4</formula>
    </cfRule>
  </conditionalFormatting>
  <conditionalFormatting sqref="A63:A65">
    <cfRule type="expression" dxfId="1093" priority="66">
      <formula>kvartal &lt; 4</formula>
    </cfRule>
  </conditionalFormatting>
  <conditionalFormatting sqref="A82:A87">
    <cfRule type="expression" dxfId="1092" priority="65">
      <formula>kvartal &lt; 4</formula>
    </cfRule>
  </conditionalFormatting>
  <conditionalFormatting sqref="A92:A97">
    <cfRule type="expression" dxfId="1091" priority="64">
      <formula>kvartal &lt; 4</formula>
    </cfRule>
  </conditionalFormatting>
  <conditionalFormatting sqref="A102:A107">
    <cfRule type="expression" dxfId="1090" priority="63">
      <formula>kvartal &lt; 4</formula>
    </cfRule>
  </conditionalFormatting>
  <conditionalFormatting sqref="A112:A117">
    <cfRule type="expression" dxfId="1089" priority="62">
      <formula>kvartal &lt; 4</formula>
    </cfRule>
  </conditionalFormatting>
  <conditionalFormatting sqref="A122:A127">
    <cfRule type="expression" dxfId="1088" priority="61">
      <formula>kvartal &lt; 4</formula>
    </cfRule>
  </conditionalFormatting>
  <conditionalFormatting sqref="A132:A137">
    <cfRule type="expression" dxfId="1087" priority="60">
      <formula>kvartal &lt; 4</formula>
    </cfRule>
  </conditionalFormatting>
  <conditionalFormatting sqref="A146">
    <cfRule type="expression" dxfId="1086" priority="59">
      <formula>kvartal &lt; 4</formula>
    </cfRule>
  </conditionalFormatting>
  <conditionalFormatting sqref="A154">
    <cfRule type="expression" dxfId="1085" priority="58">
      <formula>kvartal &lt; 4</formula>
    </cfRule>
  </conditionalFormatting>
  <conditionalFormatting sqref="A29">
    <cfRule type="expression" dxfId="1084" priority="57">
      <formula>kvartal &lt; 4</formula>
    </cfRule>
  </conditionalFormatting>
  <conditionalFormatting sqref="B82">
    <cfRule type="expression" dxfId="1083" priority="55">
      <formula>kvartal &lt; 4</formula>
    </cfRule>
  </conditionalFormatting>
  <conditionalFormatting sqref="C82">
    <cfRule type="expression" dxfId="1082" priority="54">
      <formula>kvartal &lt; 4</formula>
    </cfRule>
  </conditionalFormatting>
  <conditionalFormatting sqref="B85">
    <cfRule type="expression" dxfId="1081" priority="53">
      <formula>kvartal &lt; 4</formula>
    </cfRule>
  </conditionalFormatting>
  <conditionalFormatting sqref="C85">
    <cfRule type="expression" dxfId="1080" priority="52">
      <formula>kvartal &lt; 4</formula>
    </cfRule>
  </conditionalFormatting>
  <conditionalFormatting sqref="B146">
    <cfRule type="expression" dxfId="1079" priority="51">
      <formula>kvartal &lt; 4</formula>
    </cfRule>
  </conditionalFormatting>
  <conditionalFormatting sqref="C146">
    <cfRule type="expression" dxfId="1078" priority="50">
      <formula>kvartal &lt; 4</formula>
    </cfRule>
  </conditionalFormatting>
  <conditionalFormatting sqref="B154">
    <cfRule type="expression" dxfId="1077" priority="49">
      <formula>kvartal &lt; 4</formula>
    </cfRule>
  </conditionalFormatting>
  <conditionalFormatting sqref="C154">
    <cfRule type="expression" dxfId="1076" priority="48">
      <formula>kvartal &lt; 4</formula>
    </cfRule>
  </conditionalFormatting>
  <conditionalFormatting sqref="F146">
    <cfRule type="expression" dxfId="1075" priority="47">
      <formula>kvartal &lt; 4</formula>
    </cfRule>
  </conditionalFormatting>
  <conditionalFormatting sqref="G146">
    <cfRule type="expression" dxfId="1074" priority="46">
      <formula>kvartal &lt; 4</formula>
    </cfRule>
  </conditionalFormatting>
  <conditionalFormatting sqref="F154:G154">
    <cfRule type="expression" dxfId="1073" priority="45">
      <formula>kvartal &lt; 4</formula>
    </cfRule>
  </conditionalFormatting>
  <conditionalFormatting sqref="F92">
    <cfRule type="expression" dxfId="1072" priority="44">
      <formula>kvartal &lt; 4</formula>
    </cfRule>
  </conditionalFormatting>
  <conditionalFormatting sqref="G92">
    <cfRule type="expression" dxfId="1071" priority="43">
      <formula>kvartal &lt; 4</formula>
    </cfRule>
  </conditionalFormatting>
  <conditionalFormatting sqref="F95">
    <cfRule type="expression" dxfId="1070" priority="42">
      <formula>kvartal &lt; 4</formula>
    </cfRule>
  </conditionalFormatting>
  <conditionalFormatting sqref="G95">
    <cfRule type="expression" dxfId="1069" priority="41">
      <formula>kvartal &lt; 4</formula>
    </cfRule>
  </conditionalFormatting>
  <conditionalFormatting sqref="F102">
    <cfRule type="expression" dxfId="1068" priority="40">
      <formula>kvartal &lt; 4</formula>
    </cfRule>
  </conditionalFormatting>
  <conditionalFormatting sqref="G102">
    <cfRule type="expression" dxfId="1067" priority="39">
      <formula>kvartal &lt; 4</formula>
    </cfRule>
  </conditionalFormatting>
  <conditionalFormatting sqref="F105">
    <cfRule type="expression" dxfId="1066" priority="38">
      <formula>kvartal &lt; 4</formula>
    </cfRule>
  </conditionalFormatting>
  <conditionalFormatting sqref="G105">
    <cfRule type="expression" dxfId="1065" priority="37">
      <formula>kvartal &lt; 4</formula>
    </cfRule>
  </conditionalFormatting>
  <conditionalFormatting sqref="F82">
    <cfRule type="expression" dxfId="1064" priority="36">
      <formula>kvartal &lt; 4</formula>
    </cfRule>
  </conditionalFormatting>
  <conditionalFormatting sqref="G82">
    <cfRule type="expression" dxfId="1063" priority="35">
      <formula>kvartal &lt; 4</formula>
    </cfRule>
  </conditionalFormatting>
  <conditionalFormatting sqref="F85">
    <cfRule type="expression" dxfId="1062" priority="34">
      <formula>kvartal &lt; 4</formula>
    </cfRule>
  </conditionalFormatting>
  <conditionalFormatting sqref="G85">
    <cfRule type="expression" dxfId="1061" priority="33">
      <formula>kvartal &lt; 4</formula>
    </cfRule>
  </conditionalFormatting>
  <conditionalFormatting sqref="F112">
    <cfRule type="expression" dxfId="1060" priority="32">
      <formula>kvartal &lt; 4</formula>
    </cfRule>
  </conditionalFormatting>
  <conditionalFormatting sqref="G112">
    <cfRule type="expression" dxfId="1059" priority="31">
      <formula>kvartal &lt; 4</formula>
    </cfRule>
  </conditionalFormatting>
  <conditionalFormatting sqref="F115">
    <cfRule type="expression" dxfId="1058" priority="30">
      <formula>kvartal &lt; 4</formula>
    </cfRule>
  </conditionalFormatting>
  <conditionalFormatting sqref="G115">
    <cfRule type="expression" dxfId="1057" priority="29">
      <formula>kvartal &lt; 4</formula>
    </cfRule>
  </conditionalFormatting>
  <conditionalFormatting sqref="F122">
    <cfRule type="expression" dxfId="1056" priority="28">
      <formula>kvartal &lt; 4</formula>
    </cfRule>
  </conditionalFormatting>
  <conditionalFormatting sqref="G122">
    <cfRule type="expression" dxfId="1055" priority="27">
      <formula>kvartal &lt; 4</formula>
    </cfRule>
  </conditionalFormatting>
  <conditionalFormatting sqref="F125">
    <cfRule type="expression" dxfId="1054" priority="26">
      <formula>kvartal &lt; 4</formula>
    </cfRule>
  </conditionalFormatting>
  <conditionalFormatting sqref="G125">
    <cfRule type="expression" dxfId="1053" priority="25">
      <formula>kvartal &lt; 4</formula>
    </cfRule>
  </conditionalFormatting>
  <conditionalFormatting sqref="F132">
    <cfRule type="expression" dxfId="1052" priority="24">
      <formula>kvartal &lt; 4</formula>
    </cfRule>
  </conditionalFormatting>
  <conditionalFormatting sqref="G132">
    <cfRule type="expression" dxfId="1051" priority="23">
      <formula>kvartal &lt; 4</formula>
    </cfRule>
  </conditionalFormatting>
  <conditionalFormatting sqref="F135">
    <cfRule type="expression" dxfId="1050" priority="22">
      <formula>kvartal &lt; 4</formula>
    </cfRule>
  </conditionalFormatting>
  <conditionalFormatting sqref="G135">
    <cfRule type="expression" dxfId="1049" priority="21">
      <formula>kvartal &lt; 4</formula>
    </cfRule>
  </conditionalFormatting>
  <conditionalFormatting sqref="B132">
    <cfRule type="expression" dxfId="1048" priority="20">
      <formula>kvartal &lt; 4</formula>
    </cfRule>
  </conditionalFormatting>
  <conditionalFormatting sqref="C132">
    <cfRule type="expression" dxfId="1047" priority="19">
      <formula>kvartal &lt; 4</formula>
    </cfRule>
  </conditionalFormatting>
  <conditionalFormatting sqref="B135">
    <cfRule type="expression" dxfId="1046" priority="18">
      <formula>kvartal &lt; 4</formula>
    </cfRule>
  </conditionalFormatting>
  <conditionalFormatting sqref="C135">
    <cfRule type="expression" dxfId="1045" priority="17">
      <formula>kvartal &lt; 4</formula>
    </cfRule>
  </conditionalFormatting>
  <conditionalFormatting sqref="B122">
    <cfRule type="expression" dxfId="1044" priority="16">
      <formula>kvartal &lt; 4</formula>
    </cfRule>
  </conditionalFormatting>
  <conditionalFormatting sqref="C122">
    <cfRule type="expression" dxfId="1043" priority="15">
      <formula>kvartal &lt; 4</formula>
    </cfRule>
  </conditionalFormatting>
  <conditionalFormatting sqref="B125">
    <cfRule type="expression" dxfId="1042" priority="14">
      <formula>kvartal &lt; 4</formula>
    </cfRule>
  </conditionalFormatting>
  <conditionalFormatting sqref="C125">
    <cfRule type="expression" dxfId="1041" priority="13">
      <formula>kvartal &lt; 4</formula>
    </cfRule>
  </conditionalFormatting>
  <conditionalFormatting sqref="B112">
    <cfRule type="expression" dxfId="1040" priority="12">
      <formula>kvartal &lt; 4</formula>
    </cfRule>
  </conditionalFormatting>
  <conditionalFormatting sqref="C112">
    <cfRule type="expression" dxfId="1039" priority="11">
      <formula>kvartal &lt; 4</formula>
    </cfRule>
  </conditionalFormatting>
  <conditionalFormatting sqref="B115">
    <cfRule type="expression" dxfId="1038" priority="10">
      <formula>kvartal &lt; 4</formula>
    </cfRule>
  </conditionalFormatting>
  <conditionalFormatting sqref="C115">
    <cfRule type="expression" dxfId="1037" priority="9">
      <formula>kvartal &lt; 4</formula>
    </cfRule>
  </conditionalFormatting>
  <conditionalFormatting sqref="B102">
    <cfRule type="expression" dxfId="1036" priority="8">
      <formula>kvartal &lt; 4</formula>
    </cfRule>
  </conditionalFormatting>
  <conditionalFormatting sqref="C102">
    <cfRule type="expression" dxfId="1035" priority="7">
      <formula>kvartal &lt; 4</formula>
    </cfRule>
  </conditionalFormatting>
  <conditionalFormatting sqref="B105">
    <cfRule type="expression" dxfId="1034" priority="6">
      <formula>kvartal &lt; 4</formula>
    </cfRule>
  </conditionalFormatting>
  <conditionalFormatting sqref="C105">
    <cfRule type="expression" dxfId="1033" priority="5">
      <formula>kvartal &lt; 4</formula>
    </cfRule>
  </conditionalFormatting>
  <conditionalFormatting sqref="B92">
    <cfRule type="expression" dxfId="1032" priority="4">
      <formula>kvartal &lt; 4</formula>
    </cfRule>
  </conditionalFormatting>
  <conditionalFormatting sqref="C92">
    <cfRule type="expression" dxfId="1031" priority="3">
      <formula>kvartal &lt; 4</formula>
    </cfRule>
  </conditionalFormatting>
  <conditionalFormatting sqref="B95">
    <cfRule type="expression" dxfId="1030" priority="2">
      <formula>kvartal &lt; 4</formula>
    </cfRule>
  </conditionalFormatting>
  <conditionalFormatting sqref="C95">
    <cfRule type="expression" dxfId="1029" priority="1">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O176"/>
  <sheetViews>
    <sheetView showGridLines="0" zoomScale="90" zoomScaleNormal="90" workbookViewId="0">
      <selection activeCell="A5" sqref="A5"/>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116</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2609</v>
      </c>
      <c r="C54" s="383">
        <v>2609</v>
      </c>
      <c r="D54" s="606" t="s">
        <v>438</v>
      </c>
      <c r="E54" s="179">
        <v>0.11864497095059194</v>
      </c>
      <c r="F54" s="146"/>
      <c r="G54" s="32"/>
      <c r="H54" s="160"/>
      <c r="I54" s="160"/>
      <c r="J54" s="36"/>
      <c r="K54" s="36"/>
      <c r="L54" s="160"/>
      <c r="M54" s="160"/>
      <c r="N54" s="149"/>
      <c r="O54" s="564" t="s">
        <v>438</v>
      </c>
    </row>
    <row r="55" spans="1:15" s="3" customFormat="1" ht="15.75" x14ac:dyDescent="0.2">
      <c r="A55" s="37" t="s">
        <v>341</v>
      </c>
      <c r="B55" s="354">
        <v>2609</v>
      </c>
      <c r="C55" s="355">
        <v>2609</v>
      </c>
      <c r="D55" s="601" t="s">
        <v>438</v>
      </c>
      <c r="E55" s="179">
        <v>0.21953440835916033</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028" priority="187">
      <formula>kvartal &lt; 4</formula>
    </cfRule>
  </conditionalFormatting>
  <conditionalFormatting sqref="B63:C65">
    <cfRule type="expression" dxfId="1027" priority="186">
      <formula>kvartal &lt; 4</formula>
    </cfRule>
  </conditionalFormatting>
  <conditionalFormatting sqref="B37">
    <cfRule type="expression" dxfId="1026" priority="185">
      <formula>kvartal &lt; 4</formula>
    </cfRule>
  </conditionalFormatting>
  <conditionalFormatting sqref="B38">
    <cfRule type="expression" dxfId="1025" priority="184">
      <formula>kvartal &lt; 4</formula>
    </cfRule>
  </conditionalFormatting>
  <conditionalFormatting sqref="B39">
    <cfRule type="expression" dxfId="1024" priority="183">
      <formula>kvartal &lt; 4</formula>
    </cfRule>
  </conditionalFormatting>
  <conditionalFormatting sqref="A34">
    <cfRule type="expression" dxfId="1023" priority="56">
      <formula>kvartal &lt; 4</formula>
    </cfRule>
  </conditionalFormatting>
  <conditionalFormatting sqref="C37">
    <cfRule type="expression" dxfId="1022" priority="182">
      <formula>kvartal &lt; 4</formula>
    </cfRule>
  </conditionalFormatting>
  <conditionalFormatting sqref="C38">
    <cfRule type="expression" dxfId="1021" priority="181">
      <formula>kvartal &lt; 4</formula>
    </cfRule>
  </conditionalFormatting>
  <conditionalFormatting sqref="C39">
    <cfRule type="expression" dxfId="1020" priority="180">
      <formula>kvartal &lt; 4</formula>
    </cfRule>
  </conditionalFormatting>
  <conditionalFormatting sqref="B26:C28">
    <cfRule type="expression" dxfId="1019" priority="179">
      <formula>kvartal &lt; 4</formula>
    </cfRule>
  </conditionalFormatting>
  <conditionalFormatting sqref="B32:C33">
    <cfRule type="expression" dxfId="1018" priority="178">
      <formula>kvartal &lt; 4</formula>
    </cfRule>
  </conditionalFormatting>
  <conditionalFormatting sqref="B34">
    <cfRule type="expression" dxfId="1017" priority="177">
      <formula>kvartal &lt; 4</formula>
    </cfRule>
  </conditionalFormatting>
  <conditionalFormatting sqref="C34">
    <cfRule type="expression" dxfId="1016" priority="176">
      <formula>kvartal &lt; 4</formula>
    </cfRule>
  </conditionalFormatting>
  <conditionalFormatting sqref="F26:G28">
    <cfRule type="expression" dxfId="1015" priority="175">
      <formula>kvartal &lt; 4</formula>
    </cfRule>
  </conditionalFormatting>
  <conditionalFormatting sqref="F32">
    <cfRule type="expression" dxfId="1014" priority="174">
      <formula>kvartal &lt; 4</formula>
    </cfRule>
  </conditionalFormatting>
  <conditionalFormatting sqref="G32">
    <cfRule type="expression" dxfId="1013" priority="173">
      <formula>kvartal &lt; 4</formula>
    </cfRule>
  </conditionalFormatting>
  <conditionalFormatting sqref="F33">
    <cfRule type="expression" dxfId="1012" priority="172">
      <formula>kvartal &lt; 4</formula>
    </cfRule>
  </conditionalFormatting>
  <conditionalFormatting sqref="G33">
    <cfRule type="expression" dxfId="1011" priority="171">
      <formula>kvartal &lt; 4</formula>
    </cfRule>
  </conditionalFormatting>
  <conditionalFormatting sqref="F34">
    <cfRule type="expression" dxfId="1010" priority="170">
      <formula>kvartal &lt; 4</formula>
    </cfRule>
  </conditionalFormatting>
  <conditionalFormatting sqref="G34">
    <cfRule type="expression" dxfId="1009" priority="169">
      <formula>kvartal &lt; 4</formula>
    </cfRule>
  </conditionalFormatting>
  <conditionalFormatting sqref="F37">
    <cfRule type="expression" dxfId="1008" priority="168">
      <formula>kvartal &lt; 4</formula>
    </cfRule>
  </conditionalFormatting>
  <conditionalFormatting sqref="F38">
    <cfRule type="expression" dxfId="1007" priority="167">
      <formula>kvartal &lt; 4</formula>
    </cfRule>
  </conditionalFormatting>
  <conditionalFormatting sqref="F39">
    <cfRule type="expression" dxfId="1006" priority="166">
      <formula>kvartal &lt; 4</formula>
    </cfRule>
  </conditionalFormatting>
  <conditionalFormatting sqref="G37">
    <cfRule type="expression" dxfId="1005" priority="165">
      <formula>kvartal &lt; 4</formula>
    </cfRule>
  </conditionalFormatting>
  <conditionalFormatting sqref="G38">
    <cfRule type="expression" dxfId="1004" priority="164">
      <formula>kvartal &lt; 4</formula>
    </cfRule>
  </conditionalFormatting>
  <conditionalFormatting sqref="G39">
    <cfRule type="expression" dxfId="1003" priority="163">
      <formula>kvartal &lt; 4</formula>
    </cfRule>
  </conditionalFormatting>
  <conditionalFormatting sqref="B29">
    <cfRule type="expression" dxfId="1002" priority="162">
      <formula>kvartal &lt; 4</formula>
    </cfRule>
  </conditionalFormatting>
  <conditionalFormatting sqref="C29">
    <cfRule type="expression" dxfId="1001" priority="161">
      <formula>kvartal &lt; 4</formula>
    </cfRule>
  </conditionalFormatting>
  <conditionalFormatting sqref="F29">
    <cfRule type="expression" dxfId="1000" priority="160">
      <formula>kvartal &lt; 4</formula>
    </cfRule>
  </conditionalFormatting>
  <conditionalFormatting sqref="G29">
    <cfRule type="expression" dxfId="999" priority="159">
      <formula>kvartal &lt; 4</formula>
    </cfRule>
  </conditionalFormatting>
  <conditionalFormatting sqref="J26:K29">
    <cfRule type="expression" dxfId="998" priority="158">
      <formula>kvartal &lt; 4</formula>
    </cfRule>
  </conditionalFormatting>
  <conditionalFormatting sqref="J32:K34">
    <cfRule type="expression" dxfId="997" priority="157">
      <formula>kvartal &lt; 4</formula>
    </cfRule>
  </conditionalFormatting>
  <conditionalFormatting sqref="J37:K39">
    <cfRule type="expression" dxfId="996" priority="156">
      <formula>kvartal &lt; 4</formula>
    </cfRule>
  </conditionalFormatting>
  <conditionalFormatting sqref="J82:K86">
    <cfRule type="expression" dxfId="995" priority="94">
      <formula>kvartal &lt; 4</formula>
    </cfRule>
  </conditionalFormatting>
  <conditionalFormatting sqref="J87:K87">
    <cfRule type="expression" dxfId="994" priority="93">
      <formula>kvartal &lt; 4</formula>
    </cfRule>
  </conditionalFormatting>
  <conditionalFormatting sqref="J92:K97">
    <cfRule type="expression" dxfId="993" priority="92">
      <formula>kvartal &lt; 4</formula>
    </cfRule>
  </conditionalFormatting>
  <conditionalFormatting sqref="J102:K107">
    <cfRule type="expression" dxfId="992" priority="91">
      <formula>kvartal &lt; 4</formula>
    </cfRule>
  </conditionalFormatting>
  <conditionalFormatting sqref="J112:K117">
    <cfRule type="expression" dxfId="991" priority="90">
      <formula>kvartal &lt; 4</formula>
    </cfRule>
  </conditionalFormatting>
  <conditionalFormatting sqref="J122:K127">
    <cfRule type="expression" dxfId="990" priority="89">
      <formula>kvartal &lt; 4</formula>
    </cfRule>
  </conditionalFormatting>
  <conditionalFormatting sqref="J132:K137">
    <cfRule type="expression" dxfId="989" priority="88">
      <formula>kvartal &lt; 4</formula>
    </cfRule>
  </conditionalFormatting>
  <conditionalFormatting sqref="J146:K146">
    <cfRule type="expression" dxfId="988" priority="87">
      <formula>kvartal &lt; 4</formula>
    </cfRule>
  </conditionalFormatting>
  <conditionalFormatting sqref="J154:K154">
    <cfRule type="expression" dxfId="987" priority="86">
      <formula>kvartal &lt; 4</formula>
    </cfRule>
  </conditionalFormatting>
  <conditionalFormatting sqref="A26:A28">
    <cfRule type="expression" dxfId="986" priority="70">
      <formula>kvartal &lt; 4</formula>
    </cfRule>
  </conditionalFormatting>
  <conditionalFormatting sqref="A32:A33">
    <cfRule type="expression" dxfId="985" priority="69">
      <formula>kvartal &lt; 4</formula>
    </cfRule>
  </conditionalFormatting>
  <conditionalFormatting sqref="A37:A39">
    <cfRule type="expression" dxfId="984" priority="68">
      <formula>kvartal &lt; 4</formula>
    </cfRule>
  </conditionalFormatting>
  <conditionalFormatting sqref="A57:A59">
    <cfRule type="expression" dxfId="983" priority="67">
      <formula>kvartal &lt; 4</formula>
    </cfRule>
  </conditionalFormatting>
  <conditionalFormatting sqref="A63:A65">
    <cfRule type="expression" dxfId="982" priority="66">
      <formula>kvartal &lt; 4</formula>
    </cfRule>
  </conditionalFormatting>
  <conditionalFormatting sqref="A82:A87">
    <cfRule type="expression" dxfId="981" priority="65">
      <formula>kvartal &lt; 4</formula>
    </cfRule>
  </conditionalFormatting>
  <conditionalFormatting sqref="A92:A97">
    <cfRule type="expression" dxfId="980" priority="64">
      <formula>kvartal &lt; 4</formula>
    </cfRule>
  </conditionalFormatting>
  <conditionalFormatting sqref="A102:A107">
    <cfRule type="expression" dxfId="979" priority="63">
      <formula>kvartal &lt; 4</formula>
    </cfRule>
  </conditionalFormatting>
  <conditionalFormatting sqref="A112:A117">
    <cfRule type="expression" dxfId="978" priority="62">
      <formula>kvartal &lt; 4</formula>
    </cfRule>
  </conditionalFormatting>
  <conditionalFormatting sqref="A122:A127">
    <cfRule type="expression" dxfId="977" priority="61">
      <formula>kvartal &lt; 4</formula>
    </cfRule>
  </conditionalFormatting>
  <conditionalFormatting sqref="A132:A137">
    <cfRule type="expression" dxfId="976" priority="60">
      <formula>kvartal &lt; 4</formula>
    </cfRule>
  </conditionalFormatting>
  <conditionalFormatting sqref="A146">
    <cfRule type="expression" dxfId="975" priority="59">
      <formula>kvartal &lt; 4</formula>
    </cfRule>
  </conditionalFormatting>
  <conditionalFormatting sqref="A154">
    <cfRule type="expression" dxfId="974" priority="58">
      <formula>kvartal &lt; 4</formula>
    </cfRule>
  </conditionalFormatting>
  <conditionalFormatting sqref="A29">
    <cfRule type="expression" dxfId="973" priority="57">
      <formula>kvartal &lt; 4</formula>
    </cfRule>
  </conditionalFormatting>
  <conditionalFormatting sqref="B82">
    <cfRule type="expression" dxfId="972" priority="55">
      <formula>kvartal &lt; 4</formula>
    </cfRule>
  </conditionalFormatting>
  <conditionalFormatting sqref="C82">
    <cfRule type="expression" dxfId="971" priority="54">
      <formula>kvartal &lt; 4</formula>
    </cfRule>
  </conditionalFormatting>
  <conditionalFormatting sqref="B85">
    <cfRule type="expression" dxfId="970" priority="53">
      <formula>kvartal &lt; 4</formula>
    </cfRule>
  </conditionalFormatting>
  <conditionalFormatting sqref="C85">
    <cfRule type="expression" dxfId="969" priority="52">
      <formula>kvartal &lt; 4</formula>
    </cfRule>
  </conditionalFormatting>
  <conditionalFormatting sqref="B146">
    <cfRule type="expression" dxfId="968" priority="51">
      <formula>kvartal &lt; 4</formula>
    </cfRule>
  </conditionalFormatting>
  <conditionalFormatting sqref="C146">
    <cfRule type="expression" dxfId="967" priority="50">
      <formula>kvartal &lt; 4</formula>
    </cfRule>
  </conditionalFormatting>
  <conditionalFormatting sqref="B154">
    <cfRule type="expression" dxfId="966" priority="49">
      <formula>kvartal &lt; 4</formula>
    </cfRule>
  </conditionalFormatting>
  <conditionalFormatting sqref="C154">
    <cfRule type="expression" dxfId="965" priority="48">
      <formula>kvartal &lt; 4</formula>
    </cfRule>
  </conditionalFormatting>
  <conditionalFormatting sqref="F146">
    <cfRule type="expression" dxfId="964" priority="47">
      <formula>kvartal &lt; 4</formula>
    </cfRule>
  </conditionalFormatting>
  <conditionalFormatting sqref="G146">
    <cfRule type="expression" dxfId="963" priority="46">
      <formula>kvartal &lt; 4</formula>
    </cfRule>
  </conditionalFormatting>
  <conditionalFormatting sqref="F154:G154">
    <cfRule type="expression" dxfId="962" priority="45">
      <formula>kvartal &lt; 4</formula>
    </cfRule>
  </conditionalFormatting>
  <conditionalFormatting sqref="F92">
    <cfRule type="expression" dxfId="961" priority="44">
      <formula>kvartal &lt; 4</formula>
    </cfRule>
  </conditionalFormatting>
  <conditionalFormatting sqref="G92">
    <cfRule type="expression" dxfId="960" priority="43">
      <formula>kvartal &lt; 4</formula>
    </cfRule>
  </conditionalFormatting>
  <conditionalFormatting sqref="F95">
    <cfRule type="expression" dxfId="959" priority="42">
      <formula>kvartal &lt; 4</formula>
    </cfRule>
  </conditionalFormatting>
  <conditionalFormatting sqref="G95">
    <cfRule type="expression" dxfId="958" priority="41">
      <formula>kvartal &lt; 4</formula>
    </cfRule>
  </conditionalFormatting>
  <conditionalFormatting sqref="F102">
    <cfRule type="expression" dxfId="957" priority="40">
      <formula>kvartal &lt; 4</formula>
    </cfRule>
  </conditionalFormatting>
  <conditionalFormatting sqref="G102">
    <cfRule type="expression" dxfId="956" priority="39">
      <formula>kvartal &lt; 4</formula>
    </cfRule>
  </conditionalFormatting>
  <conditionalFormatting sqref="F105">
    <cfRule type="expression" dxfId="955" priority="38">
      <formula>kvartal &lt; 4</formula>
    </cfRule>
  </conditionalFormatting>
  <conditionalFormatting sqref="G105">
    <cfRule type="expression" dxfId="954" priority="37">
      <formula>kvartal &lt; 4</formula>
    </cfRule>
  </conditionalFormatting>
  <conditionalFormatting sqref="F82">
    <cfRule type="expression" dxfId="953" priority="36">
      <formula>kvartal &lt; 4</formula>
    </cfRule>
  </conditionalFormatting>
  <conditionalFormatting sqref="G82">
    <cfRule type="expression" dxfId="952" priority="35">
      <formula>kvartal &lt; 4</formula>
    </cfRule>
  </conditionalFormatting>
  <conditionalFormatting sqref="F85">
    <cfRule type="expression" dxfId="951" priority="34">
      <formula>kvartal &lt; 4</formula>
    </cfRule>
  </conditionalFormatting>
  <conditionalFormatting sqref="G85">
    <cfRule type="expression" dxfId="950" priority="33">
      <formula>kvartal &lt; 4</formula>
    </cfRule>
  </conditionalFormatting>
  <conditionalFormatting sqref="F112">
    <cfRule type="expression" dxfId="949" priority="32">
      <formula>kvartal &lt; 4</formula>
    </cfRule>
  </conditionalFormatting>
  <conditionalFormatting sqref="G112">
    <cfRule type="expression" dxfId="948" priority="31">
      <formula>kvartal &lt; 4</formula>
    </cfRule>
  </conditionalFormatting>
  <conditionalFormatting sqref="F115">
    <cfRule type="expression" dxfId="947" priority="30">
      <formula>kvartal &lt; 4</formula>
    </cfRule>
  </conditionalFormatting>
  <conditionalFormatting sqref="G115">
    <cfRule type="expression" dxfId="946" priority="29">
      <formula>kvartal &lt; 4</formula>
    </cfRule>
  </conditionalFormatting>
  <conditionalFormatting sqref="F122">
    <cfRule type="expression" dxfId="945" priority="28">
      <formula>kvartal &lt; 4</formula>
    </cfRule>
  </conditionalFormatting>
  <conditionalFormatting sqref="G122">
    <cfRule type="expression" dxfId="944" priority="27">
      <formula>kvartal &lt; 4</formula>
    </cfRule>
  </conditionalFormatting>
  <conditionalFormatting sqref="F125">
    <cfRule type="expression" dxfId="943" priority="26">
      <formula>kvartal &lt; 4</formula>
    </cfRule>
  </conditionalFormatting>
  <conditionalFormatting sqref="G125">
    <cfRule type="expression" dxfId="942" priority="25">
      <formula>kvartal &lt; 4</formula>
    </cfRule>
  </conditionalFormatting>
  <conditionalFormatting sqref="F132">
    <cfRule type="expression" dxfId="941" priority="24">
      <formula>kvartal &lt; 4</formula>
    </cfRule>
  </conditionalFormatting>
  <conditionalFormatting sqref="G132">
    <cfRule type="expression" dxfId="940" priority="23">
      <formula>kvartal &lt; 4</formula>
    </cfRule>
  </conditionalFormatting>
  <conditionalFormatting sqref="F135">
    <cfRule type="expression" dxfId="939" priority="22">
      <formula>kvartal &lt; 4</formula>
    </cfRule>
  </conditionalFormatting>
  <conditionalFormatting sqref="G135">
    <cfRule type="expression" dxfId="938" priority="21">
      <formula>kvartal &lt; 4</formula>
    </cfRule>
  </conditionalFormatting>
  <conditionalFormatting sqref="B132">
    <cfRule type="expression" dxfId="937" priority="20">
      <formula>kvartal &lt; 4</formula>
    </cfRule>
  </conditionalFormatting>
  <conditionalFormatting sqref="C132">
    <cfRule type="expression" dxfId="936" priority="19">
      <formula>kvartal &lt; 4</formula>
    </cfRule>
  </conditionalFormatting>
  <conditionalFormatting sqref="B135">
    <cfRule type="expression" dxfId="935" priority="18">
      <formula>kvartal &lt; 4</formula>
    </cfRule>
  </conditionalFormatting>
  <conditionalFormatting sqref="C135">
    <cfRule type="expression" dxfId="934" priority="17">
      <formula>kvartal &lt; 4</formula>
    </cfRule>
  </conditionalFormatting>
  <conditionalFormatting sqref="B122">
    <cfRule type="expression" dxfId="933" priority="16">
      <formula>kvartal &lt; 4</formula>
    </cfRule>
  </conditionalFormatting>
  <conditionalFormatting sqref="C122">
    <cfRule type="expression" dxfId="932" priority="15">
      <formula>kvartal &lt; 4</formula>
    </cfRule>
  </conditionalFormatting>
  <conditionalFormatting sqref="B125">
    <cfRule type="expression" dxfId="931" priority="14">
      <formula>kvartal &lt; 4</formula>
    </cfRule>
  </conditionalFormatting>
  <conditionalFormatting sqref="C125">
    <cfRule type="expression" dxfId="930" priority="13">
      <formula>kvartal &lt; 4</formula>
    </cfRule>
  </conditionalFormatting>
  <conditionalFormatting sqref="B112">
    <cfRule type="expression" dxfId="929" priority="12">
      <formula>kvartal &lt; 4</formula>
    </cfRule>
  </conditionalFormatting>
  <conditionalFormatting sqref="C112">
    <cfRule type="expression" dxfId="928" priority="11">
      <formula>kvartal &lt; 4</formula>
    </cfRule>
  </conditionalFormatting>
  <conditionalFormatting sqref="B115">
    <cfRule type="expression" dxfId="927" priority="10">
      <formula>kvartal &lt; 4</formula>
    </cfRule>
  </conditionalFormatting>
  <conditionalFormatting sqref="C115">
    <cfRule type="expression" dxfId="926" priority="9">
      <formula>kvartal &lt; 4</formula>
    </cfRule>
  </conditionalFormatting>
  <conditionalFormatting sqref="B102">
    <cfRule type="expression" dxfId="925" priority="8">
      <formula>kvartal &lt; 4</formula>
    </cfRule>
  </conditionalFormatting>
  <conditionalFormatting sqref="C102">
    <cfRule type="expression" dxfId="924" priority="7">
      <formula>kvartal &lt; 4</formula>
    </cfRule>
  </conditionalFormatting>
  <conditionalFormatting sqref="B105">
    <cfRule type="expression" dxfId="923" priority="6">
      <formula>kvartal &lt; 4</formula>
    </cfRule>
  </conditionalFormatting>
  <conditionalFormatting sqref="C105">
    <cfRule type="expression" dxfId="922" priority="5">
      <formula>kvartal &lt; 4</formula>
    </cfRule>
  </conditionalFormatting>
  <conditionalFormatting sqref="B92">
    <cfRule type="expression" dxfId="921" priority="4">
      <formula>kvartal &lt; 4</formula>
    </cfRule>
  </conditionalFormatting>
  <conditionalFormatting sqref="C92">
    <cfRule type="expression" dxfId="920" priority="3">
      <formula>kvartal &lt; 4</formula>
    </cfRule>
  </conditionalFormatting>
  <conditionalFormatting sqref="B95">
    <cfRule type="expression" dxfId="919" priority="2">
      <formula>kvartal &lt; 4</formula>
    </cfRule>
  </conditionalFormatting>
  <conditionalFormatting sqref="C95">
    <cfRule type="expression" dxfId="918" priority="1">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O176"/>
  <sheetViews>
    <sheetView showGridLines="0" zoomScale="90" zoomScaleNormal="90" workbookViewId="0">
      <selection activeCell="A3" sqref="A3"/>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168</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378">
        <v>108892.6617</v>
      </c>
      <c r="C7" s="379">
        <v>107375.323</v>
      </c>
      <c r="D7" s="263">
        <v>-1.4</v>
      </c>
      <c r="E7" s="179">
        <v>6.2392864610548138</v>
      </c>
      <c r="F7" s="378">
        <v>1588111.274</v>
      </c>
      <c r="G7" s="379">
        <v>1463574.8640000001</v>
      </c>
      <c r="H7" s="263">
        <v>-7.8</v>
      </c>
      <c r="I7" s="179">
        <v>53.266259387742089</v>
      </c>
      <c r="J7" s="380">
        <v>1697003.9357</v>
      </c>
      <c r="K7" s="381">
        <v>1570950.1870000002</v>
      </c>
      <c r="L7" s="267">
        <v>-7.4</v>
      </c>
      <c r="M7" s="179">
        <v>35.155203129592728</v>
      </c>
      <c r="O7" s="564" t="s">
        <v>438</v>
      </c>
    </row>
    <row r="8" spans="1:15" ht="15.75" x14ac:dyDescent="0.2">
      <c r="A8" s="20" t="s">
        <v>32</v>
      </c>
      <c r="B8" s="354">
        <v>78930.847999999998</v>
      </c>
      <c r="C8" s="355">
        <v>85004.76238</v>
      </c>
      <c r="D8" s="167">
        <v>7.7</v>
      </c>
      <c r="E8" s="179">
        <v>9.2053400487753372</v>
      </c>
      <c r="F8" s="357"/>
      <c r="G8" s="358"/>
      <c r="H8" s="167"/>
      <c r="I8" s="587" t="s">
        <v>438</v>
      </c>
      <c r="J8" s="241">
        <v>78930.847999999998</v>
      </c>
      <c r="K8" s="359">
        <v>85004.76238</v>
      </c>
      <c r="L8" s="268"/>
      <c r="M8" s="179">
        <v>9.2053400487753372</v>
      </c>
      <c r="O8" s="564" t="s">
        <v>438</v>
      </c>
    </row>
    <row r="9" spans="1:15" ht="15.75" x14ac:dyDescent="0.2">
      <c r="A9" s="20" t="s">
        <v>31</v>
      </c>
      <c r="B9" s="354">
        <v>22472.335609999998</v>
      </c>
      <c r="C9" s="355">
        <v>21962.52864</v>
      </c>
      <c r="D9" s="167">
        <v>-2.2999999999999998</v>
      </c>
      <c r="E9" s="179">
        <v>4.2364793368149369</v>
      </c>
      <c r="F9" s="357"/>
      <c r="G9" s="358"/>
      <c r="H9" s="167"/>
      <c r="I9" s="587" t="s">
        <v>438</v>
      </c>
      <c r="J9" s="241">
        <v>22472.335609999998</v>
      </c>
      <c r="K9" s="359">
        <v>21962.52864</v>
      </c>
      <c r="L9" s="268"/>
      <c r="M9" s="179">
        <v>4.2364793368149369</v>
      </c>
      <c r="O9" s="564" t="s">
        <v>438</v>
      </c>
    </row>
    <row r="10" spans="1:15" ht="15.75" x14ac:dyDescent="0.2">
      <c r="A10" s="13" t="s">
        <v>29</v>
      </c>
      <c r="B10" s="382">
        <v>13641</v>
      </c>
      <c r="C10" s="383">
        <v>10786.887650000001</v>
      </c>
      <c r="D10" s="167">
        <v>-20.9</v>
      </c>
      <c r="E10" s="179">
        <v>11.419643489488818</v>
      </c>
      <c r="F10" s="382">
        <v>1566139.054</v>
      </c>
      <c r="G10" s="383">
        <v>1544437.595</v>
      </c>
      <c r="H10" s="167">
        <v>-1.4</v>
      </c>
      <c r="I10" s="179">
        <v>62.349914447111757</v>
      </c>
      <c r="J10" s="380">
        <v>1579780.054</v>
      </c>
      <c r="K10" s="381">
        <v>1555224.4826499999</v>
      </c>
      <c r="L10" s="268">
        <v>-1.6</v>
      </c>
      <c r="M10" s="179">
        <v>60.479095334517694</v>
      </c>
      <c r="O10" s="564" t="s">
        <v>438</v>
      </c>
    </row>
    <row r="11" spans="1:15" ht="15.75" x14ac:dyDescent="0.2">
      <c r="A11" s="20" t="s">
        <v>32</v>
      </c>
      <c r="B11" s="354">
        <v>12547.84597</v>
      </c>
      <c r="C11" s="355">
        <v>9940.4182560000008</v>
      </c>
      <c r="D11" s="167">
        <v>-20.8</v>
      </c>
      <c r="E11" s="179">
        <v>18.904563182429001</v>
      </c>
      <c r="F11" s="357"/>
      <c r="G11" s="358"/>
      <c r="H11" s="167"/>
      <c r="I11" s="587" t="s">
        <v>438</v>
      </c>
      <c r="J11" s="241">
        <v>12547.84597</v>
      </c>
      <c r="K11" s="359">
        <v>9940.4182560000008</v>
      </c>
      <c r="L11" s="268"/>
      <c r="M11" s="179">
        <v>18.904563182429001</v>
      </c>
      <c r="O11" s="564" t="s">
        <v>438</v>
      </c>
    </row>
    <row r="12" spans="1:15" ht="15.75" x14ac:dyDescent="0.2">
      <c r="A12" s="20" t="s">
        <v>31</v>
      </c>
      <c r="B12" s="354">
        <v>1093.616121</v>
      </c>
      <c r="C12" s="355">
        <v>846.4693949</v>
      </c>
      <c r="D12" s="167">
        <v>-22.6</v>
      </c>
      <c r="E12" s="179">
        <v>3.2426414930573504</v>
      </c>
      <c r="F12" s="357"/>
      <c r="G12" s="358"/>
      <c r="H12" s="167"/>
      <c r="I12" s="587" t="s">
        <v>438</v>
      </c>
      <c r="J12" s="241">
        <v>1093.616121</v>
      </c>
      <c r="K12" s="359">
        <v>846.4693949</v>
      </c>
      <c r="L12" s="268"/>
      <c r="M12" s="179">
        <v>3.2426414930573504</v>
      </c>
      <c r="O12" s="564" t="s">
        <v>438</v>
      </c>
    </row>
    <row r="13" spans="1:15" ht="15.75" x14ac:dyDescent="0.2">
      <c r="A13" s="13" t="s">
        <v>28</v>
      </c>
      <c r="B13" s="382">
        <v>863905.99990000005</v>
      </c>
      <c r="C13" s="383">
        <v>825146.66599999997</v>
      </c>
      <c r="D13" s="167">
        <v>-4.5</v>
      </c>
      <c r="E13" s="179">
        <v>3.2914099492549695</v>
      </c>
      <c r="F13" s="382">
        <v>11624011.59</v>
      </c>
      <c r="G13" s="383">
        <v>14597610.15</v>
      </c>
      <c r="H13" s="167">
        <v>25.6</v>
      </c>
      <c r="I13" s="179">
        <v>53.70688806931166</v>
      </c>
      <c r="J13" s="380">
        <v>12487917.5899</v>
      </c>
      <c r="K13" s="381">
        <v>15422756.816</v>
      </c>
      <c r="L13" s="268">
        <v>23.5</v>
      </c>
      <c r="M13" s="179">
        <v>29.517324253900327</v>
      </c>
      <c r="O13" s="564" t="s">
        <v>438</v>
      </c>
    </row>
    <row r="14" spans="1:15" s="42" customFormat="1" ht="15.75" x14ac:dyDescent="0.2">
      <c r="A14" s="13" t="s">
        <v>27</v>
      </c>
      <c r="B14" s="571" t="s">
        <v>438</v>
      </c>
      <c r="C14" s="580" t="s">
        <v>438</v>
      </c>
      <c r="D14" s="596" t="s">
        <v>438</v>
      </c>
      <c r="E14" s="587" t="s">
        <v>438</v>
      </c>
      <c r="F14" s="382">
        <v>18929.723569999998</v>
      </c>
      <c r="G14" s="383">
        <v>59949.771659999999</v>
      </c>
      <c r="H14" s="167">
        <v>216.7</v>
      </c>
      <c r="I14" s="179">
        <v>49.581825948831593</v>
      </c>
      <c r="J14" s="380">
        <v>18929.723569999998</v>
      </c>
      <c r="K14" s="381">
        <v>59949.771659999999</v>
      </c>
      <c r="L14" s="268">
        <v>216.7</v>
      </c>
      <c r="M14" s="179">
        <v>46.814992885571449</v>
      </c>
      <c r="N14" s="145"/>
      <c r="O14" s="564" t="s">
        <v>438</v>
      </c>
    </row>
    <row r="15" spans="1:15" s="42" customFormat="1" ht="15.75" x14ac:dyDescent="0.2">
      <c r="A15" s="40" t="s">
        <v>26</v>
      </c>
      <c r="B15" s="572" t="s">
        <v>438</v>
      </c>
      <c r="C15" s="581" t="s">
        <v>438</v>
      </c>
      <c r="D15" s="588" t="s">
        <v>438</v>
      </c>
      <c r="E15" s="588" t="s">
        <v>438</v>
      </c>
      <c r="F15" s="384">
        <v>3230.8781899999999</v>
      </c>
      <c r="G15" s="385">
        <v>11177.89625</v>
      </c>
      <c r="H15" s="168">
        <v>246</v>
      </c>
      <c r="I15" s="168">
        <v>27.451816346001618</v>
      </c>
      <c r="J15" s="386">
        <v>3230.8781899999999</v>
      </c>
      <c r="K15" s="387">
        <v>11177.89625</v>
      </c>
      <c r="L15" s="269">
        <v>246</v>
      </c>
      <c r="M15" s="168">
        <v>27.438339172283943</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388">
        <v>33670.262410000003</v>
      </c>
      <c r="C25" s="389">
        <v>34501.921300000002</v>
      </c>
      <c r="D25" s="263">
        <v>2.5</v>
      </c>
      <c r="E25" s="179">
        <v>10.417170142419204</v>
      </c>
      <c r="F25" s="390">
        <v>42453.85007</v>
      </c>
      <c r="G25" s="389">
        <v>46514.48659</v>
      </c>
      <c r="H25" s="263">
        <v>9.6</v>
      </c>
      <c r="I25" s="179">
        <v>41.391776564309041</v>
      </c>
      <c r="J25" s="388">
        <v>76124.112480000011</v>
      </c>
      <c r="K25" s="388">
        <v>81016.407890000002</v>
      </c>
      <c r="L25" s="267">
        <v>6.4</v>
      </c>
      <c r="M25" s="167">
        <v>18.264273719303745</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43">
        <v>33128.941429999999</v>
      </c>
      <c r="C30" s="359">
        <v>34415.926720000003</v>
      </c>
      <c r="D30" s="167">
        <v>3.9</v>
      </c>
      <c r="E30" s="179">
        <v>5.5650103767520092</v>
      </c>
      <c r="F30" s="245" t="s">
        <v>438</v>
      </c>
      <c r="G30" s="197" t="s">
        <v>438</v>
      </c>
      <c r="H30" s="596" t="s">
        <v>438</v>
      </c>
      <c r="I30" s="587" t="s">
        <v>438</v>
      </c>
      <c r="J30" s="43">
        <v>33128.941429999999</v>
      </c>
      <c r="K30" s="43">
        <v>34415.926720000003</v>
      </c>
      <c r="L30" s="268">
        <v>3.9</v>
      </c>
      <c r="M30" s="167">
        <v>5.5650103767520092</v>
      </c>
      <c r="O30" s="564" t="s">
        <v>438</v>
      </c>
    </row>
    <row r="31" spans="1:15" ht="15.75" x14ac:dyDescent="0.2">
      <c r="A31" s="13" t="s">
        <v>29</v>
      </c>
      <c r="B31" s="575" t="s">
        <v>438</v>
      </c>
      <c r="C31" s="243">
        <v>5875.3069569999998</v>
      </c>
      <c r="D31" s="596" t="s">
        <v>438</v>
      </c>
      <c r="E31" s="179">
        <v>4.6930559181811002</v>
      </c>
      <c r="F31" s="380">
        <v>63202.132669999999</v>
      </c>
      <c r="G31" s="380">
        <v>108746.4308</v>
      </c>
      <c r="H31" s="167">
        <v>72.099999999999994</v>
      </c>
      <c r="I31" s="179">
        <v>98.994005825906981</v>
      </c>
      <c r="J31" s="243">
        <v>63202.132669999999</v>
      </c>
      <c r="K31" s="243">
        <v>114621.737757</v>
      </c>
      <c r="L31" s="268">
        <v>81.400000000000006</v>
      </c>
      <c r="M31" s="167">
        <v>48.766278604742126</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43">
        <v>7119.1891379999997</v>
      </c>
      <c r="C35" s="359">
        <v>5875.3069569999998</v>
      </c>
      <c r="D35" s="167">
        <v>-17.5</v>
      </c>
      <c r="E35" s="179">
        <v>10.570344099429894</v>
      </c>
      <c r="F35" s="245" t="s">
        <v>438</v>
      </c>
      <c r="G35" s="197" t="s">
        <v>438</v>
      </c>
      <c r="H35" s="596" t="s">
        <v>438</v>
      </c>
      <c r="I35" s="587" t="s">
        <v>438</v>
      </c>
      <c r="J35" s="43">
        <v>7119.1891379999997</v>
      </c>
      <c r="K35" s="43">
        <v>5875.3069569999998</v>
      </c>
      <c r="L35" s="268">
        <v>-17.5</v>
      </c>
      <c r="M35" s="167">
        <v>10.570344099429894</v>
      </c>
      <c r="O35" s="564" t="s">
        <v>438</v>
      </c>
    </row>
    <row r="36" spans="1:15" s="3" customFormat="1" ht="15.75" x14ac:dyDescent="0.2">
      <c r="A36" s="13" t="s">
        <v>28</v>
      </c>
      <c r="B36" s="243">
        <v>4609093.6909999996</v>
      </c>
      <c r="C36" s="381">
        <v>4459448.1440000003</v>
      </c>
      <c r="D36" s="167">
        <v>-3.2</v>
      </c>
      <c r="E36" s="179">
        <v>8.5475975439252174</v>
      </c>
      <c r="F36" s="380">
        <v>3000507.24</v>
      </c>
      <c r="G36" s="381">
        <v>3007715.66</v>
      </c>
      <c r="H36" s="167">
        <v>0.2</v>
      </c>
      <c r="I36" s="179">
        <v>15.972959978099487</v>
      </c>
      <c r="J36" s="243">
        <v>7609600.9309999999</v>
      </c>
      <c r="K36" s="243">
        <v>7467163.8040000005</v>
      </c>
      <c r="L36" s="268">
        <v>-1.9</v>
      </c>
      <c r="M36" s="167">
        <v>10.516836809066511</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243">
        <v>239.3135</v>
      </c>
      <c r="C40" s="381">
        <v>188.33345</v>
      </c>
      <c r="D40" s="167">
        <v>-21.3</v>
      </c>
      <c r="E40" s="179">
        <v>1.5351078117163504</v>
      </c>
      <c r="F40" s="380">
        <v>319.01233000000002</v>
      </c>
      <c r="G40" s="381">
        <v>200.63817</v>
      </c>
      <c r="H40" s="167">
        <v>-37.1</v>
      </c>
      <c r="I40" s="179">
        <v>-8.8105521411378263</v>
      </c>
      <c r="J40" s="243">
        <v>558.32583</v>
      </c>
      <c r="K40" s="243">
        <v>388.97162000000003</v>
      </c>
      <c r="L40" s="268">
        <v>-30.3</v>
      </c>
      <c r="M40" s="167">
        <v>3.893153889923187</v>
      </c>
      <c r="O40" s="564" t="s">
        <v>438</v>
      </c>
    </row>
    <row r="41" spans="1:15" ht="15.75" x14ac:dyDescent="0.2">
      <c r="A41" s="13" t="s">
        <v>26</v>
      </c>
      <c r="B41" s="243">
        <v>326.75887999999998</v>
      </c>
      <c r="C41" s="381">
        <v>1084.6688999999999</v>
      </c>
      <c r="D41" s="167">
        <v>231.9</v>
      </c>
      <c r="E41" s="179">
        <v>-3.8581773433205697</v>
      </c>
      <c r="F41" s="380">
        <v>3422.0609100000001</v>
      </c>
      <c r="G41" s="381">
        <v>2529.3969400000001</v>
      </c>
      <c r="H41" s="167">
        <v>-26.1</v>
      </c>
      <c r="I41" s="179">
        <v>8.4962694239556455</v>
      </c>
      <c r="J41" s="243">
        <v>3748.81979</v>
      </c>
      <c r="K41" s="243">
        <v>3614.0658400000002</v>
      </c>
      <c r="L41" s="268">
        <v>-3.6</v>
      </c>
      <c r="M41" s="167">
        <v>218.08639206497639</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71" t="s">
        <v>438</v>
      </c>
      <c r="C54" s="580" t="s">
        <v>438</v>
      </c>
      <c r="D54" s="606" t="s">
        <v>438</v>
      </c>
      <c r="E54" s="587" t="s">
        <v>438</v>
      </c>
      <c r="F54" s="146"/>
      <c r="G54" s="32"/>
      <c r="H54" s="160"/>
      <c r="I54" s="160"/>
      <c r="J54" s="36"/>
      <c r="K54" s="36"/>
      <c r="L54" s="160"/>
      <c r="M54" s="160"/>
      <c r="N54" s="149"/>
      <c r="O54" s="564" t="s">
        <v>438</v>
      </c>
    </row>
    <row r="55" spans="1:15" s="3" customFormat="1" ht="15.75" x14ac:dyDescent="0.2">
      <c r="A55" s="37" t="s">
        <v>341</v>
      </c>
      <c r="B55" s="577" t="s">
        <v>438</v>
      </c>
      <c r="C55" s="583" t="s">
        <v>438</v>
      </c>
      <c r="D55" s="601" t="s">
        <v>438</v>
      </c>
      <c r="E55" s="587" t="s">
        <v>438</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506">
        <v>1144948</v>
      </c>
      <c r="C79" s="506">
        <v>920966</v>
      </c>
      <c r="D79" s="263">
        <v>-19.600000000000001</v>
      </c>
      <c r="E79" s="179">
        <v>14.521336069184283</v>
      </c>
      <c r="F79" s="505">
        <v>767028.18500000006</v>
      </c>
      <c r="G79" s="505">
        <v>801484.31900000002</v>
      </c>
      <c r="H79" s="263">
        <v>4.5</v>
      </c>
      <c r="I79" s="179">
        <v>14.764731606386107</v>
      </c>
      <c r="J79" s="381">
        <v>1911976.1850000001</v>
      </c>
      <c r="K79" s="388">
        <v>1722450.3190000001</v>
      </c>
      <c r="L79" s="268">
        <v>-9.9</v>
      </c>
      <c r="M79" s="179">
        <v>14.633586016119352</v>
      </c>
      <c r="O79" s="564" t="s">
        <v>438</v>
      </c>
    </row>
    <row r="80" spans="1:15" x14ac:dyDescent="0.2">
      <c r="A80" s="20" t="s">
        <v>9</v>
      </c>
      <c r="B80" s="43">
        <v>1129936</v>
      </c>
      <c r="C80" s="146">
        <v>908081</v>
      </c>
      <c r="D80" s="167">
        <v>-19.600000000000001</v>
      </c>
      <c r="E80" s="179">
        <v>14.662269837806017</v>
      </c>
      <c r="F80" s="245" t="s">
        <v>438</v>
      </c>
      <c r="G80" s="586" t="s">
        <v>438</v>
      </c>
      <c r="H80" s="596" t="s">
        <v>438</v>
      </c>
      <c r="I80" s="587" t="s">
        <v>438</v>
      </c>
      <c r="J80" s="359">
        <v>1129936</v>
      </c>
      <c r="K80" s="43">
        <v>908081</v>
      </c>
      <c r="L80" s="268">
        <v>-19.600000000000001</v>
      </c>
      <c r="M80" s="179">
        <v>14.662269837806017</v>
      </c>
      <c r="O80" s="564" t="s">
        <v>438</v>
      </c>
    </row>
    <row r="81" spans="1:15" x14ac:dyDescent="0.2">
      <c r="A81" s="20" t="s">
        <v>10</v>
      </c>
      <c r="B81" s="363">
        <v>15012</v>
      </c>
      <c r="C81" s="364">
        <v>12885</v>
      </c>
      <c r="D81" s="167">
        <v>-14.2</v>
      </c>
      <c r="E81" s="179">
        <v>14.117911062890304</v>
      </c>
      <c r="F81" s="363">
        <v>767028.18500000006</v>
      </c>
      <c r="G81" s="364">
        <v>801484.31900000002</v>
      </c>
      <c r="H81" s="167">
        <v>4.5</v>
      </c>
      <c r="I81" s="179">
        <v>14.764731606386107</v>
      </c>
      <c r="J81" s="359">
        <v>782040.18500000006</v>
      </c>
      <c r="K81" s="43">
        <v>814369.31900000002</v>
      </c>
      <c r="L81" s="268">
        <v>4.0999999999999996</v>
      </c>
      <c r="M81" s="179">
        <v>14.754036447649989</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586" t="s">
        <v>438</v>
      </c>
      <c r="D88" s="596" t="s">
        <v>438</v>
      </c>
      <c r="E88" s="587" t="s">
        <v>438</v>
      </c>
      <c r="F88" s="245" t="s">
        <v>438</v>
      </c>
      <c r="G88" s="586" t="s">
        <v>438</v>
      </c>
      <c r="H88" s="596" t="s">
        <v>438</v>
      </c>
      <c r="I88" s="587" t="s">
        <v>438</v>
      </c>
      <c r="J88" s="197" t="s">
        <v>438</v>
      </c>
      <c r="K88" s="574" t="s">
        <v>438</v>
      </c>
      <c r="L88" s="601" t="s">
        <v>438</v>
      </c>
      <c r="M88" s="587" t="s">
        <v>438</v>
      </c>
      <c r="N88" s="149"/>
      <c r="O88" s="564" t="s">
        <v>438</v>
      </c>
    </row>
    <row r="89" spans="1:15" ht="15.75" x14ac:dyDescent="0.2">
      <c r="A89" s="20" t="s">
        <v>347</v>
      </c>
      <c r="B89" s="241">
        <v>1135454.9450000001</v>
      </c>
      <c r="C89" s="241">
        <v>912209.64799999993</v>
      </c>
      <c r="D89" s="167">
        <v>-19.7</v>
      </c>
      <c r="E89" s="179">
        <v>14.960667270482251</v>
      </c>
      <c r="F89" s="241">
        <v>765425.21200000006</v>
      </c>
      <c r="G89" s="146">
        <v>800027.86800000002</v>
      </c>
      <c r="H89" s="167">
        <v>4.5</v>
      </c>
      <c r="I89" s="179">
        <v>14.746612799991381</v>
      </c>
      <c r="J89" s="359">
        <v>1900880.1570000001</v>
      </c>
      <c r="K89" s="43">
        <v>1712237.5159999998</v>
      </c>
      <c r="L89" s="268">
        <v>-9.9</v>
      </c>
      <c r="M89" s="179">
        <v>14.859883976020447</v>
      </c>
      <c r="O89" s="564" t="s">
        <v>438</v>
      </c>
    </row>
    <row r="90" spans="1:15" x14ac:dyDescent="0.2">
      <c r="A90" s="20" t="s">
        <v>9</v>
      </c>
      <c r="B90" s="241">
        <v>1122049.8540000001</v>
      </c>
      <c r="C90" s="146">
        <v>900781.53799999994</v>
      </c>
      <c r="D90" s="167">
        <v>-19.7</v>
      </c>
      <c r="E90" s="179">
        <v>14.994093201707287</v>
      </c>
      <c r="F90" s="245" t="s">
        <v>438</v>
      </c>
      <c r="G90" s="586" t="s">
        <v>438</v>
      </c>
      <c r="H90" s="596" t="s">
        <v>438</v>
      </c>
      <c r="I90" s="587" t="s">
        <v>438</v>
      </c>
      <c r="J90" s="359">
        <v>1122049.8540000001</v>
      </c>
      <c r="K90" s="43">
        <v>900781.53799999994</v>
      </c>
      <c r="L90" s="268">
        <v>-19.7</v>
      </c>
      <c r="M90" s="179">
        <v>14.994093201707287</v>
      </c>
      <c r="O90" s="564" t="s">
        <v>438</v>
      </c>
    </row>
    <row r="91" spans="1:15" x14ac:dyDescent="0.2">
      <c r="A91" s="20" t="s">
        <v>10</v>
      </c>
      <c r="B91" s="363">
        <v>13405.091</v>
      </c>
      <c r="C91" s="364">
        <v>11428.11</v>
      </c>
      <c r="D91" s="167">
        <v>-14.7</v>
      </c>
      <c r="E91" s="179">
        <v>12.724741671880601</v>
      </c>
      <c r="F91" s="363">
        <v>765425.21200000006</v>
      </c>
      <c r="G91" s="364">
        <v>800027.86800000002</v>
      </c>
      <c r="H91" s="167">
        <v>4.5</v>
      </c>
      <c r="I91" s="179">
        <v>14.746612799991381</v>
      </c>
      <c r="J91" s="359">
        <v>778830.30300000007</v>
      </c>
      <c r="K91" s="43">
        <v>811455.978</v>
      </c>
      <c r="L91" s="268">
        <v>4.2</v>
      </c>
      <c r="M91" s="179">
        <v>14.713687066440082</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1">
        <v>9493.0550000000003</v>
      </c>
      <c r="C98" s="146">
        <v>8756.3520000000008</v>
      </c>
      <c r="D98" s="167">
        <v>-7.8</v>
      </c>
      <c r="E98" s="179">
        <v>4.6775645979303917</v>
      </c>
      <c r="F98" s="241">
        <v>1602.973</v>
      </c>
      <c r="G98" s="146">
        <v>1456.451</v>
      </c>
      <c r="H98" s="167">
        <v>-9.1</v>
      </c>
      <c r="I98" s="179">
        <v>45.417514257509801</v>
      </c>
      <c r="J98" s="359">
        <v>11096.028</v>
      </c>
      <c r="K98" s="43">
        <v>10212.803</v>
      </c>
      <c r="L98" s="268">
        <v>-8</v>
      </c>
      <c r="M98" s="179">
        <v>5.3637048940025132</v>
      </c>
      <c r="O98" s="564" t="s">
        <v>438</v>
      </c>
    </row>
    <row r="99" spans="1:15" ht="15.75" x14ac:dyDescent="0.2">
      <c r="A99" s="13" t="s">
        <v>29</v>
      </c>
      <c r="B99" s="400" t="s">
        <v>438</v>
      </c>
      <c r="C99" s="400" t="s">
        <v>438</v>
      </c>
      <c r="D99" s="596" t="s">
        <v>438</v>
      </c>
      <c r="E99" s="587" t="s">
        <v>438</v>
      </c>
      <c r="F99" s="380">
        <v>21934.97</v>
      </c>
      <c r="G99" s="380">
        <v>32644.172999999999</v>
      </c>
      <c r="H99" s="167">
        <v>48.8</v>
      </c>
      <c r="I99" s="179">
        <v>16.645708282224479</v>
      </c>
      <c r="J99" s="381">
        <v>21934.97</v>
      </c>
      <c r="K99" s="243">
        <v>32644.172999999999</v>
      </c>
      <c r="L99" s="268">
        <v>48.8</v>
      </c>
      <c r="M99" s="179">
        <v>11.546742271276379</v>
      </c>
      <c r="O99" s="564" t="s">
        <v>438</v>
      </c>
    </row>
    <row r="100" spans="1:15" x14ac:dyDescent="0.2">
      <c r="A100" s="20" t="s">
        <v>9</v>
      </c>
      <c r="B100" s="245" t="s">
        <v>438</v>
      </c>
      <c r="C100" s="586" t="s">
        <v>438</v>
      </c>
      <c r="D100" s="596" t="s">
        <v>438</v>
      </c>
      <c r="E100" s="587" t="s">
        <v>438</v>
      </c>
      <c r="F100" s="245" t="s">
        <v>438</v>
      </c>
      <c r="G100" s="586" t="s">
        <v>438</v>
      </c>
      <c r="H100" s="596" t="s">
        <v>438</v>
      </c>
      <c r="I100" s="587" t="s">
        <v>438</v>
      </c>
      <c r="J100" s="197" t="s">
        <v>438</v>
      </c>
      <c r="K100" s="574" t="s">
        <v>438</v>
      </c>
      <c r="L100" s="601" t="s">
        <v>438</v>
      </c>
      <c r="M100" s="587" t="s">
        <v>438</v>
      </c>
      <c r="O100" s="564" t="s">
        <v>438</v>
      </c>
    </row>
    <row r="101" spans="1:15" x14ac:dyDescent="0.2">
      <c r="A101" s="20" t="s">
        <v>10</v>
      </c>
      <c r="B101" s="245" t="s">
        <v>438</v>
      </c>
      <c r="C101" s="586" t="s">
        <v>438</v>
      </c>
      <c r="D101" s="596" t="s">
        <v>438</v>
      </c>
      <c r="E101" s="587" t="s">
        <v>438</v>
      </c>
      <c r="F101" s="363">
        <v>21934.97</v>
      </c>
      <c r="G101" s="363">
        <v>32644.172999999999</v>
      </c>
      <c r="H101" s="167">
        <v>48.8</v>
      </c>
      <c r="I101" s="179">
        <v>16.645708282224479</v>
      </c>
      <c r="J101" s="359">
        <v>21934.97</v>
      </c>
      <c r="K101" s="43">
        <v>32644.172999999999</v>
      </c>
      <c r="L101" s="268">
        <v>48.8</v>
      </c>
      <c r="M101" s="179">
        <v>16.505919110857285</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586" t="s">
        <v>438</v>
      </c>
      <c r="D108" s="596" t="s">
        <v>438</v>
      </c>
      <c r="E108" s="587" t="s">
        <v>438</v>
      </c>
      <c r="F108" s="245" t="s">
        <v>438</v>
      </c>
      <c r="G108" s="586" t="s">
        <v>438</v>
      </c>
      <c r="H108" s="596" t="s">
        <v>438</v>
      </c>
      <c r="I108" s="587" t="s">
        <v>438</v>
      </c>
      <c r="J108" s="197" t="s">
        <v>438</v>
      </c>
      <c r="K108" s="574" t="s">
        <v>438</v>
      </c>
      <c r="L108" s="601" t="s">
        <v>438</v>
      </c>
      <c r="M108" s="587" t="s">
        <v>438</v>
      </c>
      <c r="O108" s="564" t="s">
        <v>438</v>
      </c>
    </row>
    <row r="109" spans="1:15" ht="15.75" x14ac:dyDescent="0.2">
      <c r="A109" s="20" t="s">
        <v>347</v>
      </c>
      <c r="B109" s="245" t="s">
        <v>438</v>
      </c>
      <c r="C109" s="586" t="s">
        <v>438</v>
      </c>
      <c r="D109" s="596" t="s">
        <v>438</v>
      </c>
      <c r="E109" s="587" t="s">
        <v>438</v>
      </c>
      <c r="F109" s="363">
        <v>21934.97</v>
      </c>
      <c r="G109" s="363">
        <v>32644.172999999999</v>
      </c>
      <c r="H109" s="167">
        <v>48.8</v>
      </c>
      <c r="I109" s="179">
        <v>16.645708282224479</v>
      </c>
      <c r="J109" s="359">
        <v>21934.97</v>
      </c>
      <c r="K109" s="43">
        <v>32644.172999999999</v>
      </c>
      <c r="L109" s="268">
        <v>48.8</v>
      </c>
      <c r="M109" s="179">
        <v>12.32261515098951</v>
      </c>
      <c r="O109" s="564" t="s">
        <v>438</v>
      </c>
    </row>
    <row r="110" spans="1:15" x14ac:dyDescent="0.2">
      <c r="A110" s="20" t="s">
        <v>9</v>
      </c>
      <c r="B110" s="245" t="s">
        <v>438</v>
      </c>
      <c r="C110" s="586" t="s">
        <v>438</v>
      </c>
      <c r="D110" s="596" t="s">
        <v>438</v>
      </c>
      <c r="E110" s="587" t="s">
        <v>438</v>
      </c>
      <c r="F110" s="579" t="s">
        <v>438</v>
      </c>
      <c r="G110" s="585" t="s">
        <v>438</v>
      </c>
      <c r="H110" s="596" t="s">
        <v>438</v>
      </c>
      <c r="I110" s="587" t="s">
        <v>438</v>
      </c>
      <c r="J110" s="197" t="s">
        <v>438</v>
      </c>
      <c r="K110" s="574" t="s">
        <v>438</v>
      </c>
      <c r="L110" s="601" t="s">
        <v>438</v>
      </c>
      <c r="M110" s="587" t="s">
        <v>438</v>
      </c>
      <c r="O110" s="564" t="s">
        <v>438</v>
      </c>
    </row>
    <row r="111" spans="1:15" x14ac:dyDescent="0.2">
      <c r="A111" s="20" t="s">
        <v>10</v>
      </c>
      <c r="B111" s="579" t="s">
        <v>438</v>
      </c>
      <c r="C111" s="585" t="s">
        <v>438</v>
      </c>
      <c r="D111" s="596" t="s">
        <v>438</v>
      </c>
      <c r="E111" s="587" t="s">
        <v>438</v>
      </c>
      <c r="F111" s="363">
        <v>21934.97</v>
      </c>
      <c r="G111" s="364">
        <v>32644.172999999999</v>
      </c>
      <c r="H111" s="167">
        <v>48.8</v>
      </c>
      <c r="I111" s="179">
        <v>16.645708282224479</v>
      </c>
      <c r="J111" s="359">
        <v>21934.97</v>
      </c>
      <c r="K111" s="43">
        <v>32644.172999999999</v>
      </c>
      <c r="L111" s="268">
        <v>48.8</v>
      </c>
      <c r="M111" s="179">
        <v>16.505919110857285</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5" t="s">
        <v>438</v>
      </c>
      <c r="C118" s="586" t="s">
        <v>438</v>
      </c>
      <c r="D118" s="596" t="s">
        <v>438</v>
      </c>
      <c r="E118" s="587" t="s">
        <v>438</v>
      </c>
      <c r="F118" s="245" t="s">
        <v>438</v>
      </c>
      <c r="G118" s="586" t="s">
        <v>438</v>
      </c>
      <c r="H118" s="596" t="s">
        <v>438</v>
      </c>
      <c r="I118" s="587" t="s">
        <v>438</v>
      </c>
      <c r="J118" s="197" t="s">
        <v>438</v>
      </c>
      <c r="K118" s="574" t="s">
        <v>438</v>
      </c>
      <c r="L118" s="601" t="s">
        <v>438</v>
      </c>
      <c r="M118" s="587" t="s">
        <v>438</v>
      </c>
      <c r="O118" s="564" t="s">
        <v>438</v>
      </c>
    </row>
    <row r="119" spans="1:15" ht="15.75" x14ac:dyDescent="0.2">
      <c r="A119" s="13" t="s">
        <v>28</v>
      </c>
      <c r="B119" s="506">
        <v>41614476.540399998</v>
      </c>
      <c r="C119" s="506">
        <v>42748405.192000002</v>
      </c>
      <c r="D119" s="167">
        <v>2.7</v>
      </c>
      <c r="E119" s="179">
        <v>11.443623826209212</v>
      </c>
      <c r="F119" s="505">
        <v>20267091.77</v>
      </c>
      <c r="G119" s="505">
        <v>22359174.190000001</v>
      </c>
      <c r="H119" s="167">
        <v>10.3</v>
      </c>
      <c r="I119" s="179">
        <v>14.927014698652789</v>
      </c>
      <c r="J119" s="381">
        <v>61881568.310399994</v>
      </c>
      <c r="K119" s="243">
        <v>65107579.381999999</v>
      </c>
      <c r="L119" s="268">
        <v>5.2</v>
      </c>
      <c r="M119" s="179">
        <v>12.440624972364526</v>
      </c>
      <c r="O119" s="564" t="s">
        <v>438</v>
      </c>
    </row>
    <row r="120" spans="1:15" x14ac:dyDescent="0.2">
      <c r="A120" s="20" t="s">
        <v>9</v>
      </c>
      <c r="B120" s="241">
        <v>41090305.93</v>
      </c>
      <c r="C120" s="146">
        <v>41642796.700000003</v>
      </c>
      <c r="D120" s="167">
        <v>1.3</v>
      </c>
      <c r="E120" s="179">
        <v>11.215461273370554</v>
      </c>
      <c r="F120" s="245" t="s">
        <v>438</v>
      </c>
      <c r="G120" s="586" t="s">
        <v>438</v>
      </c>
      <c r="H120" s="596" t="s">
        <v>438</v>
      </c>
      <c r="I120" s="587" t="s">
        <v>438</v>
      </c>
      <c r="J120" s="359">
        <v>41090305.93</v>
      </c>
      <c r="K120" s="43">
        <v>41642796.700000003</v>
      </c>
      <c r="L120" s="268">
        <v>1.3</v>
      </c>
      <c r="M120" s="179">
        <v>11.215461273370554</v>
      </c>
      <c r="O120" s="564" t="s">
        <v>438</v>
      </c>
    </row>
    <row r="121" spans="1:15" x14ac:dyDescent="0.2">
      <c r="A121" s="20" t="s">
        <v>10</v>
      </c>
      <c r="B121" s="241">
        <v>524170.61040000001</v>
      </c>
      <c r="C121" s="146">
        <v>1105608.4920000001</v>
      </c>
      <c r="D121" s="167">
        <v>110.9</v>
      </c>
      <c r="E121" s="179">
        <v>50.715109360928722</v>
      </c>
      <c r="F121" s="241">
        <v>20267091.77</v>
      </c>
      <c r="G121" s="146">
        <v>22359174.190000001</v>
      </c>
      <c r="H121" s="167">
        <v>10.3</v>
      </c>
      <c r="I121" s="179">
        <v>14.927014698652789</v>
      </c>
      <c r="J121" s="359">
        <v>20791262.380399998</v>
      </c>
      <c r="K121" s="43">
        <v>23464782.682</v>
      </c>
      <c r="L121" s="268">
        <v>12.9</v>
      </c>
      <c r="M121" s="179">
        <v>15.440401415014067</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586" t="s">
        <v>438</v>
      </c>
      <c r="D128" s="596" t="s">
        <v>438</v>
      </c>
      <c r="E128" s="587" t="s">
        <v>438</v>
      </c>
      <c r="F128" s="245" t="s">
        <v>438</v>
      </c>
      <c r="G128" s="586" t="s">
        <v>438</v>
      </c>
      <c r="H128" s="596" t="s">
        <v>438</v>
      </c>
      <c r="I128" s="587" t="s">
        <v>438</v>
      </c>
      <c r="J128" s="197" t="s">
        <v>438</v>
      </c>
      <c r="K128" s="574" t="s">
        <v>438</v>
      </c>
      <c r="L128" s="601" t="s">
        <v>438</v>
      </c>
      <c r="M128" s="587" t="s">
        <v>438</v>
      </c>
      <c r="O128" s="564" t="s">
        <v>438</v>
      </c>
    </row>
    <row r="129" spans="1:15" ht="15.75" x14ac:dyDescent="0.2">
      <c r="A129" s="20" t="s">
        <v>347</v>
      </c>
      <c r="B129" s="241">
        <v>41576203.900399998</v>
      </c>
      <c r="C129" s="241">
        <v>42727598.762000002</v>
      </c>
      <c r="D129" s="167">
        <v>2.8</v>
      </c>
      <c r="E129" s="179">
        <v>11.576693588160357</v>
      </c>
      <c r="F129" s="363">
        <v>20249670.43</v>
      </c>
      <c r="G129" s="363">
        <v>22342626.600000001</v>
      </c>
      <c r="H129" s="167">
        <v>10.3</v>
      </c>
      <c r="I129" s="179">
        <v>14.957326437205896</v>
      </c>
      <c r="J129" s="359">
        <v>61825874.330399998</v>
      </c>
      <c r="K129" s="43">
        <v>65070225.362000003</v>
      </c>
      <c r="L129" s="268">
        <v>5.2</v>
      </c>
      <c r="M129" s="179">
        <v>12.550705068509245</v>
      </c>
      <c r="O129" s="564" t="s">
        <v>438</v>
      </c>
    </row>
    <row r="130" spans="1:15" x14ac:dyDescent="0.2">
      <c r="A130" s="20" t="s">
        <v>9</v>
      </c>
      <c r="B130" s="363">
        <v>41052033.289999999</v>
      </c>
      <c r="C130" s="364">
        <v>41621990.270000003</v>
      </c>
      <c r="D130" s="167">
        <v>1.4</v>
      </c>
      <c r="E130" s="179">
        <v>11.360016346496479</v>
      </c>
      <c r="F130" s="245" t="s">
        <v>438</v>
      </c>
      <c r="G130" s="586" t="s">
        <v>438</v>
      </c>
      <c r="H130" s="596" t="s">
        <v>438</v>
      </c>
      <c r="I130" s="587" t="s">
        <v>438</v>
      </c>
      <c r="J130" s="359">
        <v>41052033.289999999</v>
      </c>
      <c r="K130" s="43">
        <v>41621990.270000003</v>
      </c>
      <c r="L130" s="268">
        <v>1.4</v>
      </c>
      <c r="M130" s="179">
        <v>11.360016346496479</v>
      </c>
      <c r="O130" s="564" t="s">
        <v>438</v>
      </c>
    </row>
    <row r="131" spans="1:15" x14ac:dyDescent="0.2">
      <c r="A131" s="20" t="s">
        <v>10</v>
      </c>
      <c r="B131" s="363">
        <v>524170.61040000001</v>
      </c>
      <c r="C131" s="364">
        <v>1105608.4920000001</v>
      </c>
      <c r="D131" s="167">
        <v>110.9</v>
      </c>
      <c r="E131" s="179">
        <v>41.059657764772339</v>
      </c>
      <c r="F131" s="241">
        <v>20249670.43</v>
      </c>
      <c r="G131" s="241">
        <v>22342626.600000001</v>
      </c>
      <c r="H131" s="167">
        <v>10.3</v>
      </c>
      <c r="I131" s="179">
        <v>14.957326437205896</v>
      </c>
      <c r="J131" s="359">
        <v>20773841.040399998</v>
      </c>
      <c r="K131" s="43">
        <v>23448235.092</v>
      </c>
      <c r="L131" s="268">
        <v>12.9</v>
      </c>
      <c r="M131" s="179">
        <v>15.41952234899529</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1">
        <v>38272.639999999999</v>
      </c>
      <c r="C138" s="146">
        <v>20806.431</v>
      </c>
      <c r="D138" s="167">
        <v>-45.6</v>
      </c>
      <c r="E138" s="179">
        <v>0.42393872467623051</v>
      </c>
      <c r="F138" s="241">
        <v>17421.346000000001</v>
      </c>
      <c r="G138" s="146">
        <v>16547.588</v>
      </c>
      <c r="H138" s="167">
        <v>-5</v>
      </c>
      <c r="I138" s="179">
        <v>3.9951819293622721</v>
      </c>
      <c r="J138" s="359">
        <v>55693.986000000004</v>
      </c>
      <c r="K138" s="43">
        <v>37354.019</v>
      </c>
      <c r="L138" s="268">
        <v>-32.9</v>
      </c>
      <c r="M138" s="179">
        <v>0.70186945953867974</v>
      </c>
      <c r="O138" s="564" t="s">
        <v>438</v>
      </c>
    </row>
    <row r="139" spans="1:15" ht="15.75" x14ac:dyDescent="0.2">
      <c r="A139" s="20" t="s">
        <v>358</v>
      </c>
      <c r="B139" s="241">
        <v>22615047.800000001</v>
      </c>
      <c r="C139" s="241">
        <v>25436745.329999998</v>
      </c>
      <c r="D139" s="167">
        <v>12.5</v>
      </c>
      <c r="E139" s="179">
        <v>9.9949598522483569</v>
      </c>
      <c r="F139" s="245" t="s">
        <v>438</v>
      </c>
      <c r="G139" s="245" t="s">
        <v>438</v>
      </c>
      <c r="H139" s="596" t="s">
        <v>438</v>
      </c>
      <c r="I139" s="587" t="s">
        <v>438</v>
      </c>
      <c r="J139" s="359">
        <v>22615047.800000001</v>
      </c>
      <c r="K139" s="43">
        <v>25436745.329999998</v>
      </c>
      <c r="L139" s="268">
        <v>12.5</v>
      </c>
      <c r="M139" s="179">
        <v>9.8072982903748169</v>
      </c>
      <c r="O139" s="564" t="s">
        <v>438</v>
      </c>
    </row>
    <row r="140" spans="1:15" ht="15.75" x14ac:dyDescent="0.2">
      <c r="A140" s="20" t="s">
        <v>349</v>
      </c>
      <c r="B140" s="241">
        <v>324592.07140000002</v>
      </c>
      <c r="C140" s="241">
        <v>362549.57799999998</v>
      </c>
      <c r="D140" s="167">
        <v>11.7</v>
      </c>
      <c r="E140" s="179">
        <v>58.755905126664892</v>
      </c>
      <c r="F140" s="241">
        <v>6699800</v>
      </c>
      <c r="G140" s="241">
        <v>8038976.1150000002</v>
      </c>
      <c r="H140" s="167">
        <v>20</v>
      </c>
      <c r="I140" s="179">
        <v>17.516787375152234</v>
      </c>
      <c r="J140" s="359">
        <v>7024392.0713999998</v>
      </c>
      <c r="K140" s="43">
        <v>8401525.693</v>
      </c>
      <c r="L140" s="268">
        <v>19.600000000000001</v>
      </c>
      <c r="M140" s="179">
        <v>18.063902432987973</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380">
        <v>6832.95</v>
      </c>
      <c r="C142" s="160">
        <v>2400.7399999999998</v>
      </c>
      <c r="D142" s="167">
        <v>-64.900000000000006</v>
      </c>
      <c r="E142" s="179">
        <v>0.76551831355879674</v>
      </c>
      <c r="F142" s="380">
        <v>137798.47500000001</v>
      </c>
      <c r="G142" s="160">
        <v>340260.51669999998</v>
      </c>
      <c r="H142" s="167">
        <v>146.9</v>
      </c>
      <c r="I142" s="179">
        <v>16.931211330171031</v>
      </c>
      <c r="J142" s="381">
        <v>144631.42500000002</v>
      </c>
      <c r="K142" s="243">
        <v>342661.25669999997</v>
      </c>
      <c r="L142" s="268">
        <v>136.9</v>
      </c>
      <c r="M142" s="179">
        <v>14.749067244288433</v>
      </c>
      <c r="O142" s="564" t="s">
        <v>438</v>
      </c>
    </row>
    <row r="143" spans="1:15" x14ac:dyDescent="0.2">
      <c r="A143" s="20" t="s">
        <v>9</v>
      </c>
      <c r="B143" s="241">
        <v>6832.95</v>
      </c>
      <c r="C143" s="146">
        <v>2400.7399999999998</v>
      </c>
      <c r="D143" s="167">
        <v>-64.900000000000006</v>
      </c>
      <c r="E143" s="179">
        <v>0.76706609023272354</v>
      </c>
      <c r="F143" s="245" t="s">
        <v>438</v>
      </c>
      <c r="G143" s="586" t="s">
        <v>438</v>
      </c>
      <c r="H143" s="596" t="s">
        <v>438</v>
      </c>
      <c r="I143" s="587" t="s">
        <v>438</v>
      </c>
      <c r="J143" s="359">
        <v>6832.95</v>
      </c>
      <c r="K143" s="43">
        <v>2400.7399999999998</v>
      </c>
      <c r="L143" s="268">
        <v>-64.900000000000006</v>
      </c>
      <c r="M143" s="179">
        <v>0.76706609023272354</v>
      </c>
      <c r="O143" s="564" t="s">
        <v>438</v>
      </c>
    </row>
    <row r="144" spans="1:15" x14ac:dyDescent="0.2">
      <c r="A144" s="20" t="s">
        <v>10</v>
      </c>
      <c r="B144" s="245" t="s">
        <v>438</v>
      </c>
      <c r="C144" s="586" t="s">
        <v>438</v>
      </c>
      <c r="D144" s="596" t="s">
        <v>438</v>
      </c>
      <c r="E144" s="587" t="s">
        <v>438</v>
      </c>
      <c r="F144" s="241">
        <v>137798.47500000001</v>
      </c>
      <c r="G144" s="146">
        <v>340260.51669999998</v>
      </c>
      <c r="H144" s="167">
        <v>146.9</v>
      </c>
      <c r="I144" s="179">
        <v>16.931211330171031</v>
      </c>
      <c r="J144" s="359">
        <v>137798.47500000001</v>
      </c>
      <c r="K144" s="43">
        <v>340260.51669999998</v>
      </c>
      <c r="L144" s="268">
        <v>146.9</v>
      </c>
      <c r="M144" s="179">
        <v>16.92588175205006</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1">
        <v>6832.95</v>
      </c>
      <c r="C147" s="245" t="s">
        <v>438</v>
      </c>
      <c r="D147" s="167">
        <v>-100</v>
      </c>
      <c r="E147" s="587" t="s">
        <v>438</v>
      </c>
      <c r="F147" s="245" t="s">
        <v>438</v>
      </c>
      <c r="G147" s="245" t="s">
        <v>438</v>
      </c>
      <c r="H147" s="596" t="s">
        <v>438</v>
      </c>
      <c r="I147" s="587" t="s">
        <v>438</v>
      </c>
      <c r="J147" s="359">
        <v>6832.95</v>
      </c>
      <c r="K147" s="574" t="s">
        <v>438</v>
      </c>
      <c r="L147" s="268">
        <v>-100</v>
      </c>
      <c r="M147" s="587" t="s">
        <v>438</v>
      </c>
      <c r="O147" s="564" t="s">
        <v>438</v>
      </c>
    </row>
    <row r="148" spans="1:15" ht="15.75" x14ac:dyDescent="0.2">
      <c r="A148" s="20" t="s">
        <v>351</v>
      </c>
      <c r="B148" s="245" t="s">
        <v>438</v>
      </c>
      <c r="C148" s="245" t="s">
        <v>438</v>
      </c>
      <c r="D148" s="596" t="s">
        <v>438</v>
      </c>
      <c r="E148" s="587" t="s">
        <v>438</v>
      </c>
      <c r="F148" s="241">
        <v>32376.620999999999</v>
      </c>
      <c r="G148" s="241">
        <v>38379.436000000002</v>
      </c>
      <c r="H148" s="167">
        <v>18.5</v>
      </c>
      <c r="I148" s="179">
        <v>18.179029489426537</v>
      </c>
      <c r="J148" s="359">
        <v>32376.620999999999</v>
      </c>
      <c r="K148" s="43">
        <v>38379.436000000002</v>
      </c>
      <c r="L148" s="268">
        <v>18.5</v>
      </c>
      <c r="M148" s="179">
        <v>18.177832927249444</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380">
        <v>217825.40699999998</v>
      </c>
      <c r="C150" s="160">
        <v>85871.787339999995</v>
      </c>
      <c r="D150" s="167">
        <v>-60.6</v>
      </c>
      <c r="E150" s="179">
        <v>18.618003315730551</v>
      </c>
      <c r="F150" s="380">
        <v>431764.09299999999</v>
      </c>
      <c r="G150" s="160">
        <v>816092.74800000002</v>
      </c>
      <c r="H150" s="167">
        <v>89</v>
      </c>
      <c r="I150" s="179">
        <v>46.158105808042968</v>
      </c>
      <c r="J150" s="381">
        <v>649589.5</v>
      </c>
      <c r="K150" s="243">
        <v>901964.53534000006</v>
      </c>
      <c r="L150" s="268">
        <v>38.9</v>
      </c>
      <c r="M150" s="179">
        <v>40.46012813218811</v>
      </c>
      <c r="O150" s="564" t="s">
        <v>438</v>
      </c>
    </row>
    <row r="151" spans="1:15" x14ac:dyDescent="0.2">
      <c r="A151" s="20" t="s">
        <v>9</v>
      </c>
      <c r="B151" s="241">
        <v>217506.98499999999</v>
      </c>
      <c r="C151" s="146">
        <v>85503.353340000001</v>
      </c>
      <c r="D151" s="167">
        <v>-60.7</v>
      </c>
      <c r="E151" s="179">
        <v>19.039340369169118</v>
      </c>
      <c r="F151" s="245" t="s">
        <v>438</v>
      </c>
      <c r="G151" s="586" t="s">
        <v>438</v>
      </c>
      <c r="H151" s="596" t="s">
        <v>438</v>
      </c>
      <c r="I151" s="587" t="s">
        <v>438</v>
      </c>
      <c r="J151" s="359">
        <v>217506.98499999999</v>
      </c>
      <c r="K151" s="43">
        <v>85503.353340000001</v>
      </c>
      <c r="L151" s="268">
        <v>-60.7</v>
      </c>
      <c r="M151" s="179">
        <v>19.039340369169118</v>
      </c>
      <c r="O151" s="564" t="s">
        <v>438</v>
      </c>
    </row>
    <row r="152" spans="1:15" x14ac:dyDescent="0.2">
      <c r="A152" s="20" t="s">
        <v>10</v>
      </c>
      <c r="B152" s="241">
        <v>318.42200000000003</v>
      </c>
      <c r="C152" s="146">
        <v>368.43400000000003</v>
      </c>
      <c r="D152" s="167">
        <v>15.7</v>
      </c>
      <c r="E152" s="179">
        <v>3.0343640489044277</v>
      </c>
      <c r="F152" s="241">
        <v>431764.09299999999</v>
      </c>
      <c r="G152" s="146">
        <v>816092.74800000002</v>
      </c>
      <c r="H152" s="167">
        <v>89</v>
      </c>
      <c r="I152" s="179">
        <v>46.158105808042968</v>
      </c>
      <c r="J152" s="359">
        <v>432082.51500000001</v>
      </c>
      <c r="K152" s="43">
        <v>816461.18200000003</v>
      </c>
      <c r="L152" s="268">
        <v>89</v>
      </c>
      <c r="M152" s="179">
        <v>45.86397224884908</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1">
        <v>1538.27</v>
      </c>
      <c r="C155" s="241">
        <v>371.43299999999999</v>
      </c>
      <c r="D155" s="167">
        <v>-75.900000000000006</v>
      </c>
      <c r="E155" s="179">
        <v>1.7323407538930478</v>
      </c>
      <c r="F155" s="245" t="s">
        <v>438</v>
      </c>
      <c r="G155" s="245" t="s">
        <v>438</v>
      </c>
      <c r="H155" s="596" t="s">
        <v>438</v>
      </c>
      <c r="I155" s="587" t="s">
        <v>438</v>
      </c>
      <c r="J155" s="359">
        <v>1538.27</v>
      </c>
      <c r="K155" s="43">
        <v>371.43299999999999</v>
      </c>
      <c r="L155" s="268">
        <v>-75.900000000000006</v>
      </c>
      <c r="M155" s="179">
        <v>1.0943528865486103</v>
      </c>
      <c r="O155" s="564" t="s">
        <v>438</v>
      </c>
    </row>
    <row r="156" spans="1:15" ht="15.75" x14ac:dyDescent="0.2">
      <c r="A156" s="20" t="s">
        <v>349</v>
      </c>
      <c r="B156" s="241">
        <v>318.42200000000003</v>
      </c>
      <c r="C156" s="241">
        <v>368.43400000000003</v>
      </c>
      <c r="D156" s="167">
        <v>15.7</v>
      </c>
      <c r="E156" s="179">
        <v>45.819456784854168</v>
      </c>
      <c r="F156" s="241">
        <v>38101.080999999998</v>
      </c>
      <c r="G156" s="241">
        <v>13583.263000000001</v>
      </c>
      <c r="H156" s="167">
        <v>-64.3</v>
      </c>
      <c r="I156" s="179">
        <v>6.8104786242076258</v>
      </c>
      <c r="J156" s="359">
        <v>38419.502999999997</v>
      </c>
      <c r="K156" s="43">
        <v>13951.697</v>
      </c>
      <c r="L156" s="268">
        <v>-63.7</v>
      </c>
      <c r="M156" s="179">
        <v>6.9671178250063512</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917" priority="132">
      <formula>kvartal &lt; 4</formula>
    </cfRule>
  </conditionalFormatting>
  <conditionalFormatting sqref="B63:C65">
    <cfRule type="expression" dxfId="916" priority="131">
      <formula>kvartal &lt; 4</formula>
    </cfRule>
  </conditionalFormatting>
  <conditionalFormatting sqref="B37">
    <cfRule type="expression" dxfId="915" priority="130">
      <formula>kvartal &lt; 4</formula>
    </cfRule>
  </conditionalFormatting>
  <conditionalFormatting sqref="B38">
    <cfRule type="expression" dxfId="914" priority="129">
      <formula>kvartal &lt; 4</formula>
    </cfRule>
  </conditionalFormatting>
  <conditionalFormatting sqref="B39">
    <cfRule type="expression" dxfId="913" priority="128">
      <formula>kvartal &lt; 4</formula>
    </cfRule>
  </conditionalFormatting>
  <conditionalFormatting sqref="A34">
    <cfRule type="expression" dxfId="912" priority="1">
      <formula>kvartal &lt; 4</formula>
    </cfRule>
  </conditionalFormatting>
  <conditionalFormatting sqref="C37">
    <cfRule type="expression" dxfId="911" priority="127">
      <formula>kvartal &lt; 4</formula>
    </cfRule>
  </conditionalFormatting>
  <conditionalFormatting sqref="C38">
    <cfRule type="expression" dxfId="910" priority="126">
      <formula>kvartal &lt; 4</formula>
    </cfRule>
  </conditionalFormatting>
  <conditionalFormatting sqref="C39">
    <cfRule type="expression" dxfId="909" priority="125">
      <formula>kvartal &lt; 4</formula>
    </cfRule>
  </conditionalFormatting>
  <conditionalFormatting sqref="B26:C28">
    <cfRule type="expression" dxfId="908" priority="124">
      <formula>kvartal &lt; 4</formula>
    </cfRule>
  </conditionalFormatting>
  <conditionalFormatting sqref="B32:C33">
    <cfRule type="expression" dxfId="907" priority="123">
      <formula>kvartal &lt; 4</formula>
    </cfRule>
  </conditionalFormatting>
  <conditionalFormatting sqref="B34">
    <cfRule type="expression" dxfId="906" priority="122">
      <formula>kvartal &lt; 4</formula>
    </cfRule>
  </conditionalFormatting>
  <conditionalFormatting sqref="C34">
    <cfRule type="expression" dxfId="905" priority="121">
      <formula>kvartal &lt; 4</formula>
    </cfRule>
  </conditionalFormatting>
  <conditionalFormatting sqref="F26:G28">
    <cfRule type="expression" dxfId="904" priority="120">
      <formula>kvartal &lt; 4</formula>
    </cfRule>
  </conditionalFormatting>
  <conditionalFormatting sqref="F32">
    <cfRule type="expression" dxfId="903" priority="119">
      <formula>kvartal &lt; 4</formula>
    </cfRule>
  </conditionalFormatting>
  <conditionalFormatting sqref="G32">
    <cfRule type="expression" dxfId="902" priority="118">
      <formula>kvartal &lt; 4</formula>
    </cfRule>
  </conditionalFormatting>
  <conditionalFormatting sqref="F33">
    <cfRule type="expression" dxfId="901" priority="117">
      <formula>kvartal &lt; 4</formula>
    </cfRule>
  </conditionalFormatting>
  <conditionalFormatting sqref="G33">
    <cfRule type="expression" dxfId="900" priority="116">
      <formula>kvartal &lt; 4</formula>
    </cfRule>
  </conditionalFormatting>
  <conditionalFormatting sqref="F34">
    <cfRule type="expression" dxfId="899" priority="115">
      <formula>kvartal &lt; 4</formula>
    </cfRule>
  </conditionalFormatting>
  <conditionalFormatting sqref="G34">
    <cfRule type="expression" dxfId="898" priority="114">
      <formula>kvartal &lt; 4</formula>
    </cfRule>
  </conditionalFormatting>
  <conditionalFormatting sqref="F37">
    <cfRule type="expression" dxfId="897" priority="113">
      <formula>kvartal &lt; 4</formula>
    </cfRule>
  </conditionalFormatting>
  <conditionalFormatting sqref="F38">
    <cfRule type="expression" dxfId="896" priority="112">
      <formula>kvartal &lt; 4</formula>
    </cfRule>
  </conditionalFormatting>
  <conditionalFormatting sqref="F39">
    <cfRule type="expression" dxfId="895" priority="111">
      <formula>kvartal &lt; 4</formula>
    </cfRule>
  </conditionalFormatting>
  <conditionalFormatting sqref="G37">
    <cfRule type="expression" dxfId="894" priority="110">
      <formula>kvartal &lt; 4</formula>
    </cfRule>
  </conditionalFormatting>
  <conditionalFormatting sqref="G38">
    <cfRule type="expression" dxfId="893" priority="109">
      <formula>kvartal &lt; 4</formula>
    </cfRule>
  </conditionalFormatting>
  <conditionalFormatting sqref="G39">
    <cfRule type="expression" dxfId="892" priority="108">
      <formula>kvartal &lt; 4</formula>
    </cfRule>
  </conditionalFormatting>
  <conditionalFormatting sqref="B29">
    <cfRule type="expression" dxfId="891" priority="107">
      <formula>kvartal &lt; 4</formula>
    </cfRule>
  </conditionalFormatting>
  <conditionalFormatting sqref="C29">
    <cfRule type="expression" dxfId="890" priority="106">
      <formula>kvartal &lt; 4</formula>
    </cfRule>
  </conditionalFormatting>
  <conditionalFormatting sqref="F29">
    <cfRule type="expression" dxfId="889" priority="105">
      <formula>kvartal &lt; 4</formula>
    </cfRule>
  </conditionalFormatting>
  <conditionalFormatting sqref="G29">
    <cfRule type="expression" dxfId="888" priority="104">
      <formula>kvartal &lt; 4</formula>
    </cfRule>
  </conditionalFormatting>
  <conditionalFormatting sqref="J26:K29">
    <cfRule type="expression" dxfId="887" priority="103">
      <formula>kvartal &lt; 4</formula>
    </cfRule>
  </conditionalFormatting>
  <conditionalFormatting sqref="J32:K34">
    <cfRule type="expression" dxfId="886" priority="102">
      <formula>kvartal &lt; 4</formula>
    </cfRule>
  </conditionalFormatting>
  <conditionalFormatting sqref="J37:K39">
    <cfRule type="expression" dxfId="885" priority="101">
      <formula>kvartal &lt; 4</formula>
    </cfRule>
  </conditionalFormatting>
  <conditionalFormatting sqref="B82">
    <cfRule type="expression" dxfId="884" priority="100">
      <formula>kvartal &lt; 4</formula>
    </cfRule>
  </conditionalFormatting>
  <conditionalFormatting sqref="C82">
    <cfRule type="expression" dxfId="883" priority="99">
      <formula>kvartal &lt; 4</formula>
    </cfRule>
  </conditionalFormatting>
  <conditionalFormatting sqref="B85">
    <cfRule type="expression" dxfId="882" priority="98">
      <formula>kvartal &lt; 4</formula>
    </cfRule>
  </conditionalFormatting>
  <conditionalFormatting sqref="C85">
    <cfRule type="expression" dxfId="881" priority="97">
      <formula>kvartal &lt; 4</formula>
    </cfRule>
  </conditionalFormatting>
  <conditionalFormatting sqref="B92">
    <cfRule type="expression" dxfId="880" priority="96">
      <formula>kvartal &lt; 4</formula>
    </cfRule>
  </conditionalFormatting>
  <conditionalFormatting sqref="C92">
    <cfRule type="expression" dxfId="879" priority="95">
      <formula>kvartal &lt; 4</formula>
    </cfRule>
  </conditionalFormatting>
  <conditionalFormatting sqref="B95">
    <cfRule type="expression" dxfId="878" priority="94">
      <formula>kvartal &lt; 4</formula>
    </cfRule>
  </conditionalFormatting>
  <conditionalFormatting sqref="C95">
    <cfRule type="expression" dxfId="877" priority="93">
      <formula>kvartal &lt; 4</formula>
    </cfRule>
  </conditionalFormatting>
  <conditionalFormatting sqref="B102">
    <cfRule type="expression" dxfId="876" priority="92">
      <formula>kvartal &lt; 4</formula>
    </cfRule>
  </conditionalFormatting>
  <conditionalFormatting sqref="C102">
    <cfRule type="expression" dxfId="875" priority="91">
      <formula>kvartal &lt; 4</formula>
    </cfRule>
  </conditionalFormatting>
  <conditionalFormatting sqref="B105">
    <cfRule type="expression" dxfId="874" priority="90">
      <formula>kvartal &lt; 4</formula>
    </cfRule>
  </conditionalFormatting>
  <conditionalFormatting sqref="C105">
    <cfRule type="expression" dxfId="873" priority="89">
      <formula>kvartal &lt; 4</formula>
    </cfRule>
  </conditionalFormatting>
  <conditionalFormatting sqref="B112">
    <cfRule type="expression" dxfId="872" priority="88">
      <formula>kvartal &lt; 4</formula>
    </cfRule>
  </conditionalFormatting>
  <conditionalFormatting sqref="C112">
    <cfRule type="expression" dxfId="871" priority="87">
      <formula>kvartal &lt; 4</formula>
    </cfRule>
  </conditionalFormatting>
  <conditionalFormatting sqref="B115">
    <cfRule type="expression" dxfId="870" priority="86">
      <formula>kvartal &lt; 4</formula>
    </cfRule>
  </conditionalFormatting>
  <conditionalFormatting sqref="C115">
    <cfRule type="expression" dxfId="869" priority="85">
      <formula>kvartal &lt; 4</formula>
    </cfRule>
  </conditionalFormatting>
  <conditionalFormatting sqref="B122">
    <cfRule type="expression" dxfId="868" priority="84">
      <formula>kvartal &lt; 4</formula>
    </cfRule>
  </conditionalFormatting>
  <conditionalFormatting sqref="C122">
    <cfRule type="expression" dxfId="867" priority="83">
      <formula>kvartal &lt; 4</formula>
    </cfRule>
  </conditionalFormatting>
  <conditionalFormatting sqref="B125">
    <cfRule type="expression" dxfId="866" priority="82">
      <formula>kvartal &lt; 4</formula>
    </cfRule>
  </conditionalFormatting>
  <conditionalFormatting sqref="C125">
    <cfRule type="expression" dxfId="865" priority="81">
      <formula>kvartal &lt; 4</formula>
    </cfRule>
  </conditionalFormatting>
  <conditionalFormatting sqref="B132">
    <cfRule type="expression" dxfId="864" priority="80">
      <formula>kvartal &lt; 4</formula>
    </cfRule>
  </conditionalFormatting>
  <conditionalFormatting sqref="C132">
    <cfRule type="expression" dxfId="863" priority="79">
      <formula>kvartal &lt; 4</formula>
    </cfRule>
  </conditionalFormatting>
  <conditionalFormatting sqref="B135">
    <cfRule type="expression" dxfId="862" priority="78">
      <formula>kvartal &lt; 4</formula>
    </cfRule>
  </conditionalFormatting>
  <conditionalFormatting sqref="C135">
    <cfRule type="expression" dxfId="861" priority="77">
      <formula>kvartal &lt; 4</formula>
    </cfRule>
  </conditionalFormatting>
  <conditionalFormatting sqref="B146">
    <cfRule type="expression" dxfId="860" priority="76">
      <formula>kvartal &lt; 4</formula>
    </cfRule>
  </conditionalFormatting>
  <conditionalFormatting sqref="C146">
    <cfRule type="expression" dxfId="859" priority="75">
      <formula>kvartal &lt; 4</formula>
    </cfRule>
  </conditionalFormatting>
  <conditionalFormatting sqref="B154">
    <cfRule type="expression" dxfId="858" priority="74">
      <formula>kvartal &lt; 4</formula>
    </cfRule>
  </conditionalFormatting>
  <conditionalFormatting sqref="C154">
    <cfRule type="expression" dxfId="857" priority="73">
      <formula>kvartal &lt; 4</formula>
    </cfRule>
  </conditionalFormatting>
  <conditionalFormatting sqref="F83">
    <cfRule type="expression" dxfId="856" priority="72">
      <formula>kvartal &lt; 4</formula>
    </cfRule>
  </conditionalFormatting>
  <conditionalFormatting sqref="G83">
    <cfRule type="expression" dxfId="855" priority="71">
      <formula>kvartal &lt; 4</formula>
    </cfRule>
  </conditionalFormatting>
  <conditionalFormatting sqref="F84:G84">
    <cfRule type="expression" dxfId="854" priority="70">
      <formula>kvartal &lt; 4</formula>
    </cfRule>
  </conditionalFormatting>
  <conditionalFormatting sqref="F86:G87">
    <cfRule type="expression" dxfId="853" priority="69">
      <formula>kvartal &lt; 4</formula>
    </cfRule>
  </conditionalFormatting>
  <conditionalFormatting sqref="F93:G94">
    <cfRule type="expression" dxfId="852" priority="68">
      <formula>kvartal &lt; 4</formula>
    </cfRule>
  </conditionalFormatting>
  <conditionalFormatting sqref="F96:G97">
    <cfRule type="expression" dxfId="851" priority="67">
      <formula>kvartal &lt; 4</formula>
    </cfRule>
  </conditionalFormatting>
  <conditionalFormatting sqref="F103:G104">
    <cfRule type="expression" dxfId="850" priority="66">
      <formula>kvartal &lt; 4</formula>
    </cfRule>
  </conditionalFormatting>
  <conditionalFormatting sqref="F106:G107">
    <cfRule type="expression" dxfId="849" priority="65">
      <formula>kvartal &lt; 4</formula>
    </cfRule>
  </conditionalFormatting>
  <conditionalFormatting sqref="F113:G114">
    <cfRule type="expression" dxfId="848" priority="64">
      <formula>kvartal &lt; 4</formula>
    </cfRule>
  </conditionalFormatting>
  <conditionalFormatting sqref="F116:G117">
    <cfRule type="expression" dxfId="847" priority="63">
      <formula>kvartal &lt; 4</formula>
    </cfRule>
  </conditionalFormatting>
  <conditionalFormatting sqref="F123:G124">
    <cfRule type="expression" dxfId="846" priority="62">
      <formula>kvartal &lt; 4</formula>
    </cfRule>
  </conditionalFormatting>
  <conditionalFormatting sqref="F126:G127">
    <cfRule type="expression" dxfId="845" priority="61">
      <formula>kvartal &lt; 4</formula>
    </cfRule>
  </conditionalFormatting>
  <conditionalFormatting sqref="F133:G134">
    <cfRule type="expression" dxfId="844" priority="60">
      <formula>kvartal &lt; 4</formula>
    </cfRule>
  </conditionalFormatting>
  <conditionalFormatting sqref="F136:G137">
    <cfRule type="expression" dxfId="843" priority="59">
      <formula>kvartal &lt; 4</formula>
    </cfRule>
  </conditionalFormatting>
  <conditionalFormatting sqref="F146">
    <cfRule type="expression" dxfId="842" priority="58">
      <formula>kvartal &lt; 4</formula>
    </cfRule>
  </conditionalFormatting>
  <conditionalFormatting sqref="G146">
    <cfRule type="expression" dxfId="841" priority="57">
      <formula>kvartal &lt; 4</formula>
    </cfRule>
  </conditionalFormatting>
  <conditionalFormatting sqref="F154:G154">
    <cfRule type="expression" dxfId="840" priority="56">
      <formula>kvartal &lt; 4</formula>
    </cfRule>
  </conditionalFormatting>
  <conditionalFormatting sqref="F82:G82">
    <cfRule type="expression" dxfId="839" priority="55">
      <formula>kvartal &lt; 4</formula>
    </cfRule>
  </conditionalFormatting>
  <conditionalFormatting sqref="F85:G85">
    <cfRule type="expression" dxfId="838" priority="54">
      <formula>kvartal &lt; 4</formula>
    </cfRule>
  </conditionalFormatting>
  <conditionalFormatting sqref="F92:G92">
    <cfRule type="expression" dxfId="837" priority="53">
      <formula>kvartal &lt; 4</formula>
    </cfRule>
  </conditionalFormatting>
  <conditionalFormatting sqref="F95:G95">
    <cfRule type="expression" dxfId="836" priority="52">
      <formula>kvartal &lt; 4</formula>
    </cfRule>
  </conditionalFormatting>
  <conditionalFormatting sqref="F102:G102">
    <cfRule type="expression" dxfId="835" priority="51">
      <formula>kvartal &lt; 4</formula>
    </cfRule>
  </conditionalFormatting>
  <conditionalFormatting sqref="F105:G105">
    <cfRule type="expression" dxfId="834" priority="50">
      <formula>kvartal &lt; 4</formula>
    </cfRule>
  </conditionalFormatting>
  <conditionalFormatting sqref="F112:G112">
    <cfRule type="expression" dxfId="833" priority="49">
      <formula>kvartal &lt; 4</formula>
    </cfRule>
  </conditionalFormatting>
  <conditionalFormatting sqref="F115">
    <cfRule type="expression" dxfId="832" priority="48">
      <formula>kvartal &lt; 4</formula>
    </cfRule>
  </conditionalFormatting>
  <conditionalFormatting sqref="G115">
    <cfRule type="expression" dxfId="831" priority="47">
      <formula>kvartal &lt; 4</formula>
    </cfRule>
  </conditionalFormatting>
  <conditionalFormatting sqref="F122:G122">
    <cfRule type="expression" dxfId="830" priority="46">
      <formula>kvartal &lt; 4</formula>
    </cfRule>
  </conditionalFormatting>
  <conditionalFormatting sqref="F125">
    <cfRule type="expression" dxfId="829" priority="45">
      <formula>kvartal &lt; 4</formula>
    </cfRule>
  </conditionalFormatting>
  <conditionalFormatting sqref="G125">
    <cfRule type="expression" dxfId="828" priority="44">
      <formula>kvartal &lt; 4</formula>
    </cfRule>
  </conditionalFormatting>
  <conditionalFormatting sqref="F132">
    <cfRule type="expression" dxfId="827" priority="43">
      <formula>kvartal &lt; 4</formula>
    </cfRule>
  </conditionalFormatting>
  <conditionalFormatting sqref="G132">
    <cfRule type="expression" dxfId="826" priority="42">
      <formula>kvartal &lt; 4</formula>
    </cfRule>
  </conditionalFormatting>
  <conditionalFormatting sqref="G135">
    <cfRule type="expression" dxfId="825" priority="41">
      <formula>kvartal &lt; 4</formula>
    </cfRule>
  </conditionalFormatting>
  <conditionalFormatting sqref="F135">
    <cfRule type="expression" dxfId="824" priority="40">
      <formula>kvartal &lt; 4</formula>
    </cfRule>
  </conditionalFormatting>
  <conditionalFormatting sqref="J82:K86">
    <cfRule type="expression" dxfId="823" priority="39">
      <formula>kvartal &lt; 4</formula>
    </cfRule>
  </conditionalFormatting>
  <conditionalFormatting sqref="J87:K87">
    <cfRule type="expression" dxfId="822" priority="38">
      <formula>kvartal &lt; 4</formula>
    </cfRule>
  </conditionalFormatting>
  <conditionalFormatting sqref="J92:K97">
    <cfRule type="expression" dxfId="821" priority="37">
      <formula>kvartal &lt; 4</formula>
    </cfRule>
  </conditionalFormatting>
  <conditionalFormatting sqref="J102:K107">
    <cfRule type="expression" dxfId="820" priority="36">
      <formula>kvartal &lt; 4</formula>
    </cfRule>
  </conditionalFormatting>
  <conditionalFormatting sqref="J112:K117">
    <cfRule type="expression" dxfId="819" priority="35">
      <formula>kvartal &lt; 4</formula>
    </cfRule>
  </conditionalFormatting>
  <conditionalFormatting sqref="J122:K127">
    <cfRule type="expression" dxfId="818" priority="34">
      <formula>kvartal &lt; 4</formula>
    </cfRule>
  </conditionalFormatting>
  <conditionalFormatting sqref="J132:K137">
    <cfRule type="expression" dxfId="817" priority="33">
      <formula>kvartal &lt; 4</formula>
    </cfRule>
  </conditionalFormatting>
  <conditionalFormatting sqref="J146:K146">
    <cfRule type="expression" dxfId="816" priority="32">
      <formula>kvartal &lt; 4</formula>
    </cfRule>
  </conditionalFormatting>
  <conditionalFormatting sqref="J154:K154">
    <cfRule type="expression" dxfId="815" priority="31">
      <formula>kvartal &lt; 4</formula>
    </cfRule>
  </conditionalFormatting>
  <conditionalFormatting sqref="A26:A28">
    <cfRule type="expression" dxfId="814" priority="15">
      <formula>kvartal &lt; 4</formula>
    </cfRule>
  </conditionalFormatting>
  <conditionalFormatting sqref="A32:A33">
    <cfRule type="expression" dxfId="813" priority="14">
      <formula>kvartal &lt; 4</formula>
    </cfRule>
  </conditionalFormatting>
  <conditionalFormatting sqref="A37:A39">
    <cfRule type="expression" dxfId="812" priority="13">
      <formula>kvartal &lt; 4</formula>
    </cfRule>
  </conditionalFormatting>
  <conditionalFormatting sqref="A57:A59">
    <cfRule type="expression" dxfId="811" priority="12">
      <formula>kvartal &lt; 4</formula>
    </cfRule>
  </conditionalFormatting>
  <conditionalFormatting sqref="A63:A65">
    <cfRule type="expression" dxfId="810" priority="11">
      <formula>kvartal &lt; 4</formula>
    </cfRule>
  </conditionalFormatting>
  <conditionalFormatting sqref="A82:A87">
    <cfRule type="expression" dxfId="809" priority="10">
      <formula>kvartal &lt; 4</formula>
    </cfRule>
  </conditionalFormatting>
  <conditionalFormatting sqref="A92:A97">
    <cfRule type="expression" dxfId="808" priority="9">
      <formula>kvartal &lt; 4</formula>
    </cfRule>
  </conditionalFormatting>
  <conditionalFormatting sqref="A102:A107">
    <cfRule type="expression" dxfId="807" priority="8">
      <formula>kvartal &lt; 4</formula>
    </cfRule>
  </conditionalFormatting>
  <conditionalFormatting sqref="A112:A117">
    <cfRule type="expression" dxfId="806" priority="7">
      <formula>kvartal &lt; 4</formula>
    </cfRule>
  </conditionalFormatting>
  <conditionalFormatting sqref="A122:A127">
    <cfRule type="expression" dxfId="805" priority="6">
      <formula>kvartal &lt; 4</formula>
    </cfRule>
  </conditionalFormatting>
  <conditionalFormatting sqref="A132:A137">
    <cfRule type="expression" dxfId="804" priority="5">
      <formula>kvartal &lt; 4</formula>
    </cfRule>
  </conditionalFormatting>
  <conditionalFormatting sqref="A146">
    <cfRule type="expression" dxfId="803" priority="4">
      <formula>kvartal &lt; 4</formula>
    </cfRule>
  </conditionalFormatting>
  <conditionalFormatting sqref="A154">
    <cfRule type="expression" dxfId="802" priority="3">
      <formula>kvartal &lt; 4</formula>
    </cfRule>
  </conditionalFormatting>
  <conditionalFormatting sqref="A29">
    <cfRule type="expression" dxfId="801" priority="2">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O176"/>
  <sheetViews>
    <sheetView showGridLines="0" zoomScale="90" zoomScaleNormal="90" workbookViewId="0">
      <selection activeCell="A6" sqref="A6"/>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169</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71" t="s">
        <v>438</v>
      </c>
      <c r="C54" s="383">
        <v>8152</v>
      </c>
      <c r="D54" s="606" t="s">
        <v>438</v>
      </c>
      <c r="E54" s="179">
        <v>0.37071437454550615</v>
      </c>
      <c r="F54" s="146"/>
      <c r="G54" s="32"/>
      <c r="H54" s="160"/>
      <c r="I54" s="160"/>
      <c r="J54" s="36"/>
      <c r="K54" s="36"/>
      <c r="L54" s="160"/>
      <c r="M54" s="160"/>
      <c r="N54" s="149"/>
      <c r="O54" s="564" t="s">
        <v>438</v>
      </c>
    </row>
    <row r="55" spans="1:15" s="3" customFormat="1" ht="15.75" x14ac:dyDescent="0.2">
      <c r="A55" s="37" t="s">
        <v>341</v>
      </c>
      <c r="B55" s="577" t="s">
        <v>438</v>
      </c>
      <c r="C55" s="355">
        <v>8152</v>
      </c>
      <c r="D55" s="601" t="s">
        <v>438</v>
      </c>
      <c r="E55" s="179">
        <v>0.68595036295280754</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243">
        <v>954015</v>
      </c>
      <c r="C165" s="381">
        <v>621980</v>
      </c>
      <c r="D165" s="263">
        <v>-34.799999999999997</v>
      </c>
      <c r="E165" s="179">
        <v>9.7294976371791879</v>
      </c>
      <c r="F165" s="573" t="s">
        <v>438</v>
      </c>
      <c r="G165" s="590" t="s">
        <v>438</v>
      </c>
      <c r="H165" s="603" t="s">
        <v>438</v>
      </c>
      <c r="I165" s="596" t="s">
        <v>438</v>
      </c>
      <c r="J165" s="390">
        <v>954015</v>
      </c>
      <c r="K165" s="390">
        <v>621980</v>
      </c>
      <c r="L165" s="267">
        <v>-34.799999999999997</v>
      </c>
      <c r="M165" s="179">
        <v>9.700280645036143</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243">
        <v>58160962</v>
      </c>
      <c r="C167" s="381">
        <v>60671285</v>
      </c>
      <c r="D167" s="167">
        <v>4.3</v>
      </c>
      <c r="E167" s="179">
        <v>13.151938026555502</v>
      </c>
      <c r="F167" s="575" t="s">
        <v>438</v>
      </c>
      <c r="G167" s="399" t="s">
        <v>438</v>
      </c>
      <c r="H167" s="604" t="s">
        <v>438</v>
      </c>
      <c r="I167" s="596" t="s">
        <v>438</v>
      </c>
      <c r="J167" s="380">
        <v>58160962</v>
      </c>
      <c r="K167" s="380">
        <v>60671285</v>
      </c>
      <c r="L167" s="268">
        <v>4.3</v>
      </c>
      <c r="M167" s="179">
        <v>13.093840294773431</v>
      </c>
      <c r="N167" s="149"/>
      <c r="O167" s="564" t="s">
        <v>438</v>
      </c>
    </row>
    <row r="168" spans="1:15" s="3" customFormat="1" ht="15.75" x14ac:dyDescent="0.2">
      <c r="A168" s="13" t="s">
        <v>355</v>
      </c>
      <c r="B168" s="243">
        <v>12320</v>
      </c>
      <c r="C168" s="399" t="s">
        <v>438</v>
      </c>
      <c r="D168" s="167">
        <v>-100</v>
      </c>
      <c r="E168" s="587" t="s">
        <v>438</v>
      </c>
      <c r="F168" s="575" t="s">
        <v>438</v>
      </c>
      <c r="G168" s="399" t="s">
        <v>438</v>
      </c>
      <c r="H168" s="604" t="s">
        <v>438</v>
      </c>
      <c r="I168" s="596" t="s">
        <v>438</v>
      </c>
      <c r="J168" s="380">
        <v>12320</v>
      </c>
      <c r="K168" s="400" t="s">
        <v>438</v>
      </c>
      <c r="L168" s="268">
        <v>-100</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800" priority="187">
      <formula>kvartal &lt; 4</formula>
    </cfRule>
  </conditionalFormatting>
  <conditionalFormatting sqref="B63:C65">
    <cfRule type="expression" dxfId="799" priority="186">
      <formula>kvartal &lt; 4</formula>
    </cfRule>
  </conditionalFormatting>
  <conditionalFormatting sqref="B37">
    <cfRule type="expression" dxfId="798" priority="185">
      <formula>kvartal &lt; 4</formula>
    </cfRule>
  </conditionalFormatting>
  <conditionalFormatting sqref="B38">
    <cfRule type="expression" dxfId="797" priority="184">
      <formula>kvartal &lt; 4</formula>
    </cfRule>
  </conditionalFormatting>
  <conditionalFormatting sqref="B39">
    <cfRule type="expression" dxfId="796" priority="183">
      <formula>kvartal &lt; 4</formula>
    </cfRule>
  </conditionalFormatting>
  <conditionalFormatting sqref="A34">
    <cfRule type="expression" dxfId="795" priority="56">
      <formula>kvartal &lt; 4</formula>
    </cfRule>
  </conditionalFormatting>
  <conditionalFormatting sqref="C37">
    <cfRule type="expression" dxfId="794" priority="182">
      <formula>kvartal &lt; 4</formula>
    </cfRule>
  </conditionalFormatting>
  <conditionalFormatting sqref="C38">
    <cfRule type="expression" dxfId="793" priority="181">
      <formula>kvartal &lt; 4</formula>
    </cfRule>
  </conditionalFormatting>
  <conditionalFormatting sqref="C39">
    <cfRule type="expression" dxfId="792" priority="180">
      <formula>kvartal &lt; 4</formula>
    </cfRule>
  </conditionalFormatting>
  <conditionalFormatting sqref="B26:C28">
    <cfRule type="expression" dxfId="791" priority="179">
      <formula>kvartal &lt; 4</formula>
    </cfRule>
  </conditionalFormatting>
  <conditionalFormatting sqref="B32:C33">
    <cfRule type="expression" dxfId="790" priority="178">
      <formula>kvartal &lt; 4</formula>
    </cfRule>
  </conditionalFormatting>
  <conditionalFormatting sqref="B34">
    <cfRule type="expression" dxfId="789" priority="177">
      <formula>kvartal &lt; 4</formula>
    </cfRule>
  </conditionalFormatting>
  <conditionalFormatting sqref="C34">
    <cfRule type="expression" dxfId="788" priority="176">
      <formula>kvartal &lt; 4</formula>
    </cfRule>
  </conditionalFormatting>
  <conditionalFormatting sqref="F26:G28">
    <cfRule type="expression" dxfId="787" priority="175">
      <formula>kvartal &lt; 4</formula>
    </cfRule>
  </conditionalFormatting>
  <conditionalFormatting sqref="F32">
    <cfRule type="expression" dxfId="786" priority="174">
      <formula>kvartal &lt; 4</formula>
    </cfRule>
  </conditionalFormatting>
  <conditionalFormatting sqref="G32">
    <cfRule type="expression" dxfId="785" priority="173">
      <formula>kvartal &lt; 4</formula>
    </cfRule>
  </conditionalFormatting>
  <conditionalFormatting sqref="F33">
    <cfRule type="expression" dxfId="784" priority="172">
      <formula>kvartal &lt; 4</formula>
    </cfRule>
  </conditionalFormatting>
  <conditionalFormatting sqref="G33">
    <cfRule type="expression" dxfId="783" priority="171">
      <formula>kvartal &lt; 4</formula>
    </cfRule>
  </conditionalFormatting>
  <conditionalFormatting sqref="F34">
    <cfRule type="expression" dxfId="782" priority="170">
      <formula>kvartal &lt; 4</formula>
    </cfRule>
  </conditionalFormatting>
  <conditionalFormatting sqref="G34">
    <cfRule type="expression" dxfId="781" priority="169">
      <formula>kvartal &lt; 4</formula>
    </cfRule>
  </conditionalFormatting>
  <conditionalFormatting sqref="F37">
    <cfRule type="expression" dxfId="780" priority="168">
      <formula>kvartal &lt; 4</formula>
    </cfRule>
  </conditionalFormatting>
  <conditionalFormatting sqref="F38">
    <cfRule type="expression" dxfId="779" priority="167">
      <formula>kvartal &lt; 4</formula>
    </cfRule>
  </conditionalFormatting>
  <conditionalFormatting sqref="F39">
    <cfRule type="expression" dxfId="778" priority="166">
      <formula>kvartal &lt; 4</formula>
    </cfRule>
  </conditionalFormatting>
  <conditionalFormatting sqref="G37">
    <cfRule type="expression" dxfId="777" priority="165">
      <formula>kvartal &lt; 4</formula>
    </cfRule>
  </conditionalFormatting>
  <conditionalFormatting sqref="G38">
    <cfRule type="expression" dxfId="776" priority="164">
      <formula>kvartal &lt; 4</formula>
    </cfRule>
  </conditionalFormatting>
  <conditionalFormatting sqref="G39">
    <cfRule type="expression" dxfId="775" priority="163">
      <formula>kvartal &lt; 4</formula>
    </cfRule>
  </conditionalFormatting>
  <conditionalFormatting sqref="B29">
    <cfRule type="expression" dxfId="774" priority="162">
      <formula>kvartal &lt; 4</formula>
    </cfRule>
  </conditionalFormatting>
  <conditionalFormatting sqref="C29">
    <cfRule type="expression" dxfId="773" priority="161">
      <formula>kvartal &lt; 4</formula>
    </cfRule>
  </conditionalFormatting>
  <conditionalFormatting sqref="F29">
    <cfRule type="expression" dxfId="772" priority="160">
      <formula>kvartal &lt; 4</formula>
    </cfRule>
  </conditionalFormatting>
  <conditionalFormatting sqref="G29">
    <cfRule type="expression" dxfId="771" priority="159">
      <formula>kvartal &lt; 4</formula>
    </cfRule>
  </conditionalFormatting>
  <conditionalFormatting sqref="J26:K29">
    <cfRule type="expression" dxfId="770" priority="158">
      <formula>kvartal &lt; 4</formula>
    </cfRule>
  </conditionalFormatting>
  <conditionalFormatting sqref="J32:K34">
    <cfRule type="expression" dxfId="769" priority="157">
      <formula>kvartal &lt; 4</formula>
    </cfRule>
  </conditionalFormatting>
  <conditionalFormatting sqref="J37:K39">
    <cfRule type="expression" dxfId="768" priority="156">
      <formula>kvartal &lt; 4</formula>
    </cfRule>
  </conditionalFormatting>
  <conditionalFormatting sqref="J82:K86">
    <cfRule type="expression" dxfId="767" priority="94">
      <formula>kvartal &lt; 4</formula>
    </cfRule>
  </conditionalFormatting>
  <conditionalFormatting sqref="J87:K87">
    <cfRule type="expression" dxfId="766" priority="93">
      <formula>kvartal &lt; 4</formula>
    </cfRule>
  </conditionalFormatting>
  <conditionalFormatting sqref="J92:K97">
    <cfRule type="expression" dxfId="765" priority="92">
      <formula>kvartal &lt; 4</formula>
    </cfRule>
  </conditionalFormatting>
  <conditionalFormatting sqref="J102:K107">
    <cfRule type="expression" dxfId="764" priority="91">
      <formula>kvartal &lt; 4</formula>
    </cfRule>
  </conditionalFormatting>
  <conditionalFormatting sqref="J112:K117">
    <cfRule type="expression" dxfId="763" priority="90">
      <formula>kvartal &lt; 4</formula>
    </cfRule>
  </conditionalFormatting>
  <conditionalFormatting sqref="J122:K127">
    <cfRule type="expression" dxfId="762" priority="89">
      <formula>kvartal &lt; 4</formula>
    </cfRule>
  </conditionalFormatting>
  <conditionalFormatting sqref="J132:K137">
    <cfRule type="expression" dxfId="761" priority="88">
      <formula>kvartal &lt; 4</formula>
    </cfRule>
  </conditionalFormatting>
  <conditionalFormatting sqref="J146:K146">
    <cfRule type="expression" dxfId="760" priority="87">
      <formula>kvartal &lt; 4</formula>
    </cfRule>
  </conditionalFormatting>
  <conditionalFormatting sqref="J154:K154">
    <cfRule type="expression" dxfId="759" priority="86">
      <formula>kvartal &lt; 4</formula>
    </cfRule>
  </conditionalFormatting>
  <conditionalFormatting sqref="A26:A28">
    <cfRule type="expression" dxfId="758" priority="70">
      <formula>kvartal &lt; 4</formula>
    </cfRule>
  </conditionalFormatting>
  <conditionalFormatting sqref="A32:A33">
    <cfRule type="expression" dxfId="757" priority="69">
      <formula>kvartal &lt; 4</formula>
    </cfRule>
  </conditionalFormatting>
  <conditionalFormatting sqref="A37:A39">
    <cfRule type="expression" dxfId="756" priority="68">
      <formula>kvartal &lt; 4</formula>
    </cfRule>
  </conditionalFormatting>
  <conditionalFormatting sqref="A57:A59">
    <cfRule type="expression" dxfId="755" priority="67">
      <formula>kvartal &lt; 4</formula>
    </cfRule>
  </conditionalFormatting>
  <conditionalFormatting sqref="A63:A65">
    <cfRule type="expression" dxfId="754" priority="66">
      <formula>kvartal &lt; 4</formula>
    </cfRule>
  </conditionalFormatting>
  <conditionalFormatting sqref="A82:A87">
    <cfRule type="expression" dxfId="753" priority="65">
      <formula>kvartal &lt; 4</formula>
    </cfRule>
  </conditionalFormatting>
  <conditionalFormatting sqref="A92:A97">
    <cfRule type="expression" dxfId="752" priority="64">
      <formula>kvartal &lt; 4</formula>
    </cfRule>
  </conditionalFormatting>
  <conditionalFormatting sqref="A102:A107">
    <cfRule type="expression" dxfId="751" priority="63">
      <formula>kvartal &lt; 4</formula>
    </cfRule>
  </conditionalFormatting>
  <conditionalFormatting sqref="A112:A117">
    <cfRule type="expression" dxfId="750" priority="62">
      <formula>kvartal &lt; 4</formula>
    </cfRule>
  </conditionalFormatting>
  <conditionalFormatting sqref="A122:A127">
    <cfRule type="expression" dxfId="749" priority="61">
      <formula>kvartal &lt; 4</formula>
    </cfRule>
  </conditionalFormatting>
  <conditionalFormatting sqref="A132:A137">
    <cfRule type="expression" dxfId="748" priority="60">
      <formula>kvartal &lt; 4</formula>
    </cfRule>
  </conditionalFormatting>
  <conditionalFormatting sqref="A146">
    <cfRule type="expression" dxfId="747" priority="59">
      <formula>kvartal &lt; 4</formula>
    </cfRule>
  </conditionalFormatting>
  <conditionalFormatting sqref="A154">
    <cfRule type="expression" dxfId="746" priority="58">
      <formula>kvartal &lt; 4</formula>
    </cfRule>
  </conditionalFormatting>
  <conditionalFormatting sqref="A29">
    <cfRule type="expression" dxfId="745" priority="57">
      <formula>kvartal &lt; 4</formula>
    </cfRule>
  </conditionalFormatting>
  <conditionalFormatting sqref="B82">
    <cfRule type="expression" dxfId="744" priority="55">
      <formula>kvartal &lt; 4</formula>
    </cfRule>
  </conditionalFormatting>
  <conditionalFormatting sqref="C82">
    <cfRule type="expression" dxfId="743" priority="54">
      <formula>kvartal &lt; 4</formula>
    </cfRule>
  </conditionalFormatting>
  <conditionalFormatting sqref="B85">
    <cfRule type="expression" dxfId="742" priority="53">
      <formula>kvartal &lt; 4</formula>
    </cfRule>
  </conditionalFormatting>
  <conditionalFormatting sqref="C85">
    <cfRule type="expression" dxfId="741" priority="52">
      <formula>kvartal &lt; 4</formula>
    </cfRule>
  </conditionalFormatting>
  <conditionalFormatting sqref="B146">
    <cfRule type="expression" dxfId="740" priority="51">
      <formula>kvartal &lt; 4</formula>
    </cfRule>
  </conditionalFormatting>
  <conditionalFormatting sqref="C146">
    <cfRule type="expression" dxfId="739" priority="50">
      <formula>kvartal &lt; 4</formula>
    </cfRule>
  </conditionalFormatting>
  <conditionalFormatting sqref="B154">
    <cfRule type="expression" dxfId="738" priority="49">
      <formula>kvartal &lt; 4</formula>
    </cfRule>
  </conditionalFormatting>
  <conditionalFormatting sqref="C154">
    <cfRule type="expression" dxfId="737" priority="48">
      <formula>kvartal &lt; 4</formula>
    </cfRule>
  </conditionalFormatting>
  <conditionalFormatting sqref="F146">
    <cfRule type="expression" dxfId="736" priority="47">
      <formula>kvartal &lt; 4</formula>
    </cfRule>
  </conditionalFormatting>
  <conditionalFormatting sqref="G146">
    <cfRule type="expression" dxfId="735" priority="46">
      <formula>kvartal &lt; 4</formula>
    </cfRule>
  </conditionalFormatting>
  <conditionalFormatting sqref="F154:G154">
    <cfRule type="expression" dxfId="734" priority="45">
      <formula>kvartal &lt; 4</formula>
    </cfRule>
  </conditionalFormatting>
  <conditionalFormatting sqref="F92">
    <cfRule type="expression" dxfId="733" priority="44">
      <formula>kvartal &lt; 4</formula>
    </cfRule>
  </conditionalFormatting>
  <conditionalFormatting sqref="G92">
    <cfRule type="expression" dxfId="732" priority="43">
      <formula>kvartal &lt; 4</formula>
    </cfRule>
  </conditionalFormatting>
  <conditionalFormatting sqref="F95">
    <cfRule type="expression" dxfId="731" priority="42">
      <formula>kvartal &lt; 4</formula>
    </cfRule>
  </conditionalFormatting>
  <conditionalFormatting sqref="G95">
    <cfRule type="expression" dxfId="730" priority="41">
      <formula>kvartal &lt; 4</formula>
    </cfRule>
  </conditionalFormatting>
  <conditionalFormatting sqref="F102">
    <cfRule type="expression" dxfId="729" priority="40">
      <formula>kvartal &lt; 4</formula>
    </cfRule>
  </conditionalFormatting>
  <conditionalFormatting sqref="G102">
    <cfRule type="expression" dxfId="728" priority="39">
      <formula>kvartal &lt; 4</formula>
    </cfRule>
  </conditionalFormatting>
  <conditionalFormatting sqref="F105">
    <cfRule type="expression" dxfId="727" priority="38">
      <formula>kvartal &lt; 4</formula>
    </cfRule>
  </conditionalFormatting>
  <conditionalFormatting sqref="G105">
    <cfRule type="expression" dxfId="726" priority="37">
      <formula>kvartal &lt; 4</formula>
    </cfRule>
  </conditionalFormatting>
  <conditionalFormatting sqref="F82">
    <cfRule type="expression" dxfId="725" priority="36">
      <formula>kvartal &lt; 4</formula>
    </cfRule>
  </conditionalFormatting>
  <conditionalFormatting sqref="G82">
    <cfRule type="expression" dxfId="724" priority="35">
      <formula>kvartal &lt; 4</formula>
    </cfRule>
  </conditionalFormatting>
  <conditionalFormatting sqref="F85">
    <cfRule type="expression" dxfId="723" priority="34">
      <formula>kvartal &lt; 4</formula>
    </cfRule>
  </conditionalFormatting>
  <conditionalFormatting sqref="G85">
    <cfRule type="expression" dxfId="722" priority="33">
      <formula>kvartal &lt; 4</formula>
    </cfRule>
  </conditionalFormatting>
  <conditionalFormatting sqref="F112">
    <cfRule type="expression" dxfId="721" priority="32">
      <formula>kvartal &lt; 4</formula>
    </cfRule>
  </conditionalFormatting>
  <conditionalFormatting sqref="G112">
    <cfRule type="expression" dxfId="720" priority="31">
      <formula>kvartal &lt; 4</formula>
    </cfRule>
  </conditionalFormatting>
  <conditionalFormatting sqref="F115">
    <cfRule type="expression" dxfId="719" priority="30">
      <formula>kvartal &lt; 4</formula>
    </cfRule>
  </conditionalFormatting>
  <conditionalFormatting sqref="G115">
    <cfRule type="expression" dxfId="718" priority="29">
      <formula>kvartal &lt; 4</formula>
    </cfRule>
  </conditionalFormatting>
  <conditionalFormatting sqref="F122">
    <cfRule type="expression" dxfId="717" priority="28">
      <formula>kvartal &lt; 4</formula>
    </cfRule>
  </conditionalFormatting>
  <conditionalFormatting sqref="G122">
    <cfRule type="expression" dxfId="716" priority="27">
      <formula>kvartal &lt; 4</formula>
    </cfRule>
  </conditionalFormatting>
  <conditionalFormatting sqref="F125">
    <cfRule type="expression" dxfId="715" priority="26">
      <formula>kvartal &lt; 4</formula>
    </cfRule>
  </conditionalFormatting>
  <conditionalFormatting sqref="G125">
    <cfRule type="expression" dxfId="714" priority="25">
      <formula>kvartal &lt; 4</formula>
    </cfRule>
  </conditionalFormatting>
  <conditionalFormatting sqref="F132">
    <cfRule type="expression" dxfId="713" priority="24">
      <formula>kvartal &lt; 4</formula>
    </cfRule>
  </conditionalFormatting>
  <conditionalFormatting sqref="G132">
    <cfRule type="expression" dxfId="712" priority="23">
      <formula>kvartal &lt; 4</formula>
    </cfRule>
  </conditionalFormatting>
  <conditionalFormatting sqref="F135">
    <cfRule type="expression" dxfId="711" priority="22">
      <formula>kvartal &lt; 4</formula>
    </cfRule>
  </conditionalFormatting>
  <conditionalFormatting sqref="G135">
    <cfRule type="expression" dxfId="710" priority="21">
      <formula>kvartal &lt; 4</formula>
    </cfRule>
  </conditionalFormatting>
  <conditionalFormatting sqref="B132">
    <cfRule type="expression" dxfId="709" priority="20">
      <formula>kvartal &lt; 4</formula>
    </cfRule>
  </conditionalFormatting>
  <conditionalFormatting sqref="C132">
    <cfRule type="expression" dxfId="708" priority="19">
      <formula>kvartal &lt; 4</formula>
    </cfRule>
  </conditionalFormatting>
  <conditionalFormatting sqref="B135">
    <cfRule type="expression" dxfId="707" priority="18">
      <formula>kvartal &lt; 4</formula>
    </cfRule>
  </conditionalFormatting>
  <conditionalFormatting sqref="C135">
    <cfRule type="expression" dxfId="706" priority="17">
      <formula>kvartal &lt; 4</formula>
    </cfRule>
  </conditionalFormatting>
  <conditionalFormatting sqref="B122">
    <cfRule type="expression" dxfId="705" priority="16">
      <formula>kvartal &lt; 4</formula>
    </cfRule>
  </conditionalFormatting>
  <conditionalFormatting sqref="C122">
    <cfRule type="expression" dxfId="704" priority="15">
      <formula>kvartal &lt; 4</formula>
    </cfRule>
  </conditionalFormatting>
  <conditionalFormatting sqref="B125">
    <cfRule type="expression" dxfId="703" priority="14">
      <formula>kvartal &lt; 4</formula>
    </cfRule>
  </conditionalFormatting>
  <conditionalFormatting sqref="C125">
    <cfRule type="expression" dxfId="702" priority="13">
      <formula>kvartal &lt; 4</formula>
    </cfRule>
  </conditionalFormatting>
  <conditionalFormatting sqref="B112">
    <cfRule type="expression" dxfId="701" priority="12">
      <formula>kvartal &lt; 4</formula>
    </cfRule>
  </conditionalFormatting>
  <conditionalFormatting sqref="C112">
    <cfRule type="expression" dxfId="700" priority="11">
      <formula>kvartal &lt; 4</formula>
    </cfRule>
  </conditionalFormatting>
  <conditionalFormatting sqref="B115">
    <cfRule type="expression" dxfId="699" priority="10">
      <formula>kvartal &lt; 4</formula>
    </cfRule>
  </conditionalFormatting>
  <conditionalFormatting sqref="C115">
    <cfRule type="expression" dxfId="698" priority="9">
      <formula>kvartal &lt; 4</formula>
    </cfRule>
  </conditionalFormatting>
  <conditionalFormatting sqref="B102">
    <cfRule type="expression" dxfId="697" priority="8">
      <formula>kvartal &lt; 4</formula>
    </cfRule>
  </conditionalFormatting>
  <conditionalFormatting sqref="C102">
    <cfRule type="expression" dxfId="696" priority="7">
      <formula>kvartal &lt; 4</formula>
    </cfRule>
  </conditionalFormatting>
  <conditionalFormatting sqref="B105">
    <cfRule type="expression" dxfId="695" priority="6">
      <formula>kvartal &lt; 4</formula>
    </cfRule>
  </conditionalFormatting>
  <conditionalFormatting sqref="C105">
    <cfRule type="expression" dxfId="694" priority="5">
      <formula>kvartal &lt; 4</formula>
    </cfRule>
  </conditionalFormatting>
  <conditionalFormatting sqref="B92">
    <cfRule type="expression" dxfId="693" priority="4">
      <formula>kvartal &lt; 4</formula>
    </cfRule>
  </conditionalFormatting>
  <conditionalFormatting sqref="C92">
    <cfRule type="expression" dxfId="692" priority="3">
      <formula>kvartal &lt; 4</formula>
    </cfRule>
  </conditionalFormatting>
  <conditionalFormatting sqref="B95">
    <cfRule type="expression" dxfId="691" priority="2">
      <formula>kvartal &lt; 4</formula>
    </cfRule>
  </conditionalFormatting>
  <conditionalFormatting sqref="C95">
    <cfRule type="expression" dxfId="690" priority="1">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O176"/>
  <sheetViews>
    <sheetView showGridLines="0" zoomScale="90" zoomScaleNormal="90" workbookViewId="0">
      <selection activeCell="A5" sqref="A5"/>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160</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378">
        <v>40271</v>
      </c>
      <c r="G7" s="379">
        <v>35440</v>
      </c>
      <c r="H7" s="263">
        <v>-12</v>
      </c>
      <c r="I7" s="179">
        <v>1.2898255354989341</v>
      </c>
      <c r="J7" s="380">
        <v>40271</v>
      </c>
      <c r="K7" s="381">
        <v>35440</v>
      </c>
      <c r="L7" s="267">
        <v>-12</v>
      </c>
      <c r="M7" s="179">
        <v>0.79308714510676337</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382">
        <v>40037</v>
      </c>
      <c r="G10" s="383">
        <v>36000</v>
      </c>
      <c r="H10" s="167">
        <v>-10.1</v>
      </c>
      <c r="I10" s="179">
        <v>1.4533425807314819</v>
      </c>
      <c r="J10" s="380">
        <v>40037</v>
      </c>
      <c r="K10" s="381">
        <v>36000</v>
      </c>
      <c r="L10" s="268">
        <v>-10.1</v>
      </c>
      <c r="M10" s="179">
        <v>1.3999570199234204</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382">
        <v>418852</v>
      </c>
      <c r="G13" s="383">
        <v>535862</v>
      </c>
      <c r="H13" s="167">
        <v>27.9</v>
      </c>
      <c r="I13" s="179">
        <v>1.9715200062797598</v>
      </c>
      <c r="J13" s="380">
        <v>418852</v>
      </c>
      <c r="K13" s="381">
        <v>535862</v>
      </c>
      <c r="L13" s="268">
        <v>27.9</v>
      </c>
      <c r="M13" s="179">
        <v>1.0255762052173654</v>
      </c>
      <c r="O13" s="564" t="s">
        <v>438</v>
      </c>
    </row>
    <row r="14" spans="1:15" s="42" customFormat="1" ht="15.75" x14ac:dyDescent="0.2">
      <c r="A14" s="13" t="s">
        <v>27</v>
      </c>
      <c r="B14" s="571" t="s">
        <v>438</v>
      </c>
      <c r="C14" s="580" t="s">
        <v>438</v>
      </c>
      <c r="D14" s="596" t="s">
        <v>438</v>
      </c>
      <c r="E14" s="587" t="s">
        <v>438</v>
      </c>
      <c r="F14" s="382">
        <v>161</v>
      </c>
      <c r="G14" s="383">
        <v>2423</v>
      </c>
      <c r="H14" s="167">
        <v>999</v>
      </c>
      <c r="I14" s="179">
        <v>2.0039569951219218</v>
      </c>
      <c r="J14" s="380">
        <v>161</v>
      </c>
      <c r="K14" s="381">
        <v>2423</v>
      </c>
      <c r="L14" s="268">
        <v>999</v>
      </c>
      <c r="M14" s="179">
        <v>1.8921294380412927</v>
      </c>
      <c r="N14" s="145"/>
      <c r="O14" s="564" t="s">
        <v>438</v>
      </c>
    </row>
    <row r="15" spans="1:15" s="42" customFormat="1" ht="15.75" x14ac:dyDescent="0.2">
      <c r="A15" s="40" t="s">
        <v>26</v>
      </c>
      <c r="B15" s="572" t="s">
        <v>438</v>
      </c>
      <c r="C15" s="581" t="s">
        <v>438</v>
      </c>
      <c r="D15" s="588" t="s">
        <v>438</v>
      </c>
      <c r="E15" s="588" t="s">
        <v>438</v>
      </c>
      <c r="F15" s="384">
        <v>162</v>
      </c>
      <c r="G15" s="385">
        <v>678</v>
      </c>
      <c r="H15" s="168">
        <v>318.5</v>
      </c>
      <c r="I15" s="168">
        <v>1.6651014704657952</v>
      </c>
      <c r="J15" s="386">
        <v>162</v>
      </c>
      <c r="K15" s="387">
        <v>678</v>
      </c>
      <c r="L15" s="269">
        <v>318.5</v>
      </c>
      <c r="M15" s="168">
        <v>1.6642840068236018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390">
        <v>561</v>
      </c>
      <c r="G25" s="389">
        <v>138</v>
      </c>
      <c r="H25" s="263">
        <v>-75.400000000000006</v>
      </c>
      <c r="I25" s="179">
        <v>0.12280185345747031</v>
      </c>
      <c r="J25" s="388">
        <v>561</v>
      </c>
      <c r="K25" s="388">
        <v>138</v>
      </c>
      <c r="L25" s="267">
        <v>-75.400000000000006</v>
      </c>
      <c r="M25" s="167">
        <v>3.1110608812551694E-2</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380">
        <v>941881</v>
      </c>
      <c r="G36" s="381">
        <v>846170</v>
      </c>
      <c r="H36" s="167">
        <v>-10.199999999999999</v>
      </c>
      <c r="I36" s="179">
        <v>4.493722503233049</v>
      </c>
      <c r="J36" s="243">
        <v>941881</v>
      </c>
      <c r="K36" s="243">
        <v>846170</v>
      </c>
      <c r="L36" s="268">
        <v>-10.199999999999999</v>
      </c>
      <c r="M36" s="167">
        <v>1.1917552683069292</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380">
        <v>731</v>
      </c>
      <c r="G40" s="381">
        <v>364</v>
      </c>
      <c r="H40" s="167">
        <v>-50.2</v>
      </c>
      <c r="I40" s="179">
        <v>-15.984201706854527</v>
      </c>
      <c r="J40" s="243">
        <v>731</v>
      </c>
      <c r="K40" s="243">
        <v>364</v>
      </c>
      <c r="L40" s="268">
        <v>-50.2</v>
      </c>
      <c r="M40" s="167">
        <v>3.6432169933941196</v>
      </c>
      <c r="O40" s="564" t="s">
        <v>438</v>
      </c>
    </row>
    <row r="41" spans="1:15" ht="15.75" x14ac:dyDescent="0.2">
      <c r="A41" s="13" t="s">
        <v>26</v>
      </c>
      <c r="B41" s="575" t="s">
        <v>438</v>
      </c>
      <c r="C41" s="399" t="s">
        <v>438</v>
      </c>
      <c r="D41" s="596" t="s">
        <v>438</v>
      </c>
      <c r="E41" s="587" t="s">
        <v>438</v>
      </c>
      <c r="F41" s="380">
        <v>4414</v>
      </c>
      <c r="G41" s="381">
        <v>793</v>
      </c>
      <c r="H41" s="167">
        <v>-82</v>
      </c>
      <c r="I41" s="179">
        <v>2.6636948699703997</v>
      </c>
      <c r="J41" s="243">
        <v>4414</v>
      </c>
      <c r="K41" s="243">
        <v>793</v>
      </c>
      <c r="L41" s="268">
        <v>-82</v>
      </c>
      <c r="M41" s="167">
        <v>47.852617125405295</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71" t="s">
        <v>438</v>
      </c>
      <c r="C54" s="580" t="s">
        <v>438</v>
      </c>
      <c r="D54" s="606" t="s">
        <v>438</v>
      </c>
      <c r="E54" s="587" t="s">
        <v>438</v>
      </c>
      <c r="F54" s="146"/>
      <c r="G54" s="32"/>
      <c r="H54" s="160"/>
      <c r="I54" s="160"/>
      <c r="J54" s="36"/>
      <c r="K54" s="36"/>
      <c r="L54" s="160"/>
      <c r="M54" s="160"/>
      <c r="N54" s="149"/>
      <c r="O54" s="564" t="s">
        <v>438</v>
      </c>
    </row>
    <row r="55" spans="1:15" s="3" customFormat="1" ht="15.75" x14ac:dyDescent="0.2">
      <c r="A55" s="37" t="s">
        <v>341</v>
      </c>
      <c r="B55" s="577" t="s">
        <v>438</v>
      </c>
      <c r="C55" s="583" t="s">
        <v>438</v>
      </c>
      <c r="D55" s="601" t="s">
        <v>438</v>
      </c>
      <c r="E55" s="587" t="s">
        <v>438</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505">
        <v>3</v>
      </c>
      <c r="G79" s="505">
        <v>3</v>
      </c>
      <c r="H79" s="600" t="s">
        <v>438</v>
      </c>
      <c r="I79" s="179">
        <v>5.5265204532539729E-5</v>
      </c>
      <c r="J79" s="381">
        <v>3</v>
      </c>
      <c r="K79" s="388">
        <v>3</v>
      </c>
      <c r="L79" s="601" t="s">
        <v>438</v>
      </c>
      <c r="M79" s="179">
        <v>2.5487387104346464E-5</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612" t="s">
        <v>438</v>
      </c>
      <c r="C81" s="585" t="s">
        <v>438</v>
      </c>
      <c r="D81" s="596" t="s">
        <v>438</v>
      </c>
      <c r="E81" s="587" t="s">
        <v>438</v>
      </c>
      <c r="F81" s="363">
        <v>3</v>
      </c>
      <c r="G81" s="364">
        <v>3</v>
      </c>
      <c r="H81" s="596" t="s">
        <v>438</v>
      </c>
      <c r="I81" s="179">
        <v>5.5265204532539729E-5</v>
      </c>
      <c r="J81" s="359">
        <v>3</v>
      </c>
      <c r="K81" s="43">
        <v>3</v>
      </c>
      <c r="L81" s="601" t="s">
        <v>438</v>
      </c>
      <c r="M81" s="179">
        <v>5.4351395994757474E-5</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586" t="s">
        <v>438</v>
      </c>
      <c r="D88" s="596" t="s">
        <v>438</v>
      </c>
      <c r="E88" s="587" t="s">
        <v>438</v>
      </c>
      <c r="F88" s="245" t="s">
        <v>438</v>
      </c>
      <c r="G88" s="586" t="s">
        <v>438</v>
      </c>
      <c r="H88" s="596" t="s">
        <v>438</v>
      </c>
      <c r="I88" s="587" t="s">
        <v>438</v>
      </c>
      <c r="J88" s="197" t="s">
        <v>438</v>
      </c>
      <c r="K88" s="574" t="s">
        <v>438</v>
      </c>
      <c r="L88" s="601" t="s">
        <v>438</v>
      </c>
      <c r="M88" s="587" t="s">
        <v>438</v>
      </c>
      <c r="N88" s="149"/>
      <c r="O88" s="564" t="s">
        <v>438</v>
      </c>
    </row>
    <row r="89" spans="1:15" ht="15.75" x14ac:dyDescent="0.2">
      <c r="A89" s="20" t="s">
        <v>347</v>
      </c>
      <c r="B89" s="245" t="s">
        <v>438</v>
      </c>
      <c r="C89" s="245" t="s">
        <v>438</v>
      </c>
      <c r="D89" s="596" t="s">
        <v>438</v>
      </c>
      <c r="E89" s="587" t="s">
        <v>438</v>
      </c>
      <c r="F89" s="245" t="s">
        <v>438</v>
      </c>
      <c r="G89" s="586" t="s">
        <v>438</v>
      </c>
      <c r="H89" s="596" t="s">
        <v>438</v>
      </c>
      <c r="I89" s="587" t="s">
        <v>438</v>
      </c>
      <c r="J89" s="197" t="s">
        <v>438</v>
      </c>
      <c r="K89" s="574" t="s">
        <v>438</v>
      </c>
      <c r="L89" s="601" t="s">
        <v>438</v>
      </c>
      <c r="M89" s="587" t="s">
        <v>438</v>
      </c>
      <c r="O89" s="564" t="s">
        <v>438</v>
      </c>
    </row>
    <row r="90" spans="1:15" x14ac:dyDescent="0.2">
      <c r="A90" s="20" t="s">
        <v>9</v>
      </c>
      <c r="B90" s="245" t="s">
        <v>438</v>
      </c>
      <c r="C90" s="586" t="s">
        <v>438</v>
      </c>
      <c r="D90" s="596" t="s">
        <v>438</v>
      </c>
      <c r="E90" s="587" t="s">
        <v>438</v>
      </c>
      <c r="F90" s="245" t="s">
        <v>438</v>
      </c>
      <c r="G90" s="586" t="s">
        <v>438</v>
      </c>
      <c r="H90" s="596" t="s">
        <v>438</v>
      </c>
      <c r="I90" s="587" t="s">
        <v>438</v>
      </c>
      <c r="J90" s="197" t="s">
        <v>438</v>
      </c>
      <c r="K90" s="574" t="s">
        <v>438</v>
      </c>
      <c r="L90" s="601" t="s">
        <v>438</v>
      </c>
      <c r="M90" s="587" t="s">
        <v>438</v>
      </c>
      <c r="O90" s="564" t="s">
        <v>438</v>
      </c>
    </row>
    <row r="91" spans="1:15" x14ac:dyDescent="0.2">
      <c r="A91" s="20" t="s">
        <v>10</v>
      </c>
      <c r="B91" s="579" t="s">
        <v>438</v>
      </c>
      <c r="C91" s="585" t="s">
        <v>438</v>
      </c>
      <c r="D91" s="596" t="s">
        <v>438</v>
      </c>
      <c r="E91" s="587" t="s">
        <v>438</v>
      </c>
      <c r="F91" s="579" t="s">
        <v>438</v>
      </c>
      <c r="G91" s="585" t="s">
        <v>438</v>
      </c>
      <c r="H91" s="596" t="s">
        <v>438</v>
      </c>
      <c r="I91" s="587" t="s">
        <v>438</v>
      </c>
      <c r="J91" s="197" t="s">
        <v>438</v>
      </c>
      <c r="K91" s="574" t="s">
        <v>438</v>
      </c>
      <c r="L91" s="601" t="s">
        <v>438</v>
      </c>
      <c r="M91" s="587" t="s">
        <v>438</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5" t="s">
        <v>438</v>
      </c>
      <c r="C98" s="586" t="s">
        <v>438</v>
      </c>
      <c r="D98" s="596" t="s">
        <v>438</v>
      </c>
      <c r="E98" s="587" t="s">
        <v>438</v>
      </c>
      <c r="F98" s="241">
        <v>3</v>
      </c>
      <c r="G98" s="146">
        <v>3</v>
      </c>
      <c r="H98" s="596" t="s">
        <v>438</v>
      </c>
      <c r="I98" s="179">
        <v>9.3551065413480711E-2</v>
      </c>
      <c r="J98" s="359">
        <v>3</v>
      </c>
      <c r="K98" s="43">
        <v>3</v>
      </c>
      <c r="L98" s="601" t="s">
        <v>438</v>
      </c>
      <c r="M98" s="179">
        <v>1.5755825978438574E-3</v>
      </c>
      <c r="O98" s="564" t="s">
        <v>438</v>
      </c>
    </row>
    <row r="99" spans="1:15" ht="15.75" x14ac:dyDescent="0.2">
      <c r="A99" s="13" t="s">
        <v>29</v>
      </c>
      <c r="B99" s="400" t="s">
        <v>438</v>
      </c>
      <c r="C99" s="400" t="s">
        <v>438</v>
      </c>
      <c r="D99" s="596" t="s">
        <v>438</v>
      </c>
      <c r="E99" s="587" t="s">
        <v>438</v>
      </c>
      <c r="F99" s="400" t="s">
        <v>438</v>
      </c>
      <c r="G99" s="400" t="s">
        <v>438</v>
      </c>
      <c r="H99" s="596" t="s">
        <v>438</v>
      </c>
      <c r="I99" s="587" t="s">
        <v>438</v>
      </c>
      <c r="J99" s="399" t="s">
        <v>438</v>
      </c>
      <c r="K99" s="575" t="s">
        <v>438</v>
      </c>
      <c r="L99" s="601" t="s">
        <v>438</v>
      </c>
      <c r="M99" s="587" t="s">
        <v>438</v>
      </c>
      <c r="O99" s="564" t="s">
        <v>438</v>
      </c>
    </row>
    <row r="100" spans="1:15" x14ac:dyDescent="0.2">
      <c r="A100" s="20" t="s">
        <v>9</v>
      </c>
      <c r="B100" s="245" t="s">
        <v>438</v>
      </c>
      <c r="C100" s="586" t="s">
        <v>438</v>
      </c>
      <c r="D100" s="596" t="s">
        <v>438</v>
      </c>
      <c r="E100" s="587" t="s">
        <v>438</v>
      </c>
      <c r="F100" s="245" t="s">
        <v>438</v>
      </c>
      <c r="G100" s="586" t="s">
        <v>438</v>
      </c>
      <c r="H100" s="596" t="s">
        <v>438</v>
      </c>
      <c r="I100" s="587" t="s">
        <v>438</v>
      </c>
      <c r="J100" s="197" t="s">
        <v>438</v>
      </c>
      <c r="K100" s="574" t="s">
        <v>438</v>
      </c>
      <c r="L100" s="601" t="s">
        <v>438</v>
      </c>
      <c r="M100" s="587" t="s">
        <v>438</v>
      </c>
      <c r="O100" s="564" t="s">
        <v>438</v>
      </c>
    </row>
    <row r="101" spans="1:15" x14ac:dyDescent="0.2">
      <c r="A101" s="20" t="s">
        <v>10</v>
      </c>
      <c r="B101" s="245" t="s">
        <v>438</v>
      </c>
      <c r="C101" s="586" t="s">
        <v>438</v>
      </c>
      <c r="D101" s="596" t="s">
        <v>438</v>
      </c>
      <c r="E101" s="587" t="s">
        <v>438</v>
      </c>
      <c r="F101" s="579" t="s">
        <v>438</v>
      </c>
      <c r="G101" s="579" t="s">
        <v>438</v>
      </c>
      <c r="H101" s="596" t="s">
        <v>438</v>
      </c>
      <c r="I101" s="587" t="s">
        <v>438</v>
      </c>
      <c r="J101" s="197" t="s">
        <v>438</v>
      </c>
      <c r="K101" s="574" t="s">
        <v>438</v>
      </c>
      <c r="L101" s="601" t="s">
        <v>438</v>
      </c>
      <c r="M101" s="587" t="s">
        <v>438</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586" t="s">
        <v>438</v>
      </c>
      <c r="D108" s="596" t="s">
        <v>438</v>
      </c>
      <c r="E108" s="587" t="s">
        <v>438</v>
      </c>
      <c r="F108" s="245" t="s">
        <v>438</v>
      </c>
      <c r="G108" s="586" t="s">
        <v>438</v>
      </c>
      <c r="H108" s="596" t="s">
        <v>438</v>
      </c>
      <c r="I108" s="587" t="s">
        <v>438</v>
      </c>
      <c r="J108" s="197" t="s">
        <v>438</v>
      </c>
      <c r="K108" s="574" t="s">
        <v>438</v>
      </c>
      <c r="L108" s="601" t="s">
        <v>438</v>
      </c>
      <c r="M108" s="587" t="s">
        <v>438</v>
      </c>
      <c r="O108" s="564" t="s">
        <v>438</v>
      </c>
    </row>
    <row r="109" spans="1:15" ht="15.75" x14ac:dyDescent="0.2">
      <c r="A109" s="20" t="s">
        <v>347</v>
      </c>
      <c r="B109" s="245" t="s">
        <v>438</v>
      </c>
      <c r="C109" s="586" t="s">
        <v>438</v>
      </c>
      <c r="D109" s="596" t="s">
        <v>438</v>
      </c>
      <c r="E109" s="587" t="s">
        <v>438</v>
      </c>
      <c r="F109" s="579" t="s">
        <v>438</v>
      </c>
      <c r="G109" s="579" t="s">
        <v>438</v>
      </c>
      <c r="H109" s="596" t="s">
        <v>438</v>
      </c>
      <c r="I109" s="587" t="s">
        <v>438</v>
      </c>
      <c r="J109" s="197" t="s">
        <v>438</v>
      </c>
      <c r="K109" s="574" t="s">
        <v>438</v>
      </c>
      <c r="L109" s="601" t="s">
        <v>438</v>
      </c>
      <c r="M109" s="587" t="s">
        <v>438</v>
      </c>
      <c r="O109" s="564" t="s">
        <v>438</v>
      </c>
    </row>
    <row r="110" spans="1:15" x14ac:dyDescent="0.2">
      <c r="A110" s="20" t="s">
        <v>9</v>
      </c>
      <c r="B110" s="245" t="s">
        <v>438</v>
      </c>
      <c r="C110" s="586" t="s">
        <v>438</v>
      </c>
      <c r="D110" s="596" t="s">
        <v>438</v>
      </c>
      <c r="E110" s="587" t="s">
        <v>438</v>
      </c>
      <c r="F110" s="579" t="s">
        <v>438</v>
      </c>
      <c r="G110" s="585" t="s">
        <v>438</v>
      </c>
      <c r="H110" s="596" t="s">
        <v>438</v>
      </c>
      <c r="I110" s="587" t="s">
        <v>438</v>
      </c>
      <c r="J110" s="197" t="s">
        <v>438</v>
      </c>
      <c r="K110" s="574" t="s">
        <v>438</v>
      </c>
      <c r="L110" s="601" t="s">
        <v>438</v>
      </c>
      <c r="M110" s="587" t="s">
        <v>438</v>
      </c>
      <c r="O110" s="564" t="s">
        <v>438</v>
      </c>
    </row>
    <row r="111" spans="1:15" x14ac:dyDescent="0.2">
      <c r="A111" s="20" t="s">
        <v>10</v>
      </c>
      <c r="B111" s="579" t="s">
        <v>438</v>
      </c>
      <c r="C111" s="585" t="s">
        <v>438</v>
      </c>
      <c r="D111" s="596" t="s">
        <v>438</v>
      </c>
      <c r="E111" s="587" t="s">
        <v>438</v>
      </c>
      <c r="F111" s="579" t="s">
        <v>438</v>
      </c>
      <c r="G111" s="585" t="s">
        <v>438</v>
      </c>
      <c r="H111" s="596" t="s">
        <v>438</v>
      </c>
      <c r="I111" s="587" t="s">
        <v>438</v>
      </c>
      <c r="J111" s="197" t="s">
        <v>438</v>
      </c>
      <c r="K111" s="574" t="s">
        <v>438</v>
      </c>
      <c r="L111" s="601" t="s">
        <v>438</v>
      </c>
      <c r="M111" s="587" t="s">
        <v>438</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5" t="s">
        <v>438</v>
      </c>
      <c r="C118" s="586" t="s">
        <v>438</v>
      </c>
      <c r="D118" s="596" t="s">
        <v>438</v>
      </c>
      <c r="E118" s="587" t="s">
        <v>438</v>
      </c>
      <c r="F118" s="245" t="s">
        <v>438</v>
      </c>
      <c r="G118" s="586" t="s">
        <v>438</v>
      </c>
      <c r="H118" s="596" t="s">
        <v>438</v>
      </c>
      <c r="I118" s="587" t="s">
        <v>438</v>
      </c>
      <c r="J118" s="197" t="s">
        <v>438</v>
      </c>
      <c r="K118" s="574" t="s">
        <v>438</v>
      </c>
      <c r="L118" s="601" t="s">
        <v>438</v>
      </c>
      <c r="M118" s="587" t="s">
        <v>438</v>
      </c>
      <c r="O118" s="564" t="s">
        <v>438</v>
      </c>
    </row>
    <row r="119" spans="1:15" ht="15.75" x14ac:dyDescent="0.2">
      <c r="A119" s="13" t="s">
        <v>28</v>
      </c>
      <c r="B119" s="607" t="s">
        <v>438</v>
      </c>
      <c r="C119" s="607" t="s">
        <v>438</v>
      </c>
      <c r="D119" s="596" t="s">
        <v>438</v>
      </c>
      <c r="E119" s="587" t="s">
        <v>438</v>
      </c>
      <c r="F119" s="505">
        <v>163019</v>
      </c>
      <c r="G119" s="505">
        <v>174405</v>
      </c>
      <c r="H119" s="167">
        <v>7</v>
      </c>
      <c r="I119" s="179">
        <v>0.11643301207800733</v>
      </c>
      <c r="J119" s="381">
        <v>163019</v>
      </c>
      <c r="K119" s="243">
        <v>174405</v>
      </c>
      <c r="L119" s="268">
        <v>7</v>
      </c>
      <c r="M119" s="179">
        <v>3.3324955694867757E-2</v>
      </c>
      <c r="O119" s="564" t="s">
        <v>438</v>
      </c>
    </row>
    <row r="120" spans="1:15" x14ac:dyDescent="0.2">
      <c r="A120" s="20" t="s">
        <v>9</v>
      </c>
      <c r="B120" s="245" t="s">
        <v>438</v>
      </c>
      <c r="C120" s="586" t="s">
        <v>438</v>
      </c>
      <c r="D120" s="596" t="s">
        <v>438</v>
      </c>
      <c r="E120" s="587" t="s">
        <v>438</v>
      </c>
      <c r="F120" s="245" t="s">
        <v>438</v>
      </c>
      <c r="G120" s="586" t="s">
        <v>438</v>
      </c>
      <c r="H120" s="596" t="s">
        <v>438</v>
      </c>
      <c r="I120" s="587" t="s">
        <v>438</v>
      </c>
      <c r="J120" s="197" t="s">
        <v>438</v>
      </c>
      <c r="K120" s="574" t="s">
        <v>438</v>
      </c>
      <c r="L120" s="601" t="s">
        <v>438</v>
      </c>
      <c r="M120" s="587" t="s">
        <v>438</v>
      </c>
      <c r="O120" s="564" t="s">
        <v>438</v>
      </c>
    </row>
    <row r="121" spans="1:15" x14ac:dyDescent="0.2">
      <c r="A121" s="20" t="s">
        <v>10</v>
      </c>
      <c r="B121" s="245" t="s">
        <v>438</v>
      </c>
      <c r="C121" s="586" t="s">
        <v>438</v>
      </c>
      <c r="D121" s="596" t="s">
        <v>438</v>
      </c>
      <c r="E121" s="587" t="s">
        <v>438</v>
      </c>
      <c r="F121" s="241">
        <v>163019</v>
      </c>
      <c r="G121" s="146">
        <v>174405</v>
      </c>
      <c r="H121" s="167">
        <v>7</v>
      </c>
      <c r="I121" s="179">
        <v>0.11643301207800733</v>
      </c>
      <c r="J121" s="359">
        <v>163019</v>
      </c>
      <c r="K121" s="43">
        <v>174405</v>
      </c>
      <c r="L121" s="268">
        <v>7</v>
      </c>
      <c r="M121" s="179">
        <v>0.1147627593777486</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586" t="s">
        <v>438</v>
      </c>
      <c r="D128" s="596" t="s">
        <v>438</v>
      </c>
      <c r="E128" s="587" t="s">
        <v>438</v>
      </c>
      <c r="F128" s="245" t="s">
        <v>438</v>
      </c>
      <c r="G128" s="586" t="s">
        <v>438</v>
      </c>
      <c r="H128" s="596" t="s">
        <v>438</v>
      </c>
      <c r="I128" s="587" t="s">
        <v>438</v>
      </c>
      <c r="J128" s="197" t="s">
        <v>438</v>
      </c>
      <c r="K128" s="574" t="s">
        <v>438</v>
      </c>
      <c r="L128" s="601" t="s">
        <v>438</v>
      </c>
      <c r="M128" s="587" t="s">
        <v>438</v>
      </c>
      <c r="O128" s="564" t="s">
        <v>438</v>
      </c>
    </row>
    <row r="129" spans="1:15" ht="15.75" x14ac:dyDescent="0.2">
      <c r="A129" s="20" t="s">
        <v>347</v>
      </c>
      <c r="B129" s="245" t="s">
        <v>438</v>
      </c>
      <c r="C129" s="245" t="s">
        <v>438</v>
      </c>
      <c r="D129" s="596" t="s">
        <v>438</v>
      </c>
      <c r="E129" s="587" t="s">
        <v>438</v>
      </c>
      <c r="F129" s="579" t="s">
        <v>438</v>
      </c>
      <c r="G129" s="579" t="s">
        <v>438</v>
      </c>
      <c r="H129" s="596" t="s">
        <v>438</v>
      </c>
      <c r="I129" s="587" t="s">
        <v>438</v>
      </c>
      <c r="J129" s="197" t="s">
        <v>438</v>
      </c>
      <c r="K129" s="574" t="s">
        <v>438</v>
      </c>
      <c r="L129" s="601" t="s">
        <v>438</v>
      </c>
      <c r="M129" s="587" t="s">
        <v>438</v>
      </c>
      <c r="O129" s="564" t="s">
        <v>438</v>
      </c>
    </row>
    <row r="130" spans="1:15" x14ac:dyDescent="0.2">
      <c r="A130" s="20" t="s">
        <v>9</v>
      </c>
      <c r="B130" s="579" t="s">
        <v>438</v>
      </c>
      <c r="C130" s="585" t="s">
        <v>438</v>
      </c>
      <c r="D130" s="596" t="s">
        <v>438</v>
      </c>
      <c r="E130" s="587" t="s">
        <v>438</v>
      </c>
      <c r="F130" s="245" t="s">
        <v>438</v>
      </c>
      <c r="G130" s="586" t="s">
        <v>438</v>
      </c>
      <c r="H130" s="596" t="s">
        <v>438</v>
      </c>
      <c r="I130" s="587" t="s">
        <v>438</v>
      </c>
      <c r="J130" s="197" t="s">
        <v>438</v>
      </c>
      <c r="K130" s="574" t="s">
        <v>438</v>
      </c>
      <c r="L130" s="601" t="s">
        <v>438</v>
      </c>
      <c r="M130" s="587" t="s">
        <v>438</v>
      </c>
      <c r="O130" s="564" t="s">
        <v>438</v>
      </c>
    </row>
    <row r="131" spans="1:15" x14ac:dyDescent="0.2">
      <c r="A131" s="20" t="s">
        <v>10</v>
      </c>
      <c r="B131" s="579" t="s">
        <v>438</v>
      </c>
      <c r="C131" s="585" t="s">
        <v>438</v>
      </c>
      <c r="D131" s="596" t="s">
        <v>438</v>
      </c>
      <c r="E131" s="587" t="s">
        <v>438</v>
      </c>
      <c r="F131" s="245" t="s">
        <v>438</v>
      </c>
      <c r="G131" s="245" t="s">
        <v>438</v>
      </c>
      <c r="H131" s="596" t="s">
        <v>438</v>
      </c>
      <c r="I131" s="587" t="s">
        <v>438</v>
      </c>
      <c r="J131" s="197" t="s">
        <v>438</v>
      </c>
      <c r="K131" s="574" t="s">
        <v>438</v>
      </c>
      <c r="L131" s="601" t="s">
        <v>438</v>
      </c>
      <c r="M131" s="587" t="s">
        <v>438</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5" t="s">
        <v>438</v>
      </c>
      <c r="C138" s="586" t="s">
        <v>438</v>
      </c>
      <c r="D138" s="596" t="s">
        <v>438</v>
      </c>
      <c r="E138" s="587" t="s">
        <v>438</v>
      </c>
      <c r="F138" s="241">
        <v>163019</v>
      </c>
      <c r="G138" s="146">
        <v>174405</v>
      </c>
      <c r="H138" s="167">
        <v>7</v>
      </c>
      <c r="I138" s="179">
        <v>42.107629485966598</v>
      </c>
      <c r="J138" s="359">
        <v>163019</v>
      </c>
      <c r="K138" s="43">
        <v>174405</v>
      </c>
      <c r="L138" s="268">
        <v>7</v>
      </c>
      <c r="M138" s="179">
        <v>3.2770113194739086</v>
      </c>
      <c r="O138" s="564" t="s">
        <v>438</v>
      </c>
    </row>
    <row r="139" spans="1:15" ht="15.75" x14ac:dyDescent="0.2">
      <c r="A139" s="20" t="s">
        <v>358</v>
      </c>
      <c r="B139" s="245" t="s">
        <v>438</v>
      </c>
      <c r="C139" s="245" t="s">
        <v>438</v>
      </c>
      <c r="D139" s="596" t="s">
        <v>438</v>
      </c>
      <c r="E139" s="587" t="s">
        <v>438</v>
      </c>
      <c r="F139" s="245" t="s">
        <v>438</v>
      </c>
      <c r="G139" s="245" t="s">
        <v>438</v>
      </c>
      <c r="H139" s="596" t="s">
        <v>438</v>
      </c>
      <c r="I139" s="587" t="s">
        <v>438</v>
      </c>
      <c r="J139" s="197" t="s">
        <v>438</v>
      </c>
      <c r="K139" s="574" t="s">
        <v>438</v>
      </c>
      <c r="L139" s="601" t="s">
        <v>438</v>
      </c>
      <c r="M139" s="587" t="s">
        <v>438</v>
      </c>
      <c r="O139" s="564" t="s">
        <v>438</v>
      </c>
    </row>
    <row r="140" spans="1:15" ht="15.75" x14ac:dyDescent="0.2">
      <c r="A140" s="20" t="s">
        <v>349</v>
      </c>
      <c r="B140" s="245" t="s">
        <v>438</v>
      </c>
      <c r="C140" s="245" t="s">
        <v>438</v>
      </c>
      <c r="D140" s="596" t="s">
        <v>438</v>
      </c>
      <c r="E140" s="587" t="s">
        <v>438</v>
      </c>
      <c r="F140" s="241">
        <v>163019</v>
      </c>
      <c r="G140" s="241">
        <v>174405</v>
      </c>
      <c r="H140" s="167">
        <v>7</v>
      </c>
      <c r="I140" s="179">
        <v>0.38002542344454093</v>
      </c>
      <c r="J140" s="359">
        <v>163019</v>
      </c>
      <c r="K140" s="43">
        <v>174405</v>
      </c>
      <c r="L140" s="268">
        <v>7</v>
      </c>
      <c r="M140" s="179">
        <v>0.3749836659370277</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400" t="s">
        <v>438</v>
      </c>
      <c r="C142" s="608" t="s">
        <v>438</v>
      </c>
      <c r="D142" s="596" t="s">
        <v>438</v>
      </c>
      <c r="E142" s="587" t="s">
        <v>438</v>
      </c>
      <c r="F142" s="400" t="s">
        <v>438</v>
      </c>
      <c r="G142" s="160">
        <v>17660</v>
      </c>
      <c r="H142" s="596" t="s">
        <v>438</v>
      </c>
      <c r="I142" s="179">
        <v>0.87875371198135965</v>
      </c>
      <c r="J142" s="399" t="s">
        <v>438</v>
      </c>
      <c r="K142" s="243">
        <v>17660</v>
      </c>
      <c r="L142" s="601" t="s">
        <v>438</v>
      </c>
      <c r="M142" s="179">
        <v>0.76013416294149061</v>
      </c>
      <c r="O142" s="564" t="s">
        <v>438</v>
      </c>
    </row>
    <row r="143" spans="1:15" x14ac:dyDescent="0.2">
      <c r="A143" s="20" t="s">
        <v>9</v>
      </c>
      <c r="B143" s="245" t="s">
        <v>438</v>
      </c>
      <c r="C143" s="586" t="s">
        <v>438</v>
      </c>
      <c r="D143" s="596" t="s">
        <v>438</v>
      </c>
      <c r="E143" s="587" t="s">
        <v>438</v>
      </c>
      <c r="F143" s="245" t="s">
        <v>438</v>
      </c>
      <c r="G143" s="586" t="s">
        <v>438</v>
      </c>
      <c r="H143" s="596" t="s">
        <v>438</v>
      </c>
      <c r="I143" s="587" t="s">
        <v>438</v>
      </c>
      <c r="J143" s="197" t="s">
        <v>438</v>
      </c>
      <c r="K143" s="574" t="s">
        <v>438</v>
      </c>
      <c r="L143" s="601" t="s">
        <v>438</v>
      </c>
      <c r="M143" s="587" t="s">
        <v>438</v>
      </c>
      <c r="O143" s="564" t="s">
        <v>438</v>
      </c>
    </row>
    <row r="144" spans="1:15" x14ac:dyDescent="0.2">
      <c r="A144" s="20" t="s">
        <v>10</v>
      </c>
      <c r="B144" s="245" t="s">
        <v>438</v>
      </c>
      <c r="C144" s="586" t="s">
        <v>438</v>
      </c>
      <c r="D144" s="596" t="s">
        <v>438</v>
      </c>
      <c r="E144" s="587" t="s">
        <v>438</v>
      </c>
      <c r="F144" s="245" t="s">
        <v>438</v>
      </c>
      <c r="G144" s="146">
        <v>17660</v>
      </c>
      <c r="H144" s="596" t="s">
        <v>438</v>
      </c>
      <c r="I144" s="179">
        <v>0.87875371198135965</v>
      </c>
      <c r="J144" s="197" t="s">
        <v>438</v>
      </c>
      <c r="K144" s="43">
        <v>17660</v>
      </c>
      <c r="L144" s="601" t="s">
        <v>438</v>
      </c>
      <c r="M144" s="179">
        <v>0.87847709937132434</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5" t="s">
        <v>438</v>
      </c>
      <c r="C147" s="245" t="s">
        <v>438</v>
      </c>
      <c r="D147" s="596" t="s">
        <v>438</v>
      </c>
      <c r="E147" s="587" t="s">
        <v>438</v>
      </c>
      <c r="F147" s="245" t="s">
        <v>438</v>
      </c>
      <c r="G147" s="245" t="s">
        <v>438</v>
      </c>
      <c r="H147" s="596" t="s">
        <v>438</v>
      </c>
      <c r="I147" s="587" t="s">
        <v>438</v>
      </c>
      <c r="J147" s="197" t="s">
        <v>438</v>
      </c>
      <c r="K147" s="574" t="s">
        <v>438</v>
      </c>
      <c r="L147" s="601" t="s">
        <v>438</v>
      </c>
      <c r="M147" s="587" t="s">
        <v>438</v>
      </c>
      <c r="O147" s="564" t="s">
        <v>438</v>
      </c>
    </row>
    <row r="148" spans="1:15" ht="15.75" x14ac:dyDescent="0.2">
      <c r="A148" s="20" t="s">
        <v>351</v>
      </c>
      <c r="B148" s="245" t="s">
        <v>438</v>
      </c>
      <c r="C148" s="245" t="s">
        <v>438</v>
      </c>
      <c r="D148" s="596" t="s">
        <v>438</v>
      </c>
      <c r="E148" s="587" t="s">
        <v>438</v>
      </c>
      <c r="F148" s="245" t="s">
        <v>438</v>
      </c>
      <c r="G148" s="245" t="s">
        <v>438</v>
      </c>
      <c r="H148" s="596" t="s">
        <v>438</v>
      </c>
      <c r="I148" s="587" t="s">
        <v>438</v>
      </c>
      <c r="J148" s="197" t="s">
        <v>438</v>
      </c>
      <c r="K148" s="574" t="s">
        <v>438</v>
      </c>
      <c r="L148" s="601" t="s">
        <v>438</v>
      </c>
      <c r="M148" s="587" t="s">
        <v>438</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400" t="s">
        <v>438</v>
      </c>
      <c r="C150" s="608" t="s">
        <v>438</v>
      </c>
      <c r="D150" s="596" t="s">
        <v>438</v>
      </c>
      <c r="E150" s="587" t="s">
        <v>438</v>
      </c>
      <c r="F150" s="400" t="s">
        <v>438</v>
      </c>
      <c r="G150" s="160">
        <v>695</v>
      </c>
      <c r="H150" s="596" t="s">
        <v>438</v>
      </c>
      <c r="I150" s="179">
        <v>3.9309114822069051E-2</v>
      </c>
      <c r="J150" s="399" t="s">
        <v>438</v>
      </c>
      <c r="K150" s="243">
        <v>695</v>
      </c>
      <c r="L150" s="601" t="s">
        <v>438</v>
      </c>
      <c r="M150" s="179">
        <v>3.1176158208117175E-2</v>
      </c>
      <c r="O150" s="564" t="s">
        <v>438</v>
      </c>
    </row>
    <row r="151" spans="1:15" x14ac:dyDescent="0.2">
      <c r="A151" s="20" t="s">
        <v>9</v>
      </c>
      <c r="B151" s="245" t="s">
        <v>438</v>
      </c>
      <c r="C151" s="586" t="s">
        <v>438</v>
      </c>
      <c r="D151" s="596" t="s">
        <v>438</v>
      </c>
      <c r="E151" s="587" t="s">
        <v>438</v>
      </c>
      <c r="F151" s="245" t="s">
        <v>438</v>
      </c>
      <c r="G151" s="586" t="s">
        <v>438</v>
      </c>
      <c r="H151" s="596" t="s">
        <v>438</v>
      </c>
      <c r="I151" s="587" t="s">
        <v>438</v>
      </c>
      <c r="J151" s="197" t="s">
        <v>438</v>
      </c>
      <c r="K151" s="574" t="s">
        <v>438</v>
      </c>
      <c r="L151" s="601" t="s">
        <v>438</v>
      </c>
      <c r="M151" s="587" t="s">
        <v>438</v>
      </c>
      <c r="O151" s="564" t="s">
        <v>438</v>
      </c>
    </row>
    <row r="152" spans="1:15" x14ac:dyDescent="0.2">
      <c r="A152" s="20" t="s">
        <v>10</v>
      </c>
      <c r="B152" s="245" t="s">
        <v>438</v>
      </c>
      <c r="C152" s="586" t="s">
        <v>438</v>
      </c>
      <c r="D152" s="596" t="s">
        <v>438</v>
      </c>
      <c r="E152" s="587" t="s">
        <v>438</v>
      </c>
      <c r="F152" s="245" t="s">
        <v>438</v>
      </c>
      <c r="G152" s="146">
        <v>695</v>
      </c>
      <c r="H152" s="596" t="s">
        <v>438</v>
      </c>
      <c r="I152" s="179">
        <v>3.9309114822069051E-2</v>
      </c>
      <c r="J152" s="197" t="s">
        <v>438</v>
      </c>
      <c r="K152" s="43">
        <v>695</v>
      </c>
      <c r="L152" s="601" t="s">
        <v>438</v>
      </c>
      <c r="M152" s="179">
        <v>3.904099964050723E-2</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5" t="s">
        <v>438</v>
      </c>
      <c r="C155" s="245" t="s">
        <v>438</v>
      </c>
      <c r="D155" s="596" t="s">
        <v>438</v>
      </c>
      <c r="E155" s="587" t="s">
        <v>438</v>
      </c>
      <c r="F155" s="245" t="s">
        <v>438</v>
      </c>
      <c r="G155" s="245" t="s">
        <v>438</v>
      </c>
      <c r="H155" s="596" t="s">
        <v>438</v>
      </c>
      <c r="I155" s="587" t="s">
        <v>438</v>
      </c>
      <c r="J155" s="197" t="s">
        <v>438</v>
      </c>
      <c r="K155" s="574" t="s">
        <v>438</v>
      </c>
      <c r="L155" s="601" t="s">
        <v>438</v>
      </c>
      <c r="M155" s="587" t="s">
        <v>438</v>
      </c>
      <c r="O155" s="564" t="s">
        <v>438</v>
      </c>
    </row>
    <row r="156" spans="1:15" ht="15.75" x14ac:dyDescent="0.2">
      <c r="A156" s="20" t="s">
        <v>349</v>
      </c>
      <c r="B156" s="245" t="s">
        <v>438</v>
      </c>
      <c r="C156" s="245" t="s">
        <v>438</v>
      </c>
      <c r="D156" s="596" t="s">
        <v>438</v>
      </c>
      <c r="E156" s="587" t="s">
        <v>438</v>
      </c>
      <c r="F156" s="245" t="s">
        <v>438</v>
      </c>
      <c r="G156" s="245" t="s">
        <v>438</v>
      </c>
      <c r="H156" s="596" t="s">
        <v>438</v>
      </c>
      <c r="I156" s="587" t="s">
        <v>438</v>
      </c>
      <c r="J156" s="197" t="s">
        <v>438</v>
      </c>
      <c r="K156" s="574" t="s">
        <v>438</v>
      </c>
      <c r="L156" s="601" t="s">
        <v>438</v>
      </c>
      <c r="M156" s="587" t="s">
        <v>438</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689" priority="132">
      <formula>kvartal &lt; 4</formula>
    </cfRule>
  </conditionalFormatting>
  <conditionalFormatting sqref="B63:C65">
    <cfRule type="expression" dxfId="688" priority="131">
      <formula>kvartal &lt; 4</formula>
    </cfRule>
  </conditionalFormatting>
  <conditionalFormatting sqref="B37">
    <cfRule type="expression" dxfId="687" priority="130">
      <formula>kvartal &lt; 4</formula>
    </cfRule>
  </conditionalFormatting>
  <conditionalFormatting sqref="B38">
    <cfRule type="expression" dxfId="686" priority="129">
      <formula>kvartal &lt; 4</formula>
    </cfRule>
  </conditionalFormatting>
  <conditionalFormatting sqref="B39">
    <cfRule type="expression" dxfId="685" priority="128">
      <formula>kvartal &lt; 4</formula>
    </cfRule>
  </conditionalFormatting>
  <conditionalFormatting sqref="A34">
    <cfRule type="expression" dxfId="684" priority="1">
      <formula>kvartal &lt; 4</formula>
    </cfRule>
  </conditionalFormatting>
  <conditionalFormatting sqref="C37">
    <cfRule type="expression" dxfId="683" priority="127">
      <formula>kvartal &lt; 4</formula>
    </cfRule>
  </conditionalFormatting>
  <conditionalFormatting sqref="C38">
    <cfRule type="expression" dxfId="682" priority="126">
      <formula>kvartal &lt; 4</formula>
    </cfRule>
  </conditionalFormatting>
  <conditionalFormatting sqref="C39">
    <cfRule type="expression" dxfId="681" priority="125">
      <formula>kvartal &lt; 4</formula>
    </cfRule>
  </conditionalFormatting>
  <conditionalFormatting sqref="B26:C28">
    <cfRule type="expression" dxfId="680" priority="124">
      <formula>kvartal &lt; 4</formula>
    </cfRule>
  </conditionalFormatting>
  <conditionalFormatting sqref="B32:C33">
    <cfRule type="expression" dxfId="679" priority="123">
      <formula>kvartal &lt; 4</formula>
    </cfRule>
  </conditionalFormatting>
  <conditionalFormatting sqref="B34">
    <cfRule type="expression" dxfId="678" priority="122">
      <formula>kvartal &lt; 4</formula>
    </cfRule>
  </conditionalFormatting>
  <conditionalFormatting sqref="C34">
    <cfRule type="expression" dxfId="677" priority="121">
      <formula>kvartal &lt; 4</formula>
    </cfRule>
  </conditionalFormatting>
  <conditionalFormatting sqref="F26:G28">
    <cfRule type="expression" dxfId="676" priority="120">
      <formula>kvartal &lt; 4</formula>
    </cfRule>
  </conditionalFormatting>
  <conditionalFormatting sqref="F32">
    <cfRule type="expression" dxfId="675" priority="119">
      <formula>kvartal &lt; 4</formula>
    </cfRule>
  </conditionalFormatting>
  <conditionalFormatting sqref="G32">
    <cfRule type="expression" dxfId="674" priority="118">
      <formula>kvartal &lt; 4</formula>
    </cfRule>
  </conditionalFormatting>
  <conditionalFormatting sqref="F33">
    <cfRule type="expression" dxfId="673" priority="117">
      <formula>kvartal &lt; 4</formula>
    </cfRule>
  </conditionalFormatting>
  <conditionalFormatting sqref="G33">
    <cfRule type="expression" dxfId="672" priority="116">
      <formula>kvartal &lt; 4</formula>
    </cfRule>
  </conditionalFormatting>
  <conditionalFormatting sqref="F34">
    <cfRule type="expression" dxfId="671" priority="115">
      <formula>kvartal &lt; 4</formula>
    </cfRule>
  </conditionalFormatting>
  <conditionalFormatting sqref="G34">
    <cfRule type="expression" dxfId="670" priority="114">
      <formula>kvartal &lt; 4</formula>
    </cfRule>
  </conditionalFormatting>
  <conditionalFormatting sqref="F37">
    <cfRule type="expression" dxfId="669" priority="113">
      <formula>kvartal &lt; 4</formula>
    </cfRule>
  </conditionalFormatting>
  <conditionalFormatting sqref="F38">
    <cfRule type="expression" dxfId="668" priority="112">
      <formula>kvartal &lt; 4</formula>
    </cfRule>
  </conditionalFormatting>
  <conditionalFormatting sqref="F39">
    <cfRule type="expression" dxfId="667" priority="111">
      <formula>kvartal &lt; 4</formula>
    </cfRule>
  </conditionalFormatting>
  <conditionalFormatting sqref="G37">
    <cfRule type="expression" dxfId="666" priority="110">
      <formula>kvartal &lt; 4</formula>
    </cfRule>
  </conditionalFormatting>
  <conditionalFormatting sqref="G38">
    <cfRule type="expression" dxfId="665" priority="109">
      <formula>kvartal &lt; 4</formula>
    </cfRule>
  </conditionalFormatting>
  <conditionalFormatting sqref="G39">
    <cfRule type="expression" dxfId="664" priority="108">
      <formula>kvartal &lt; 4</formula>
    </cfRule>
  </conditionalFormatting>
  <conditionalFormatting sqref="B29">
    <cfRule type="expression" dxfId="663" priority="107">
      <formula>kvartal &lt; 4</formula>
    </cfRule>
  </conditionalFormatting>
  <conditionalFormatting sqref="C29">
    <cfRule type="expression" dxfId="662" priority="106">
      <formula>kvartal &lt; 4</formula>
    </cfRule>
  </conditionalFormatting>
  <conditionalFormatting sqref="F29">
    <cfRule type="expression" dxfId="661" priority="105">
      <formula>kvartal &lt; 4</formula>
    </cfRule>
  </conditionalFormatting>
  <conditionalFormatting sqref="G29">
    <cfRule type="expression" dxfId="660" priority="104">
      <formula>kvartal &lt; 4</formula>
    </cfRule>
  </conditionalFormatting>
  <conditionalFormatting sqref="J26:K29">
    <cfRule type="expression" dxfId="659" priority="103">
      <formula>kvartal &lt; 4</formula>
    </cfRule>
  </conditionalFormatting>
  <conditionalFormatting sqref="J32:K34">
    <cfRule type="expression" dxfId="658" priority="102">
      <formula>kvartal &lt; 4</formula>
    </cfRule>
  </conditionalFormatting>
  <conditionalFormatting sqref="J37:K39">
    <cfRule type="expression" dxfId="657" priority="101">
      <formula>kvartal &lt; 4</formula>
    </cfRule>
  </conditionalFormatting>
  <conditionalFormatting sqref="B82">
    <cfRule type="expression" dxfId="656" priority="100">
      <formula>kvartal &lt; 4</formula>
    </cfRule>
  </conditionalFormatting>
  <conditionalFormatting sqref="C82">
    <cfRule type="expression" dxfId="655" priority="99">
      <formula>kvartal &lt; 4</formula>
    </cfRule>
  </conditionalFormatting>
  <conditionalFormatting sqref="B85">
    <cfRule type="expression" dxfId="654" priority="98">
      <formula>kvartal &lt; 4</formula>
    </cfRule>
  </conditionalFormatting>
  <conditionalFormatting sqref="C85">
    <cfRule type="expression" dxfId="653" priority="97">
      <formula>kvartal &lt; 4</formula>
    </cfRule>
  </conditionalFormatting>
  <conditionalFormatting sqref="B92">
    <cfRule type="expression" dxfId="652" priority="96">
      <formula>kvartal &lt; 4</formula>
    </cfRule>
  </conditionalFormatting>
  <conditionalFormatting sqref="C92">
    <cfRule type="expression" dxfId="651" priority="95">
      <formula>kvartal &lt; 4</formula>
    </cfRule>
  </conditionalFormatting>
  <conditionalFormatting sqref="B95">
    <cfRule type="expression" dxfId="650" priority="94">
      <formula>kvartal &lt; 4</formula>
    </cfRule>
  </conditionalFormatting>
  <conditionalFormatting sqref="C95">
    <cfRule type="expression" dxfId="649" priority="93">
      <formula>kvartal &lt; 4</formula>
    </cfRule>
  </conditionalFormatting>
  <conditionalFormatting sqref="B102">
    <cfRule type="expression" dxfId="648" priority="92">
      <formula>kvartal &lt; 4</formula>
    </cfRule>
  </conditionalFormatting>
  <conditionalFormatting sqref="C102">
    <cfRule type="expression" dxfId="647" priority="91">
      <formula>kvartal &lt; 4</formula>
    </cfRule>
  </conditionalFormatting>
  <conditionalFormatting sqref="B105">
    <cfRule type="expression" dxfId="646" priority="90">
      <formula>kvartal &lt; 4</formula>
    </cfRule>
  </conditionalFormatting>
  <conditionalFormatting sqref="C105">
    <cfRule type="expression" dxfId="645" priority="89">
      <formula>kvartal &lt; 4</formula>
    </cfRule>
  </conditionalFormatting>
  <conditionalFormatting sqref="B112">
    <cfRule type="expression" dxfId="644" priority="88">
      <formula>kvartal &lt; 4</formula>
    </cfRule>
  </conditionalFormatting>
  <conditionalFormatting sqref="C112">
    <cfRule type="expression" dxfId="643" priority="87">
      <formula>kvartal &lt; 4</formula>
    </cfRule>
  </conditionalFormatting>
  <conditionalFormatting sqref="B115">
    <cfRule type="expression" dxfId="642" priority="86">
      <formula>kvartal &lt; 4</formula>
    </cfRule>
  </conditionalFormatting>
  <conditionalFormatting sqref="C115">
    <cfRule type="expression" dxfId="641" priority="85">
      <formula>kvartal &lt; 4</formula>
    </cfRule>
  </conditionalFormatting>
  <conditionalFormatting sqref="B122">
    <cfRule type="expression" dxfId="640" priority="84">
      <formula>kvartal &lt; 4</formula>
    </cfRule>
  </conditionalFormatting>
  <conditionalFormatting sqref="C122">
    <cfRule type="expression" dxfId="639" priority="83">
      <formula>kvartal &lt; 4</formula>
    </cfRule>
  </conditionalFormatting>
  <conditionalFormatting sqref="B125">
    <cfRule type="expression" dxfId="638" priority="82">
      <formula>kvartal &lt; 4</formula>
    </cfRule>
  </conditionalFormatting>
  <conditionalFormatting sqref="C125">
    <cfRule type="expression" dxfId="637" priority="81">
      <formula>kvartal &lt; 4</formula>
    </cfRule>
  </conditionalFormatting>
  <conditionalFormatting sqref="B132">
    <cfRule type="expression" dxfId="636" priority="80">
      <formula>kvartal &lt; 4</formula>
    </cfRule>
  </conditionalFormatting>
  <conditionalFormatting sqref="C132">
    <cfRule type="expression" dxfId="635" priority="79">
      <formula>kvartal &lt; 4</formula>
    </cfRule>
  </conditionalFormatting>
  <conditionalFormatting sqref="B135">
    <cfRule type="expression" dxfId="634" priority="78">
      <formula>kvartal &lt; 4</formula>
    </cfRule>
  </conditionalFormatting>
  <conditionalFormatting sqref="C135">
    <cfRule type="expression" dxfId="633" priority="77">
      <formula>kvartal &lt; 4</formula>
    </cfRule>
  </conditionalFormatting>
  <conditionalFormatting sqref="B146">
    <cfRule type="expression" dxfId="632" priority="76">
      <formula>kvartal &lt; 4</formula>
    </cfRule>
  </conditionalFormatting>
  <conditionalFormatting sqref="C146">
    <cfRule type="expression" dxfId="631" priority="75">
      <formula>kvartal &lt; 4</formula>
    </cfRule>
  </conditionalFormatting>
  <conditionalFormatting sqref="B154">
    <cfRule type="expression" dxfId="630" priority="74">
      <formula>kvartal &lt; 4</formula>
    </cfRule>
  </conditionalFormatting>
  <conditionalFormatting sqref="C154">
    <cfRule type="expression" dxfId="629" priority="73">
      <formula>kvartal &lt; 4</formula>
    </cfRule>
  </conditionalFormatting>
  <conditionalFormatting sqref="F83">
    <cfRule type="expression" dxfId="628" priority="72">
      <formula>kvartal &lt; 4</formula>
    </cfRule>
  </conditionalFormatting>
  <conditionalFormatting sqref="G83">
    <cfRule type="expression" dxfId="627" priority="71">
      <formula>kvartal &lt; 4</formula>
    </cfRule>
  </conditionalFormatting>
  <conditionalFormatting sqref="F84:G84">
    <cfRule type="expression" dxfId="626" priority="70">
      <formula>kvartal &lt; 4</formula>
    </cfRule>
  </conditionalFormatting>
  <conditionalFormatting sqref="F86:G87">
    <cfRule type="expression" dxfId="625" priority="69">
      <formula>kvartal &lt; 4</formula>
    </cfRule>
  </conditionalFormatting>
  <conditionalFormatting sqref="F93:G94">
    <cfRule type="expression" dxfId="624" priority="68">
      <formula>kvartal &lt; 4</formula>
    </cfRule>
  </conditionalFormatting>
  <conditionalFormatting sqref="F96:G97">
    <cfRule type="expression" dxfId="623" priority="67">
      <formula>kvartal &lt; 4</formula>
    </cfRule>
  </conditionalFormatting>
  <conditionalFormatting sqref="F103:G104">
    <cfRule type="expression" dxfId="622" priority="66">
      <formula>kvartal &lt; 4</formula>
    </cfRule>
  </conditionalFormatting>
  <conditionalFormatting sqref="F106:G107">
    <cfRule type="expression" dxfId="621" priority="65">
      <formula>kvartal &lt; 4</formula>
    </cfRule>
  </conditionalFormatting>
  <conditionalFormatting sqref="F113:G114">
    <cfRule type="expression" dxfId="620" priority="64">
      <formula>kvartal &lt; 4</formula>
    </cfRule>
  </conditionalFormatting>
  <conditionalFormatting sqref="F116:G117">
    <cfRule type="expression" dxfId="619" priority="63">
      <formula>kvartal &lt; 4</formula>
    </cfRule>
  </conditionalFormatting>
  <conditionalFormatting sqref="F123:G124">
    <cfRule type="expression" dxfId="618" priority="62">
      <formula>kvartal &lt; 4</formula>
    </cfRule>
  </conditionalFormatting>
  <conditionalFormatting sqref="F126:G127">
    <cfRule type="expression" dxfId="617" priority="61">
      <formula>kvartal &lt; 4</formula>
    </cfRule>
  </conditionalFormatting>
  <conditionalFormatting sqref="F133:G134">
    <cfRule type="expression" dxfId="616" priority="60">
      <formula>kvartal &lt; 4</formula>
    </cfRule>
  </conditionalFormatting>
  <conditionalFormatting sqref="F136:G137">
    <cfRule type="expression" dxfId="615" priority="59">
      <formula>kvartal &lt; 4</formula>
    </cfRule>
  </conditionalFormatting>
  <conditionalFormatting sqref="F146">
    <cfRule type="expression" dxfId="614" priority="58">
      <formula>kvartal &lt; 4</formula>
    </cfRule>
  </conditionalFormatting>
  <conditionalFormatting sqref="G146">
    <cfRule type="expression" dxfId="613" priority="57">
      <formula>kvartal &lt; 4</formula>
    </cfRule>
  </conditionalFormatting>
  <conditionalFormatting sqref="F154:G154">
    <cfRule type="expression" dxfId="612" priority="56">
      <formula>kvartal &lt; 4</formula>
    </cfRule>
  </conditionalFormatting>
  <conditionalFormatting sqref="F82:G82">
    <cfRule type="expression" dxfId="611" priority="55">
      <formula>kvartal &lt; 4</formula>
    </cfRule>
  </conditionalFormatting>
  <conditionalFormatting sqref="F85:G85">
    <cfRule type="expression" dxfId="610" priority="54">
      <formula>kvartal &lt; 4</formula>
    </cfRule>
  </conditionalFormatting>
  <conditionalFormatting sqref="F92:G92">
    <cfRule type="expression" dxfId="609" priority="53">
      <formula>kvartal &lt; 4</formula>
    </cfRule>
  </conditionalFormatting>
  <conditionalFormatting sqref="F95:G95">
    <cfRule type="expression" dxfId="608" priority="52">
      <formula>kvartal &lt; 4</formula>
    </cfRule>
  </conditionalFormatting>
  <conditionalFormatting sqref="F102:G102">
    <cfRule type="expression" dxfId="607" priority="51">
      <formula>kvartal &lt; 4</formula>
    </cfRule>
  </conditionalFormatting>
  <conditionalFormatting sqref="F105:G105">
    <cfRule type="expression" dxfId="606" priority="50">
      <formula>kvartal &lt; 4</formula>
    </cfRule>
  </conditionalFormatting>
  <conditionalFormatting sqref="F112:G112">
    <cfRule type="expression" dxfId="605" priority="49">
      <formula>kvartal &lt; 4</formula>
    </cfRule>
  </conditionalFormatting>
  <conditionalFormatting sqref="F115">
    <cfRule type="expression" dxfId="604" priority="48">
      <formula>kvartal &lt; 4</formula>
    </cfRule>
  </conditionalFormatting>
  <conditionalFormatting sqref="G115">
    <cfRule type="expression" dxfId="603" priority="47">
      <formula>kvartal &lt; 4</formula>
    </cfRule>
  </conditionalFormatting>
  <conditionalFormatting sqref="F122:G122">
    <cfRule type="expression" dxfId="602" priority="46">
      <formula>kvartal &lt; 4</formula>
    </cfRule>
  </conditionalFormatting>
  <conditionalFormatting sqref="F125">
    <cfRule type="expression" dxfId="601" priority="45">
      <formula>kvartal &lt; 4</formula>
    </cfRule>
  </conditionalFormatting>
  <conditionalFormatting sqref="G125">
    <cfRule type="expression" dxfId="600" priority="44">
      <formula>kvartal &lt; 4</formula>
    </cfRule>
  </conditionalFormatting>
  <conditionalFormatting sqref="F132">
    <cfRule type="expression" dxfId="599" priority="43">
      <formula>kvartal &lt; 4</formula>
    </cfRule>
  </conditionalFormatting>
  <conditionalFormatting sqref="G132">
    <cfRule type="expression" dxfId="598" priority="42">
      <formula>kvartal &lt; 4</formula>
    </cfRule>
  </conditionalFormatting>
  <conditionalFormatting sqref="G135">
    <cfRule type="expression" dxfId="597" priority="41">
      <formula>kvartal &lt; 4</formula>
    </cfRule>
  </conditionalFormatting>
  <conditionalFormatting sqref="F135">
    <cfRule type="expression" dxfId="596" priority="40">
      <formula>kvartal &lt; 4</formula>
    </cfRule>
  </conditionalFormatting>
  <conditionalFormatting sqref="J82:K86">
    <cfRule type="expression" dxfId="595" priority="39">
      <formula>kvartal &lt; 4</formula>
    </cfRule>
  </conditionalFormatting>
  <conditionalFormatting sqref="J87:K87">
    <cfRule type="expression" dxfId="594" priority="38">
      <formula>kvartal &lt; 4</formula>
    </cfRule>
  </conditionalFormatting>
  <conditionalFormatting sqref="J92:K97">
    <cfRule type="expression" dxfId="593" priority="37">
      <formula>kvartal &lt; 4</formula>
    </cfRule>
  </conditionalFormatting>
  <conditionalFormatting sqref="J102:K107">
    <cfRule type="expression" dxfId="592" priority="36">
      <formula>kvartal &lt; 4</formula>
    </cfRule>
  </conditionalFormatting>
  <conditionalFormatting sqref="J112:K117">
    <cfRule type="expression" dxfId="591" priority="35">
      <formula>kvartal &lt; 4</formula>
    </cfRule>
  </conditionalFormatting>
  <conditionalFormatting sqref="J122:K127">
    <cfRule type="expression" dxfId="590" priority="34">
      <formula>kvartal &lt; 4</formula>
    </cfRule>
  </conditionalFormatting>
  <conditionalFormatting sqref="J132:K137">
    <cfRule type="expression" dxfId="589" priority="33">
      <formula>kvartal &lt; 4</formula>
    </cfRule>
  </conditionalFormatting>
  <conditionalFormatting sqref="J146:K146">
    <cfRule type="expression" dxfId="588" priority="32">
      <formula>kvartal &lt; 4</formula>
    </cfRule>
  </conditionalFormatting>
  <conditionalFormatting sqref="J154:K154">
    <cfRule type="expression" dxfId="587" priority="31">
      <formula>kvartal &lt; 4</formula>
    </cfRule>
  </conditionalFormatting>
  <conditionalFormatting sqref="A26:A28">
    <cfRule type="expression" dxfId="586" priority="15">
      <formula>kvartal &lt; 4</formula>
    </cfRule>
  </conditionalFormatting>
  <conditionalFormatting sqref="A32:A33">
    <cfRule type="expression" dxfId="585" priority="14">
      <formula>kvartal &lt; 4</formula>
    </cfRule>
  </conditionalFormatting>
  <conditionalFormatting sqref="A37:A39">
    <cfRule type="expression" dxfId="584" priority="13">
      <formula>kvartal &lt; 4</formula>
    </cfRule>
  </conditionalFormatting>
  <conditionalFormatting sqref="A57:A59">
    <cfRule type="expression" dxfId="583" priority="12">
      <formula>kvartal &lt; 4</formula>
    </cfRule>
  </conditionalFormatting>
  <conditionalFormatting sqref="A63:A65">
    <cfRule type="expression" dxfId="582" priority="11">
      <formula>kvartal &lt; 4</formula>
    </cfRule>
  </conditionalFormatting>
  <conditionalFormatting sqref="A82:A87">
    <cfRule type="expression" dxfId="581" priority="10">
      <formula>kvartal &lt; 4</formula>
    </cfRule>
  </conditionalFormatting>
  <conditionalFormatting sqref="A92:A97">
    <cfRule type="expression" dxfId="580" priority="9">
      <formula>kvartal &lt; 4</formula>
    </cfRule>
  </conditionalFormatting>
  <conditionalFormatting sqref="A102:A107">
    <cfRule type="expression" dxfId="579" priority="8">
      <formula>kvartal &lt; 4</formula>
    </cfRule>
  </conditionalFormatting>
  <conditionalFormatting sqref="A112:A117">
    <cfRule type="expression" dxfId="578" priority="7">
      <formula>kvartal &lt; 4</formula>
    </cfRule>
  </conditionalFormatting>
  <conditionalFormatting sqref="A122:A127">
    <cfRule type="expression" dxfId="577" priority="6">
      <formula>kvartal &lt; 4</formula>
    </cfRule>
  </conditionalFormatting>
  <conditionalFormatting sqref="A132:A137">
    <cfRule type="expression" dxfId="576" priority="5">
      <formula>kvartal &lt; 4</formula>
    </cfRule>
  </conditionalFormatting>
  <conditionalFormatting sqref="A146">
    <cfRule type="expression" dxfId="575" priority="4">
      <formula>kvartal &lt; 4</formula>
    </cfRule>
  </conditionalFormatting>
  <conditionalFormatting sqref="A154">
    <cfRule type="expression" dxfId="574" priority="3">
      <formula>kvartal &lt; 4</formula>
    </cfRule>
  </conditionalFormatting>
  <conditionalFormatting sqref="A29">
    <cfRule type="expression" dxfId="573"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O176"/>
  <sheetViews>
    <sheetView showGridLines="0" zoomScale="90" zoomScaleNormal="90" workbookViewId="0">
      <selection activeCell="A6" sqref="A6"/>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119</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390">
        <v>14.587676</v>
      </c>
      <c r="G25" s="389">
        <v>0.18070565</v>
      </c>
      <c r="H25" s="263">
        <v>-98.8</v>
      </c>
      <c r="I25" s="179">
        <v>1.6080426630606462E-4</v>
      </c>
      <c r="J25" s="388">
        <v>14.587676</v>
      </c>
      <c r="K25" s="388">
        <v>0.18070565</v>
      </c>
      <c r="L25" s="267">
        <v>-98.8</v>
      </c>
      <c r="M25" s="167">
        <v>4.073813614034697E-5</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380">
        <v>225595.90400000001</v>
      </c>
      <c r="G36" s="381">
        <v>193612.64449999999</v>
      </c>
      <c r="H36" s="167">
        <v>-14.2</v>
      </c>
      <c r="I36" s="179">
        <v>1.0282112311948077</v>
      </c>
      <c r="J36" s="243">
        <v>225595.90400000001</v>
      </c>
      <c r="K36" s="243">
        <v>193612.64449999999</v>
      </c>
      <c r="L36" s="268">
        <v>-14.2</v>
      </c>
      <c r="M36" s="167">
        <v>0.27268620855585946</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380">
        <v>1779.0139999999999</v>
      </c>
      <c r="G40" s="399" t="s">
        <v>438</v>
      </c>
      <c r="H40" s="167">
        <v>-100</v>
      </c>
      <c r="I40" s="587" t="s">
        <v>438</v>
      </c>
      <c r="J40" s="243">
        <v>1779.0139999999999</v>
      </c>
      <c r="K40" s="575" t="s">
        <v>438</v>
      </c>
      <c r="L40" s="268">
        <v>-100</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71" t="s">
        <v>438</v>
      </c>
      <c r="C54" s="580" t="s">
        <v>438</v>
      </c>
      <c r="D54" s="606" t="s">
        <v>438</v>
      </c>
      <c r="E54" s="587" t="s">
        <v>438</v>
      </c>
      <c r="F54" s="146"/>
      <c r="G54" s="32"/>
      <c r="H54" s="160"/>
      <c r="I54" s="160"/>
      <c r="J54" s="36"/>
      <c r="K54" s="36"/>
      <c r="L54" s="160"/>
      <c r="M54" s="160"/>
      <c r="N54" s="149"/>
      <c r="O54" s="564" t="s">
        <v>438</v>
      </c>
    </row>
    <row r="55" spans="1:15" s="3" customFormat="1" ht="15.75" x14ac:dyDescent="0.2">
      <c r="A55" s="37" t="s">
        <v>341</v>
      </c>
      <c r="B55" s="577" t="s">
        <v>438</v>
      </c>
      <c r="C55" s="583" t="s">
        <v>438</v>
      </c>
      <c r="D55" s="601" t="s">
        <v>438</v>
      </c>
      <c r="E55" s="587" t="s">
        <v>438</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586" t="s">
        <v>438</v>
      </c>
      <c r="D88" s="596" t="s">
        <v>438</v>
      </c>
      <c r="E88" s="587" t="s">
        <v>438</v>
      </c>
      <c r="F88" s="245" t="s">
        <v>438</v>
      </c>
      <c r="G88" s="586" t="s">
        <v>438</v>
      </c>
      <c r="H88" s="596" t="s">
        <v>438</v>
      </c>
      <c r="I88" s="587" t="s">
        <v>438</v>
      </c>
      <c r="J88" s="197" t="s">
        <v>438</v>
      </c>
      <c r="K88" s="574" t="s">
        <v>438</v>
      </c>
      <c r="L88" s="601" t="s">
        <v>438</v>
      </c>
      <c r="M88" s="587" t="s">
        <v>438</v>
      </c>
      <c r="N88" s="149"/>
      <c r="O88" s="564" t="s">
        <v>438</v>
      </c>
    </row>
    <row r="89" spans="1:15" ht="15.75" x14ac:dyDescent="0.2">
      <c r="A89" s="20" t="s">
        <v>347</v>
      </c>
      <c r="B89" s="245" t="s">
        <v>438</v>
      </c>
      <c r="C89" s="245" t="s">
        <v>438</v>
      </c>
      <c r="D89" s="596" t="s">
        <v>438</v>
      </c>
      <c r="E89" s="587" t="s">
        <v>438</v>
      </c>
      <c r="F89" s="245" t="s">
        <v>438</v>
      </c>
      <c r="G89" s="586" t="s">
        <v>438</v>
      </c>
      <c r="H89" s="596" t="s">
        <v>438</v>
      </c>
      <c r="I89" s="587" t="s">
        <v>438</v>
      </c>
      <c r="J89" s="197" t="s">
        <v>438</v>
      </c>
      <c r="K89" s="574" t="s">
        <v>438</v>
      </c>
      <c r="L89" s="601" t="s">
        <v>438</v>
      </c>
      <c r="M89" s="587" t="s">
        <v>438</v>
      </c>
      <c r="O89" s="564" t="s">
        <v>438</v>
      </c>
    </row>
    <row r="90" spans="1:15" x14ac:dyDescent="0.2">
      <c r="A90" s="20" t="s">
        <v>9</v>
      </c>
      <c r="B90" s="245" t="s">
        <v>438</v>
      </c>
      <c r="C90" s="586" t="s">
        <v>438</v>
      </c>
      <c r="D90" s="596" t="s">
        <v>438</v>
      </c>
      <c r="E90" s="587" t="s">
        <v>438</v>
      </c>
      <c r="F90" s="245" t="s">
        <v>438</v>
      </c>
      <c r="G90" s="586" t="s">
        <v>438</v>
      </c>
      <c r="H90" s="596" t="s">
        <v>438</v>
      </c>
      <c r="I90" s="587" t="s">
        <v>438</v>
      </c>
      <c r="J90" s="197" t="s">
        <v>438</v>
      </c>
      <c r="K90" s="574" t="s">
        <v>438</v>
      </c>
      <c r="L90" s="601" t="s">
        <v>438</v>
      </c>
      <c r="M90" s="587" t="s">
        <v>438</v>
      </c>
      <c r="O90" s="564" t="s">
        <v>438</v>
      </c>
    </row>
    <row r="91" spans="1:15" x14ac:dyDescent="0.2">
      <c r="A91" s="20" t="s">
        <v>10</v>
      </c>
      <c r="B91" s="579" t="s">
        <v>438</v>
      </c>
      <c r="C91" s="585" t="s">
        <v>438</v>
      </c>
      <c r="D91" s="596" t="s">
        <v>438</v>
      </c>
      <c r="E91" s="587" t="s">
        <v>438</v>
      </c>
      <c r="F91" s="579" t="s">
        <v>438</v>
      </c>
      <c r="G91" s="585" t="s">
        <v>438</v>
      </c>
      <c r="H91" s="596" t="s">
        <v>438</v>
      </c>
      <c r="I91" s="587" t="s">
        <v>438</v>
      </c>
      <c r="J91" s="197" t="s">
        <v>438</v>
      </c>
      <c r="K91" s="574" t="s">
        <v>438</v>
      </c>
      <c r="L91" s="601" t="s">
        <v>438</v>
      </c>
      <c r="M91" s="587" t="s">
        <v>438</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5" t="s">
        <v>438</v>
      </c>
      <c r="C98" s="586" t="s">
        <v>438</v>
      </c>
      <c r="D98" s="596" t="s">
        <v>438</v>
      </c>
      <c r="E98" s="587" t="s">
        <v>438</v>
      </c>
      <c r="F98" s="245" t="s">
        <v>438</v>
      </c>
      <c r="G98" s="586" t="s">
        <v>438</v>
      </c>
      <c r="H98" s="596" t="s">
        <v>438</v>
      </c>
      <c r="I98" s="587" t="s">
        <v>438</v>
      </c>
      <c r="J98" s="197" t="s">
        <v>438</v>
      </c>
      <c r="K98" s="574" t="s">
        <v>438</v>
      </c>
      <c r="L98" s="601" t="s">
        <v>438</v>
      </c>
      <c r="M98" s="587" t="s">
        <v>438</v>
      </c>
      <c r="O98" s="564" t="s">
        <v>438</v>
      </c>
    </row>
    <row r="99" spans="1:15" ht="15.75" x14ac:dyDescent="0.2">
      <c r="A99" s="13" t="s">
        <v>29</v>
      </c>
      <c r="B99" s="400" t="s">
        <v>438</v>
      </c>
      <c r="C99" s="400" t="s">
        <v>438</v>
      </c>
      <c r="D99" s="596" t="s">
        <v>438</v>
      </c>
      <c r="E99" s="587" t="s">
        <v>438</v>
      </c>
      <c r="F99" s="400" t="s">
        <v>438</v>
      </c>
      <c r="G99" s="400" t="s">
        <v>438</v>
      </c>
      <c r="H99" s="596" t="s">
        <v>438</v>
      </c>
      <c r="I99" s="587" t="s">
        <v>438</v>
      </c>
      <c r="J99" s="399" t="s">
        <v>438</v>
      </c>
      <c r="K99" s="575" t="s">
        <v>438</v>
      </c>
      <c r="L99" s="601" t="s">
        <v>438</v>
      </c>
      <c r="M99" s="587" t="s">
        <v>438</v>
      </c>
      <c r="O99" s="564" t="s">
        <v>438</v>
      </c>
    </row>
    <row r="100" spans="1:15" x14ac:dyDescent="0.2">
      <c r="A100" s="20" t="s">
        <v>9</v>
      </c>
      <c r="B100" s="245" t="s">
        <v>438</v>
      </c>
      <c r="C100" s="586" t="s">
        <v>438</v>
      </c>
      <c r="D100" s="596" t="s">
        <v>438</v>
      </c>
      <c r="E100" s="587" t="s">
        <v>438</v>
      </c>
      <c r="F100" s="245" t="s">
        <v>438</v>
      </c>
      <c r="G100" s="586" t="s">
        <v>438</v>
      </c>
      <c r="H100" s="596" t="s">
        <v>438</v>
      </c>
      <c r="I100" s="587" t="s">
        <v>438</v>
      </c>
      <c r="J100" s="197" t="s">
        <v>438</v>
      </c>
      <c r="K100" s="574" t="s">
        <v>438</v>
      </c>
      <c r="L100" s="601" t="s">
        <v>438</v>
      </c>
      <c r="M100" s="587" t="s">
        <v>438</v>
      </c>
      <c r="O100" s="564" t="s">
        <v>438</v>
      </c>
    </row>
    <row r="101" spans="1:15" x14ac:dyDescent="0.2">
      <c r="A101" s="20" t="s">
        <v>10</v>
      </c>
      <c r="B101" s="245" t="s">
        <v>438</v>
      </c>
      <c r="C101" s="586" t="s">
        <v>438</v>
      </c>
      <c r="D101" s="596" t="s">
        <v>438</v>
      </c>
      <c r="E101" s="587" t="s">
        <v>438</v>
      </c>
      <c r="F101" s="579" t="s">
        <v>438</v>
      </c>
      <c r="G101" s="579" t="s">
        <v>438</v>
      </c>
      <c r="H101" s="596" t="s">
        <v>438</v>
      </c>
      <c r="I101" s="587" t="s">
        <v>438</v>
      </c>
      <c r="J101" s="197" t="s">
        <v>438</v>
      </c>
      <c r="K101" s="574" t="s">
        <v>438</v>
      </c>
      <c r="L101" s="601" t="s">
        <v>438</v>
      </c>
      <c r="M101" s="587" t="s">
        <v>438</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586" t="s">
        <v>438</v>
      </c>
      <c r="D108" s="596" t="s">
        <v>438</v>
      </c>
      <c r="E108" s="587" t="s">
        <v>438</v>
      </c>
      <c r="F108" s="245" t="s">
        <v>438</v>
      </c>
      <c r="G108" s="586" t="s">
        <v>438</v>
      </c>
      <c r="H108" s="596" t="s">
        <v>438</v>
      </c>
      <c r="I108" s="587" t="s">
        <v>438</v>
      </c>
      <c r="J108" s="197" t="s">
        <v>438</v>
      </c>
      <c r="K108" s="574" t="s">
        <v>438</v>
      </c>
      <c r="L108" s="601" t="s">
        <v>438</v>
      </c>
      <c r="M108" s="587" t="s">
        <v>438</v>
      </c>
      <c r="O108" s="564" t="s">
        <v>438</v>
      </c>
    </row>
    <row r="109" spans="1:15" ht="15.75" x14ac:dyDescent="0.2">
      <c r="A109" s="20" t="s">
        <v>347</v>
      </c>
      <c r="B109" s="245" t="s">
        <v>438</v>
      </c>
      <c r="C109" s="586" t="s">
        <v>438</v>
      </c>
      <c r="D109" s="596" t="s">
        <v>438</v>
      </c>
      <c r="E109" s="587" t="s">
        <v>438</v>
      </c>
      <c r="F109" s="579" t="s">
        <v>438</v>
      </c>
      <c r="G109" s="579" t="s">
        <v>438</v>
      </c>
      <c r="H109" s="596" t="s">
        <v>438</v>
      </c>
      <c r="I109" s="587" t="s">
        <v>438</v>
      </c>
      <c r="J109" s="197" t="s">
        <v>438</v>
      </c>
      <c r="K109" s="574" t="s">
        <v>438</v>
      </c>
      <c r="L109" s="601" t="s">
        <v>438</v>
      </c>
      <c r="M109" s="587" t="s">
        <v>438</v>
      </c>
      <c r="O109" s="564" t="s">
        <v>438</v>
      </c>
    </row>
    <row r="110" spans="1:15" x14ac:dyDescent="0.2">
      <c r="A110" s="20" t="s">
        <v>9</v>
      </c>
      <c r="B110" s="245" t="s">
        <v>438</v>
      </c>
      <c r="C110" s="586" t="s">
        <v>438</v>
      </c>
      <c r="D110" s="596" t="s">
        <v>438</v>
      </c>
      <c r="E110" s="587" t="s">
        <v>438</v>
      </c>
      <c r="F110" s="579" t="s">
        <v>438</v>
      </c>
      <c r="G110" s="585" t="s">
        <v>438</v>
      </c>
      <c r="H110" s="596" t="s">
        <v>438</v>
      </c>
      <c r="I110" s="587" t="s">
        <v>438</v>
      </c>
      <c r="J110" s="197" t="s">
        <v>438</v>
      </c>
      <c r="K110" s="574" t="s">
        <v>438</v>
      </c>
      <c r="L110" s="601" t="s">
        <v>438</v>
      </c>
      <c r="M110" s="587" t="s">
        <v>438</v>
      </c>
      <c r="O110" s="564" t="s">
        <v>438</v>
      </c>
    </row>
    <row r="111" spans="1:15" x14ac:dyDescent="0.2">
      <c r="A111" s="20" t="s">
        <v>10</v>
      </c>
      <c r="B111" s="579" t="s">
        <v>438</v>
      </c>
      <c r="C111" s="585" t="s">
        <v>438</v>
      </c>
      <c r="D111" s="596" t="s">
        <v>438</v>
      </c>
      <c r="E111" s="587" t="s">
        <v>438</v>
      </c>
      <c r="F111" s="579" t="s">
        <v>438</v>
      </c>
      <c r="G111" s="585" t="s">
        <v>438</v>
      </c>
      <c r="H111" s="596" t="s">
        <v>438</v>
      </c>
      <c r="I111" s="587" t="s">
        <v>438</v>
      </c>
      <c r="J111" s="197" t="s">
        <v>438</v>
      </c>
      <c r="K111" s="574" t="s">
        <v>438</v>
      </c>
      <c r="L111" s="601" t="s">
        <v>438</v>
      </c>
      <c r="M111" s="587" t="s">
        <v>438</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5" t="s">
        <v>438</v>
      </c>
      <c r="C118" s="586" t="s">
        <v>438</v>
      </c>
      <c r="D118" s="596" t="s">
        <v>438</v>
      </c>
      <c r="E118" s="587" t="s">
        <v>438</v>
      </c>
      <c r="F118" s="245" t="s">
        <v>438</v>
      </c>
      <c r="G118" s="586" t="s">
        <v>438</v>
      </c>
      <c r="H118" s="596" t="s">
        <v>438</v>
      </c>
      <c r="I118" s="587" t="s">
        <v>438</v>
      </c>
      <c r="J118" s="197" t="s">
        <v>438</v>
      </c>
      <c r="K118" s="574" t="s">
        <v>438</v>
      </c>
      <c r="L118" s="601" t="s">
        <v>438</v>
      </c>
      <c r="M118" s="587" t="s">
        <v>438</v>
      </c>
      <c r="O118" s="564" t="s">
        <v>438</v>
      </c>
    </row>
    <row r="119" spans="1:15" ht="15.75" x14ac:dyDescent="0.2">
      <c r="A119" s="13" t="s">
        <v>28</v>
      </c>
      <c r="B119" s="506">
        <v>8577218.7129999995</v>
      </c>
      <c r="C119" s="506">
        <v>8551421.8870000001</v>
      </c>
      <c r="D119" s="167">
        <v>-0.3</v>
      </c>
      <c r="E119" s="179">
        <v>2.2891907853524711</v>
      </c>
      <c r="F119" s="505">
        <v>370820.55050000001</v>
      </c>
      <c r="G119" s="505">
        <v>330640.81770000001</v>
      </c>
      <c r="H119" s="167">
        <v>-10.8</v>
      </c>
      <c r="I119" s="179">
        <v>0.22073625366673158</v>
      </c>
      <c r="J119" s="381">
        <v>8948039.2634999994</v>
      </c>
      <c r="K119" s="243">
        <v>8882062.7047000006</v>
      </c>
      <c r="L119" s="268">
        <v>-0.7</v>
      </c>
      <c r="M119" s="179">
        <v>1.6971666300459549</v>
      </c>
      <c r="O119" s="564" t="s">
        <v>438</v>
      </c>
    </row>
    <row r="120" spans="1:15" x14ac:dyDescent="0.2">
      <c r="A120" s="20" t="s">
        <v>9</v>
      </c>
      <c r="B120" s="241">
        <v>8577218.7129999995</v>
      </c>
      <c r="C120" s="146">
        <v>8551421.8870000001</v>
      </c>
      <c r="D120" s="167">
        <v>-0.3</v>
      </c>
      <c r="E120" s="179">
        <v>2.303114790700449</v>
      </c>
      <c r="F120" s="245" t="s">
        <v>438</v>
      </c>
      <c r="G120" s="586" t="s">
        <v>438</v>
      </c>
      <c r="H120" s="596" t="s">
        <v>438</v>
      </c>
      <c r="I120" s="587" t="s">
        <v>438</v>
      </c>
      <c r="J120" s="359">
        <v>8577218.7129999995</v>
      </c>
      <c r="K120" s="43">
        <v>8551421.8870000001</v>
      </c>
      <c r="L120" s="268">
        <v>-0.3</v>
      </c>
      <c r="M120" s="179">
        <v>2.303114790700449</v>
      </c>
      <c r="O120" s="564" t="s">
        <v>438</v>
      </c>
    </row>
    <row r="121" spans="1:15" x14ac:dyDescent="0.2">
      <c r="A121" s="20" t="s">
        <v>10</v>
      </c>
      <c r="B121" s="245" t="s">
        <v>438</v>
      </c>
      <c r="C121" s="586" t="s">
        <v>438</v>
      </c>
      <c r="D121" s="596" t="s">
        <v>438</v>
      </c>
      <c r="E121" s="587" t="s">
        <v>438</v>
      </c>
      <c r="F121" s="241">
        <v>370820.55050000001</v>
      </c>
      <c r="G121" s="146">
        <v>330640.81770000001</v>
      </c>
      <c r="H121" s="167">
        <v>-10.8</v>
      </c>
      <c r="I121" s="179">
        <v>0.22073625366673158</v>
      </c>
      <c r="J121" s="359">
        <v>370820.55050000001</v>
      </c>
      <c r="K121" s="43">
        <v>330640.81770000001</v>
      </c>
      <c r="L121" s="268">
        <v>-10.8</v>
      </c>
      <c r="M121" s="179">
        <v>0.21756975202641635</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586" t="s">
        <v>438</v>
      </c>
      <c r="D128" s="596" t="s">
        <v>438</v>
      </c>
      <c r="E128" s="587" t="s">
        <v>438</v>
      </c>
      <c r="F128" s="245" t="s">
        <v>438</v>
      </c>
      <c r="G128" s="586" t="s">
        <v>438</v>
      </c>
      <c r="H128" s="596" t="s">
        <v>438</v>
      </c>
      <c r="I128" s="587" t="s">
        <v>438</v>
      </c>
      <c r="J128" s="197" t="s">
        <v>438</v>
      </c>
      <c r="K128" s="574" t="s">
        <v>438</v>
      </c>
      <c r="L128" s="601" t="s">
        <v>438</v>
      </c>
      <c r="M128" s="587" t="s">
        <v>438</v>
      </c>
      <c r="O128" s="564" t="s">
        <v>438</v>
      </c>
    </row>
    <row r="129" spans="1:15" ht="15.75" x14ac:dyDescent="0.2">
      <c r="A129" s="20" t="s">
        <v>347</v>
      </c>
      <c r="B129" s="241">
        <v>8577218.7129999995</v>
      </c>
      <c r="C129" s="241">
        <v>8551421.8870000001</v>
      </c>
      <c r="D129" s="167">
        <v>-0.3</v>
      </c>
      <c r="E129" s="179">
        <v>2.3169378527522277</v>
      </c>
      <c r="F129" s="363">
        <v>370820.55050000001</v>
      </c>
      <c r="G129" s="363">
        <v>330640.81770000001</v>
      </c>
      <c r="H129" s="167">
        <v>-10.8</v>
      </c>
      <c r="I129" s="179">
        <v>0.22134831022076809</v>
      </c>
      <c r="J129" s="359">
        <v>8948039.2634999994</v>
      </c>
      <c r="K129" s="43">
        <v>8882062.7047000006</v>
      </c>
      <c r="L129" s="268">
        <v>-0.7</v>
      </c>
      <c r="M129" s="179">
        <v>1.7131667945904421</v>
      </c>
      <c r="O129" s="564" t="s">
        <v>438</v>
      </c>
    </row>
    <row r="130" spans="1:15" x14ac:dyDescent="0.2">
      <c r="A130" s="20" t="s">
        <v>9</v>
      </c>
      <c r="B130" s="363">
        <v>8577218.7129999995</v>
      </c>
      <c r="C130" s="364">
        <v>8551421.8870000001</v>
      </c>
      <c r="D130" s="167">
        <v>-0.3</v>
      </c>
      <c r="E130" s="179">
        <v>2.3339655742538272</v>
      </c>
      <c r="F130" s="245" t="s">
        <v>438</v>
      </c>
      <c r="G130" s="586" t="s">
        <v>438</v>
      </c>
      <c r="H130" s="596" t="s">
        <v>438</v>
      </c>
      <c r="I130" s="587" t="s">
        <v>438</v>
      </c>
      <c r="J130" s="359">
        <v>8577218.7129999995</v>
      </c>
      <c r="K130" s="43">
        <v>8551421.8870000001</v>
      </c>
      <c r="L130" s="268">
        <v>-0.3</v>
      </c>
      <c r="M130" s="179">
        <v>2.3339655742538272</v>
      </c>
      <c r="O130" s="564" t="s">
        <v>438</v>
      </c>
    </row>
    <row r="131" spans="1:15" x14ac:dyDescent="0.2">
      <c r="A131" s="20" t="s">
        <v>10</v>
      </c>
      <c r="B131" s="579" t="s">
        <v>438</v>
      </c>
      <c r="C131" s="585" t="s">
        <v>438</v>
      </c>
      <c r="D131" s="596" t="s">
        <v>438</v>
      </c>
      <c r="E131" s="587" t="s">
        <v>438</v>
      </c>
      <c r="F131" s="241">
        <v>370820.55050000001</v>
      </c>
      <c r="G131" s="241">
        <v>330640.81770000001</v>
      </c>
      <c r="H131" s="167">
        <v>-10.8</v>
      </c>
      <c r="I131" s="179">
        <v>0.22134831022076809</v>
      </c>
      <c r="J131" s="359">
        <v>370820.55050000001</v>
      </c>
      <c r="K131" s="43">
        <v>330640.81770000001</v>
      </c>
      <c r="L131" s="268">
        <v>-10.8</v>
      </c>
      <c r="M131" s="179">
        <v>0.21742887931700491</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5" t="s">
        <v>438</v>
      </c>
      <c r="C138" s="586" t="s">
        <v>438</v>
      </c>
      <c r="D138" s="596" t="s">
        <v>438</v>
      </c>
      <c r="E138" s="587" t="s">
        <v>438</v>
      </c>
      <c r="F138" s="245" t="s">
        <v>438</v>
      </c>
      <c r="G138" s="586" t="s">
        <v>438</v>
      </c>
      <c r="H138" s="596" t="s">
        <v>438</v>
      </c>
      <c r="I138" s="587" t="s">
        <v>438</v>
      </c>
      <c r="J138" s="197" t="s">
        <v>438</v>
      </c>
      <c r="K138" s="574" t="s">
        <v>438</v>
      </c>
      <c r="L138" s="601" t="s">
        <v>438</v>
      </c>
      <c r="M138" s="587" t="s">
        <v>438</v>
      </c>
      <c r="O138" s="564" t="s">
        <v>438</v>
      </c>
    </row>
    <row r="139" spans="1:15" ht="15.75" x14ac:dyDescent="0.2">
      <c r="A139" s="20" t="s">
        <v>358</v>
      </c>
      <c r="B139" s="241">
        <v>8577218.7129999995</v>
      </c>
      <c r="C139" s="241">
        <v>8551421.8870000001</v>
      </c>
      <c r="D139" s="167">
        <v>-0.3</v>
      </c>
      <c r="E139" s="179">
        <v>3.3601436556192819</v>
      </c>
      <c r="F139" s="245" t="s">
        <v>438</v>
      </c>
      <c r="G139" s="245" t="s">
        <v>438</v>
      </c>
      <c r="H139" s="596" t="s">
        <v>438</v>
      </c>
      <c r="I139" s="587" t="s">
        <v>438</v>
      </c>
      <c r="J139" s="359">
        <v>8577218.7129999995</v>
      </c>
      <c r="K139" s="43">
        <v>8551421.8870000001</v>
      </c>
      <c r="L139" s="268">
        <v>-0.3</v>
      </c>
      <c r="M139" s="179">
        <v>3.2970548772895585</v>
      </c>
      <c r="O139" s="564" t="s">
        <v>438</v>
      </c>
    </row>
    <row r="140" spans="1:15" ht="15.75" x14ac:dyDescent="0.2">
      <c r="A140" s="20" t="s">
        <v>349</v>
      </c>
      <c r="B140" s="245" t="s">
        <v>438</v>
      </c>
      <c r="C140" s="245" t="s">
        <v>438</v>
      </c>
      <c r="D140" s="596" t="s">
        <v>438</v>
      </c>
      <c r="E140" s="587" t="s">
        <v>438</v>
      </c>
      <c r="F140" s="241">
        <v>370820.55050000001</v>
      </c>
      <c r="G140" s="241">
        <v>330640.81770000001</v>
      </c>
      <c r="H140" s="167">
        <v>-10.8</v>
      </c>
      <c r="I140" s="179">
        <v>0.72046051864620719</v>
      </c>
      <c r="J140" s="359">
        <v>370820.55050000001</v>
      </c>
      <c r="K140" s="43">
        <v>330640.81770000001</v>
      </c>
      <c r="L140" s="268">
        <v>-10.8</v>
      </c>
      <c r="M140" s="179">
        <v>0.71090224437121918</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380">
        <v>13271.150530000001</v>
      </c>
      <c r="C142" s="608" t="s">
        <v>438</v>
      </c>
      <c r="D142" s="167">
        <v>-100</v>
      </c>
      <c r="E142" s="587" t="s">
        <v>438</v>
      </c>
      <c r="F142" s="380">
        <v>14587.675999999999</v>
      </c>
      <c r="G142" s="608" t="s">
        <v>438</v>
      </c>
      <c r="H142" s="167">
        <v>-100</v>
      </c>
      <c r="I142" s="587" t="s">
        <v>438</v>
      </c>
      <c r="J142" s="381">
        <v>27858.826529999998</v>
      </c>
      <c r="K142" s="575" t="s">
        <v>438</v>
      </c>
      <c r="L142" s="268">
        <v>-100</v>
      </c>
      <c r="M142" s="587" t="s">
        <v>438</v>
      </c>
      <c r="O142" s="564" t="s">
        <v>438</v>
      </c>
    </row>
    <row r="143" spans="1:15" x14ac:dyDescent="0.2">
      <c r="A143" s="20" t="s">
        <v>9</v>
      </c>
      <c r="B143" s="241">
        <v>13271.150530000001</v>
      </c>
      <c r="C143" s="586" t="s">
        <v>438</v>
      </c>
      <c r="D143" s="167">
        <v>-100</v>
      </c>
      <c r="E143" s="587" t="s">
        <v>438</v>
      </c>
      <c r="F143" s="245" t="s">
        <v>438</v>
      </c>
      <c r="G143" s="586" t="s">
        <v>438</v>
      </c>
      <c r="H143" s="596" t="s">
        <v>438</v>
      </c>
      <c r="I143" s="587" t="s">
        <v>438</v>
      </c>
      <c r="J143" s="359">
        <v>13271.150530000001</v>
      </c>
      <c r="K143" s="574" t="s">
        <v>438</v>
      </c>
      <c r="L143" s="268">
        <v>-100</v>
      </c>
      <c r="M143" s="587" t="s">
        <v>438</v>
      </c>
      <c r="O143" s="564" t="s">
        <v>438</v>
      </c>
    </row>
    <row r="144" spans="1:15" x14ac:dyDescent="0.2">
      <c r="A144" s="20" t="s">
        <v>10</v>
      </c>
      <c r="B144" s="245" t="s">
        <v>438</v>
      </c>
      <c r="C144" s="586" t="s">
        <v>438</v>
      </c>
      <c r="D144" s="596" t="s">
        <v>438</v>
      </c>
      <c r="E144" s="587" t="s">
        <v>438</v>
      </c>
      <c r="F144" s="241">
        <v>14587.675999999999</v>
      </c>
      <c r="G144" s="586" t="s">
        <v>438</v>
      </c>
      <c r="H144" s="167">
        <v>-100</v>
      </c>
      <c r="I144" s="587" t="s">
        <v>438</v>
      </c>
      <c r="J144" s="359">
        <v>14587.675999999999</v>
      </c>
      <c r="K144" s="574" t="s">
        <v>438</v>
      </c>
      <c r="L144" s="268">
        <v>-100</v>
      </c>
      <c r="M144" s="587" t="s">
        <v>438</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1">
        <v>13271.150530000001</v>
      </c>
      <c r="C147" s="245" t="s">
        <v>438</v>
      </c>
      <c r="D147" s="167">
        <v>-100</v>
      </c>
      <c r="E147" s="587" t="s">
        <v>438</v>
      </c>
      <c r="F147" s="245" t="s">
        <v>438</v>
      </c>
      <c r="G147" s="245" t="s">
        <v>438</v>
      </c>
      <c r="H147" s="596" t="s">
        <v>438</v>
      </c>
      <c r="I147" s="587" t="s">
        <v>438</v>
      </c>
      <c r="J147" s="359">
        <v>13271.150530000001</v>
      </c>
      <c r="K147" s="574" t="s">
        <v>438</v>
      </c>
      <c r="L147" s="268">
        <v>-100</v>
      </c>
      <c r="M147" s="587" t="s">
        <v>438</v>
      </c>
      <c r="O147" s="564" t="s">
        <v>438</v>
      </c>
    </row>
    <row r="148" spans="1:15" ht="15.75" x14ac:dyDescent="0.2">
      <c r="A148" s="20" t="s">
        <v>351</v>
      </c>
      <c r="B148" s="245" t="s">
        <v>438</v>
      </c>
      <c r="C148" s="245" t="s">
        <v>438</v>
      </c>
      <c r="D148" s="596" t="s">
        <v>438</v>
      </c>
      <c r="E148" s="587" t="s">
        <v>438</v>
      </c>
      <c r="F148" s="241">
        <v>14587.675999999999</v>
      </c>
      <c r="G148" s="245" t="s">
        <v>438</v>
      </c>
      <c r="H148" s="167">
        <v>-100</v>
      </c>
      <c r="I148" s="587" t="s">
        <v>438</v>
      </c>
      <c r="J148" s="359">
        <v>14587.675999999999</v>
      </c>
      <c r="K148" s="574" t="s">
        <v>438</v>
      </c>
      <c r="L148" s="268">
        <v>-100</v>
      </c>
      <c r="M148" s="587" t="s">
        <v>438</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380">
        <v>1650.87807</v>
      </c>
      <c r="C150" s="160">
        <v>4800.8559999999998</v>
      </c>
      <c r="D150" s="167">
        <v>190.8</v>
      </c>
      <c r="E150" s="179">
        <v>1.0408814780161173</v>
      </c>
      <c r="F150" s="400" t="s">
        <v>438</v>
      </c>
      <c r="G150" s="160">
        <v>11</v>
      </c>
      <c r="H150" s="596" t="s">
        <v>438</v>
      </c>
      <c r="I150" s="179">
        <v>6.221586518600857E-4</v>
      </c>
      <c r="J150" s="381">
        <v>1650.87807</v>
      </c>
      <c r="K150" s="243">
        <v>4811.8559999999998</v>
      </c>
      <c r="L150" s="268">
        <v>191.5</v>
      </c>
      <c r="M150" s="179">
        <v>0.21584918551176671</v>
      </c>
      <c r="O150" s="564" t="s">
        <v>438</v>
      </c>
    </row>
    <row r="151" spans="1:15" x14ac:dyDescent="0.2">
      <c r="A151" s="20" t="s">
        <v>9</v>
      </c>
      <c r="B151" s="241">
        <v>1650.87807</v>
      </c>
      <c r="C151" s="146">
        <v>4800.8559999999998</v>
      </c>
      <c r="D151" s="167">
        <v>190.8</v>
      </c>
      <c r="E151" s="179">
        <v>1.0690239373875738</v>
      </c>
      <c r="F151" s="245" t="s">
        <v>438</v>
      </c>
      <c r="G151" s="586" t="s">
        <v>438</v>
      </c>
      <c r="H151" s="596" t="s">
        <v>438</v>
      </c>
      <c r="I151" s="587" t="s">
        <v>438</v>
      </c>
      <c r="J151" s="359">
        <v>1650.87807</v>
      </c>
      <c r="K151" s="43">
        <v>4800.8559999999998</v>
      </c>
      <c r="L151" s="268">
        <v>190.8</v>
      </c>
      <c r="M151" s="179">
        <v>1.0690239373875738</v>
      </c>
      <c r="O151" s="564" t="s">
        <v>438</v>
      </c>
    </row>
    <row r="152" spans="1:15" x14ac:dyDescent="0.2">
      <c r="A152" s="20" t="s">
        <v>10</v>
      </c>
      <c r="B152" s="245" t="s">
        <v>438</v>
      </c>
      <c r="C152" s="586" t="s">
        <v>438</v>
      </c>
      <c r="D152" s="596" t="s">
        <v>438</v>
      </c>
      <c r="E152" s="587" t="s">
        <v>438</v>
      </c>
      <c r="F152" s="245" t="s">
        <v>438</v>
      </c>
      <c r="G152" s="146">
        <v>11</v>
      </c>
      <c r="H152" s="596" t="s">
        <v>438</v>
      </c>
      <c r="I152" s="179">
        <v>6.221586518600857E-4</v>
      </c>
      <c r="J152" s="197" t="s">
        <v>438</v>
      </c>
      <c r="K152" s="43">
        <v>11</v>
      </c>
      <c r="L152" s="601" t="s">
        <v>438</v>
      </c>
      <c r="M152" s="179">
        <v>6.1791510222385549E-4</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1">
        <v>1650.87807</v>
      </c>
      <c r="C155" s="241">
        <v>4800.8559999999998</v>
      </c>
      <c r="D155" s="167">
        <v>190.8</v>
      </c>
      <c r="E155" s="179">
        <v>22.390898230291764</v>
      </c>
      <c r="F155" s="245" t="s">
        <v>438</v>
      </c>
      <c r="G155" s="245" t="s">
        <v>438</v>
      </c>
      <c r="H155" s="596" t="s">
        <v>438</v>
      </c>
      <c r="I155" s="587" t="s">
        <v>438</v>
      </c>
      <c r="J155" s="359">
        <v>1650.87807</v>
      </c>
      <c r="K155" s="43">
        <v>4800.8559999999998</v>
      </c>
      <c r="L155" s="268">
        <v>190.8</v>
      </c>
      <c r="M155" s="179">
        <v>14.14475994729659</v>
      </c>
      <c r="O155" s="564" t="s">
        <v>438</v>
      </c>
    </row>
    <row r="156" spans="1:15" ht="15.75" x14ac:dyDescent="0.2">
      <c r="A156" s="20" t="s">
        <v>349</v>
      </c>
      <c r="B156" s="245" t="s">
        <v>438</v>
      </c>
      <c r="C156" s="245" t="s">
        <v>438</v>
      </c>
      <c r="D156" s="596" t="s">
        <v>438</v>
      </c>
      <c r="E156" s="587" t="s">
        <v>438</v>
      </c>
      <c r="F156" s="245" t="s">
        <v>438</v>
      </c>
      <c r="G156" s="241">
        <v>11.307107</v>
      </c>
      <c r="H156" s="596" t="s">
        <v>438</v>
      </c>
      <c r="I156" s="179">
        <v>5.6692423996449462E-3</v>
      </c>
      <c r="J156" s="197" t="s">
        <v>438</v>
      </c>
      <c r="K156" s="43">
        <v>11.307107</v>
      </c>
      <c r="L156" s="601" t="s">
        <v>438</v>
      </c>
      <c r="M156" s="179">
        <v>5.6464777531331205E-3</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572" priority="132">
      <formula>kvartal &lt; 4</formula>
    </cfRule>
  </conditionalFormatting>
  <conditionalFormatting sqref="B63:C65">
    <cfRule type="expression" dxfId="571" priority="131">
      <formula>kvartal &lt; 4</formula>
    </cfRule>
  </conditionalFormatting>
  <conditionalFormatting sqref="B37">
    <cfRule type="expression" dxfId="570" priority="130">
      <formula>kvartal &lt; 4</formula>
    </cfRule>
  </conditionalFormatting>
  <conditionalFormatting sqref="B38">
    <cfRule type="expression" dxfId="569" priority="129">
      <formula>kvartal &lt; 4</formula>
    </cfRule>
  </conditionalFormatting>
  <conditionalFormatting sqref="B39">
    <cfRule type="expression" dxfId="568" priority="128">
      <formula>kvartal &lt; 4</formula>
    </cfRule>
  </conditionalFormatting>
  <conditionalFormatting sqref="A34">
    <cfRule type="expression" dxfId="567" priority="1">
      <formula>kvartal &lt; 4</formula>
    </cfRule>
  </conditionalFormatting>
  <conditionalFormatting sqref="C37">
    <cfRule type="expression" dxfId="566" priority="127">
      <formula>kvartal &lt; 4</formula>
    </cfRule>
  </conditionalFormatting>
  <conditionalFormatting sqref="C38">
    <cfRule type="expression" dxfId="565" priority="126">
      <formula>kvartal &lt; 4</formula>
    </cfRule>
  </conditionalFormatting>
  <conditionalFormatting sqref="C39">
    <cfRule type="expression" dxfId="564" priority="125">
      <formula>kvartal &lt; 4</formula>
    </cfRule>
  </conditionalFormatting>
  <conditionalFormatting sqref="B26:C28">
    <cfRule type="expression" dxfId="563" priority="124">
      <formula>kvartal &lt; 4</formula>
    </cfRule>
  </conditionalFormatting>
  <conditionalFormatting sqref="B32:C33">
    <cfRule type="expression" dxfId="562" priority="123">
      <formula>kvartal &lt; 4</formula>
    </cfRule>
  </conditionalFormatting>
  <conditionalFormatting sqref="B34">
    <cfRule type="expression" dxfId="561" priority="122">
      <formula>kvartal &lt; 4</formula>
    </cfRule>
  </conditionalFormatting>
  <conditionalFormatting sqref="C34">
    <cfRule type="expression" dxfId="560" priority="121">
      <formula>kvartal &lt; 4</formula>
    </cfRule>
  </conditionalFormatting>
  <conditionalFormatting sqref="F26:G28">
    <cfRule type="expression" dxfId="559" priority="120">
      <formula>kvartal &lt; 4</formula>
    </cfRule>
  </conditionalFormatting>
  <conditionalFormatting sqref="F32">
    <cfRule type="expression" dxfId="558" priority="119">
      <formula>kvartal &lt; 4</formula>
    </cfRule>
  </conditionalFormatting>
  <conditionalFormatting sqref="G32">
    <cfRule type="expression" dxfId="557" priority="118">
      <formula>kvartal &lt; 4</formula>
    </cfRule>
  </conditionalFormatting>
  <conditionalFormatting sqref="F33">
    <cfRule type="expression" dxfId="556" priority="117">
      <formula>kvartal &lt; 4</formula>
    </cfRule>
  </conditionalFormatting>
  <conditionalFormatting sqref="G33">
    <cfRule type="expression" dxfId="555" priority="116">
      <formula>kvartal &lt; 4</formula>
    </cfRule>
  </conditionalFormatting>
  <conditionalFormatting sqref="F34">
    <cfRule type="expression" dxfId="554" priority="115">
      <formula>kvartal &lt; 4</formula>
    </cfRule>
  </conditionalFormatting>
  <conditionalFormatting sqref="G34">
    <cfRule type="expression" dxfId="553" priority="114">
      <formula>kvartal &lt; 4</formula>
    </cfRule>
  </conditionalFormatting>
  <conditionalFormatting sqref="F37">
    <cfRule type="expression" dxfId="552" priority="113">
      <formula>kvartal &lt; 4</formula>
    </cfRule>
  </conditionalFormatting>
  <conditionalFormatting sqref="F38">
    <cfRule type="expression" dxfId="551" priority="112">
      <formula>kvartal &lt; 4</formula>
    </cfRule>
  </conditionalFormatting>
  <conditionalFormatting sqref="F39">
    <cfRule type="expression" dxfId="550" priority="111">
      <formula>kvartal &lt; 4</formula>
    </cfRule>
  </conditionalFormatting>
  <conditionalFormatting sqref="G37">
    <cfRule type="expression" dxfId="549" priority="110">
      <formula>kvartal &lt; 4</formula>
    </cfRule>
  </conditionalFormatting>
  <conditionalFormatting sqref="G38">
    <cfRule type="expression" dxfId="548" priority="109">
      <formula>kvartal &lt; 4</formula>
    </cfRule>
  </conditionalFormatting>
  <conditionalFormatting sqref="G39">
    <cfRule type="expression" dxfId="547" priority="108">
      <formula>kvartal &lt; 4</formula>
    </cfRule>
  </conditionalFormatting>
  <conditionalFormatting sqref="B29">
    <cfRule type="expression" dxfId="546" priority="107">
      <formula>kvartal &lt; 4</formula>
    </cfRule>
  </conditionalFormatting>
  <conditionalFormatting sqref="C29">
    <cfRule type="expression" dxfId="545" priority="106">
      <formula>kvartal &lt; 4</formula>
    </cfRule>
  </conditionalFormatting>
  <conditionalFormatting sqref="F29">
    <cfRule type="expression" dxfId="544" priority="105">
      <formula>kvartal &lt; 4</formula>
    </cfRule>
  </conditionalFormatting>
  <conditionalFormatting sqref="G29">
    <cfRule type="expression" dxfId="543" priority="104">
      <formula>kvartal &lt; 4</formula>
    </cfRule>
  </conditionalFormatting>
  <conditionalFormatting sqref="J26:K29">
    <cfRule type="expression" dxfId="542" priority="103">
      <formula>kvartal &lt; 4</formula>
    </cfRule>
  </conditionalFormatting>
  <conditionalFormatting sqref="J32:K34">
    <cfRule type="expression" dxfId="541" priority="102">
      <formula>kvartal &lt; 4</formula>
    </cfRule>
  </conditionalFormatting>
  <conditionalFormatting sqref="J37:K39">
    <cfRule type="expression" dxfId="540" priority="101">
      <formula>kvartal &lt; 4</formula>
    </cfRule>
  </conditionalFormatting>
  <conditionalFormatting sqref="B82">
    <cfRule type="expression" dxfId="539" priority="100">
      <formula>kvartal &lt; 4</formula>
    </cfRule>
  </conditionalFormatting>
  <conditionalFormatting sqref="C82">
    <cfRule type="expression" dxfId="538" priority="99">
      <formula>kvartal &lt; 4</formula>
    </cfRule>
  </conditionalFormatting>
  <conditionalFormatting sqref="B85">
    <cfRule type="expression" dxfId="537" priority="98">
      <formula>kvartal &lt; 4</formula>
    </cfRule>
  </conditionalFormatting>
  <conditionalFormatting sqref="C85">
    <cfRule type="expression" dxfId="536" priority="97">
      <formula>kvartal &lt; 4</formula>
    </cfRule>
  </conditionalFormatting>
  <conditionalFormatting sqref="B92">
    <cfRule type="expression" dxfId="535" priority="96">
      <formula>kvartal &lt; 4</formula>
    </cfRule>
  </conditionalFormatting>
  <conditionalFormatting sqref="C92">
    <cfRule type="expression" dxfId="534" priority="95">
      <formula>kvartal &lt; 4</formula>
    </cfRule>
  </conditionalFormatting>
  <conditionalFormatting sqref="B95">
    <cfRule type="expression" dxfId="533" priority="94">
      <formula>kvartal &lt; 4</formula>
    </cfRule>
  </conditionalFormatting>
  <conditionalFormatting sqref="C95">
    <cfRule type="expression" dxfId="532" priority="93">
      <formula>kvartal &lt; 4</formula>
    </cfRule>
  </conditionalFormatting>
  <conditionalFormatting sqref="B102">
    <cfRule type="expression" dxfId="531" priority="92">
      <formula>kvartal &lt; 4</formula>
    </cfRule>
  </conditionalFormatting>
  <conditionalFormatting sqref="C102">
    <cfRule type="expression" dxfId="530" priority="91">
      <formula>kvartal &lt; 4</formula>
    </cfRule>
  </conditionalFormatting>
  <conditionalFormatting sqref="B105">
    <cfRule type="expression" dxfId="529" priority="90">
      <formula>kvartal &lt; 4</formula>
    </cfRule>
  </conditionalFormatting>
  <conditionalFormatting sqref="C105">
    <cfRule type="expression" dxfId="528" priority="89">
      <formula>kvartal &lt; 4</formula>
    </cfRule>
  </conditionalFormatting>
  <conditionalFormatting sqref="B112">
    <cfRule type="expression" dxfId="527" priority="88">
      <formula>kvartal &lt; 4</formula>
    </cfRule>
  </conditionalFormatting>
  <conditionalFormatting sqref="C112">
    <cfRule type="expression" dxfId="526" priority="87">
      <formula>kvartal &lt; 4</formula>
    </cfRule>
  </conditionalFormatting>
  <conditionalFormatting sqref="B115">
    <cfRule type="expression" dxfId="525" priority="86">
      <formula>kvartal &lt; 4</formula>
    </cfRule>
  </conditionalFormatting>
  <conditionalFormatting sqref="C115">
    <cfRule type="expression" dxfId="524" priority="85">
      <formula>kvartal &lt; 4</formula>
    </cfRule>
  </conditionalFormatting>
  <conditionalFormatting sqref="B122">
    <cfRule type="expression" dxfId="523" priority="84">
      <formula>kvartal &lt; 4</formula>
    </cfRule>
  </conditionalFormatting>
  <conditionalFormatting sqref="C122">
    <cfRule type="expression" dxfId="522" priority="83">
      <formula>kvartal &lt; 4</formula>
    </cfRule>
  </conditionalFormatting>
  <conditionalFormatting sqref="B125">
    <cfRule type="expression" dxfId="521" priority="82">
      <formula>kvartal &lt; 4</formula>
    </cfRule>
  </conditionalFormatting>
  <conditionalFormatting sqref="C125">
    <cfRule type="expression" dxfId="520" priority="81">
      <formula>kvartal &lt; 4</formula>
    </cfRule>
  </conditionalFormatting>
  <conditionalFormatting sqref="B132">
    <cfRule type="expression" dxfId="519" priority="80">
      <formula>kvartal &lt; 4</formula>
    </cfRule>
  </conditionalFormatting>
  <conditionalFormatting sqref="C132">
    <cfRule type="expression" dxfId="518" priority="79">
      <formula>kvartal &lt; 4</formula>
    </cfRule>
  </conditionalFormatting>
  <conditionalFormatting sqref="B135">
    <cfRule type="expression" dxfId="517" priority="78">
      <formula>kvartal &lt; 4</formula>
    </cfRule>
  </conditionalFormatting>
  <conditionalFormatting sqref="C135">
    <cfRule type="expression" dxfId="516" priority="77">
      <formula>kvartal &lt; 4</formula>
    </cfRule>
  </conditionalFormatting>
  <conditionalFormatting sqref="B146">
    <cfRule type="expression" dxfId="515" priority="76">
      <formula>kvartal &lt; 4</formula>
    </cfRule>
  </conditionalFormatting>
  <conditionalFormatting sqref="C146">
    <cfRule type="expression" dxfId="514" priority="75">
      <formula>kvartal &lt; 4</formula>
    </cfRule>
  </conditionalFormatting>
  <conditionalFormatting sqref="B154">
    <cfRule type="expression" dxfId="513" priority="74">
      <formula>kvartal &lt; 4</formula>
    </cfRule>
  </conditionalFormatting>
  <conditionalFormatting sqref="C154">
    <cfRule type="expression" dxfId="512" priority="73">
      <formula>kvartal &lt; 4</formula>
    </cfRule>
  </conditionalFormatting>
  <conditionalFormatting sqref="F83">
    <cfRule type="expression" dxfId="511" priority="72">
      <formula>kvartal &lt; 4</formula>
    </cfRule>
  </conditionalFormatting>
  <conditionalFormatting sqref="G83">
    <cfRule type="expression" dxfId="510" priority="71">
      <formula>kvartal &lt; 4</formula>
    </cfRule>
  </conditionalFormatting>
  <conditionalFormatting sqref="F84:G84">
    <cfRule type="expression" dxfId="509" priority="70">
      <formula>kvartal &lt; 4</formula>
    </cfRule>
  </conditionalFormatting>
  <conditionalFormatting sqref="F86:G87">
    <cfRule type="expression" dxfId="508" priority="69">
      <formula>kvartal &lt; 4</formula>
    </cfRule>
  </conditionalFormatting>
  <conditionalFormatting sqref="F93:G94">
    <cfRule type="expression" dxfId="507" priority="68">
      <formula>kvartal &lt; 4</formula>
    </cfRule>
  </conditionalFormatting>
  <conditionalFormatting sqref="F96:G97">
    <cfRule type="expression" dxfId="506" priority="67">
      <formula>kvartal &lt; 4</formula>
    </cfRule>
  </conditionalFormatting>
  <conditionalFormatting sqref="F103:G104">
    <cfRule type="expression" dxfId="505" priority="66">
      <formula>kvartal &lt; 4</formula>
    </cfRule>
  </conditionalFormatting>
  <conditionalFormatting sqref="F106:G107">
    <cfRule type="expression" dxfId="504" priority="65">
      <formula>kvartal &lt; 4</formula>
    </cfRule>
  </conditionalFormatting>
  <conditionalFormatting sqref="F113:G114">
    <cfRule type="expression" dxfId="503" priority="64">
      <formula>kvartal &lt; 4</formula>
    </cfRule>
  </conditionalFormatting>
  <conditionalFormatting sqref="F116:G117">
    <cfRule type="expression" dxfId="502" priority="63">
      <formula>kvartal &lt; 4</formula>
    </cfRule>
  </conditionalFormatting>
  <conditionalFormatting sqref="F123:G124">
    <cfRule type="expression" dxfId="501" priority="62">
      <formula>kvartal &lt; 4</formula>
    </cfRule>
  </conditionalFormatting>
  <conditionalFormatting sqref="F126:G127">
    <cfRule type="expression" dxfId="500" priority="61">
      <formula>kvartal &lt; 4</formula>
    </cfRule>
  </conditionalFormatting>
  <conditionalFormatting sqref="F133:G134">
    <cfRule type="expression" dxfId="499" priority="60">
      <formula>kvartal &lt; 4</formula>
    </cfRule>
  </conditionalFormatting>
  <conditionalFormatting sqref="F136:G137">
    <cfRule type="expression" dxfId="498" priority="59">
      <formula>kvartal &lt; 4</formula>
    </cfRule>
  </conditionalFormatting>
  <conditionalFormatting sqref="F146">
    <cfRule type="expression" dxfId="497" priority="58">
      <formula>kvartal &lt; 4</formula>
    </cfRule>
  </conditionalFormatting>
  <conditionalFormatting sqref="G146">
    <cfRule type="expression" dxfId="496" priority="57">
      <formula>kvartal &lt; 4</formula>
    </cfRule>
  </conditionalFormatting>
  <conditionalFormatting sqref="F154:G154">
    <cfRule type="expression" dxfId="495" priority="56">
      <formula>kvartal &lt; 4</formula>
    </cfRule>
  </conditionalFormatting>
  <conditionalFormatting sqref="F82:G82">
    <cfRule type="expression" dxfId="494" priority="55">
      <formula>kvartal &lt; 4</formula>
    </cfRule>
  </conditionalFormatting>
  <conditionalFormatting sqref="F85:G85">
    <cfRule type="expression" dxfId="493" priority="54">
      <formula>kvartal &lt; 4</formula>
    </cfRule>
  </conditionalFormatting>
  <conditionalFormatting sqref="F92:G92">
    <cfRule type="expression" dxfId="492" priority="53">
      <formula>kvartal &lt; 4</formula>
    </cfRule>
  </conditionalFormatting>
  <conditionalFormatting sqref="F95:G95">
    <cfRule type="expression" dxfId="491" priority="52">
      <formula>kvartal &lt; 4</formula>
    </cfRule>
  </conditionalFormatting>
  <conditionalFormatting sqref="F102:G102">
    <cfRule type="expression" dxfId="490" priority="51">
      <formula>kvartal &lt; 4</formula>
    </cfRule>
  </conditionalFormatting>
  <conditionalFormatting sqref="F105:G105">
    <cfRule type="expression" dxfId="489" priority="50">
      <formula>kvartal &lt; 4</formula>
    </cfRule>
  </conditionalFormatting>
  <conditionalFormatting sqref="F112:G112">
    <cfRule type="expression" dxfId="488" priority="49">
      <formula>kvartal &lt; 4</formula>
    </cfRule>
  </conditionalFormatting>
  <conditionalFormatting sqref="F115">
    <cfRule type="expression" dxfId="487" priority="48">
      <formula>kvartal &lt; 4</formula>
    </cfRule>
  </conditionalFormatting>
  <conditionalFormatting sqref="G115">
    <cfRule type="expression" dxfId="486" priority="47">
      <formula>kvartal &lt; 4</formula>
    </cfRule>
  </conditionalFormatting>
  <conditionalFormatting sqref="F122:G122">
    <cfRule type="expression" dxfId="485" priority="46">
      <formula>kvartal &lt; 4</formula>
    </cfRule>
  </conditionalFormatting>
  <conditionalFormatting sqref="F125">
    <cfRule type="expression" dxfId="484" priority="45">
      <formula>kvartal &lt; 4</formula>
    </cfRule>
  </conditionalFormatting>
  <conditionalFormatting sqref="G125">
    <cfRule type="expression" dxfId="483" priority="44">
      <formula>kvartal &lt; 4</formula>
    </cfRule>
  </conditionalFormatting>
  <conditionalFormatting sqref="F132">
    <cfRule type="expression" dxfId="482" priority="43">
      <formula>kvartal &lt; 4</formula>
    </cfRule>
  </conditionalFormatting>
  <conditionalFormatting sqref="G132">
    <cfRule type="expression" dxfId="481" priority="42">
      <formula>kvartal &lt; 4</formula>
    </cfRule>
  </conditionalFormatting>
  <conditionalFormatting sqref="G135">
    <cfRule type="expression" dxfId="480" priority="41">
      <formula>kvartal &lt; 4</formula>
    </cfRule>
  </conditionalFormatting>
  <conditionalFormatting sqref="F135">
    <cfRule type="expression" dxfId="479" priority="40">
      <formula>kvartal &lt; 4</formula>
    </cfRule>
  </conditionalFormatting>
  <conditionalFormatting sqref="J82:K86">
    <cfRule type="expression" dxfId="478" priority="39">
      <formula>kvartal &lt; 4</formula>
    </cfRule>
  </conditionalFormatting>
  <conditionalFormatting sqref="J87:K87">
    <cfRule type="expression" dxfId="477" priority="38">
      <formula>kvartal &lt; 4</formula>
    </cfRule>
  </conditionalFormatting>
  <conditionalFormatting sqref="J92:K97">
    <cfRule type="expression" dxfId="476" priority="37">
      <formula>kvartal &lt; 4</formula>
    </cfRule>
  </conditionalFormatting>
  <conditionalFormatting sqref="J102:K107">
    <cfRule type="expression" dxfId="475" priority="36">
      <formula>kvartal &lt; 4</formula>
    </cfRule>
  </conditionalFormatting>
  <conditionalFormatting sqref="J112:K117">
    <cfRule type="expression" dxfId="474" priority="35">
      <formula>kvartal &lt; 4</formula>
    </cfRule>
  </conditionalFormatting>
  <conditionalFormatting sqref="J122:K127">
    <cfRule type="expression" dxfId="473" priority="34">
      <formula>kvartal &lt; 4</formula>
    </cfRule>
  </conditionalFormatting>
  <conditionalFormatting sqref="J132:K137">
    <cfRule type="expression" dxfId="472" priority="33">
      <formula>kvartal &lt; 4</formula>
    </cfRule>
  </conditionalFormatting>
  <conditionalFormatting sqref="J146:K146">
    <cfRule type="expression" dxfId="471" priority="32">
      <formula>kvartal &lt; 4</formula>
    </cfRule>
  </conditionalFormatting>
  <conditionalFormatting sqref="J154:K154">
    <cfRule type="expression" dxfId="470" priority="31">
      <formula>kvartal &lt; 4</formula>
    </cfRule>
  </conditionalFormatting>
  <conditionalFormatting sqref="A26:A28">
    <cfRule type="expression" dxfId="469" priority="15">
      <formula>kvartal &lt; 4</formula>
    </cfRule>
  </conditionalFormatting>
  <conditionalFormatting sqref="A32:A33">
    <cfRule type="expression" dxfId="468" priority="14">
      <formula>kvartal &lt; 4</formula>
    </cfRule>
  </conditionalFormatting>
  <conditionalFormatting sqref="A37:A39">
    <cfRule type="expression" dxfId="467" priority="13">
      <formula>kvartal &lt; 4</formula>
    </cfRule>
  </conditionalFormatting>
  <conditionalFormatting sqref="A57:A59">
    <cfRule type="expression" dxfId="466" priority="12">
      <formula>kvartal &lt; 4</formula>
    </cfRule>
  </conditionalFormatting>
  <conditionalFormatting sqref="A63:A65">
    <cfRule type="expression" dxfId="465" priority="11">
      <formula>kvartal &lt; 4</formula>
    </cfRule>
  </conditionalFormatting>
  <conditionalFormatting sqref="A82:A87">
    <cfRule type="expression" dxfId="464" priority="10">
      <formula>kvartal &lt; 4</formula>
    </cfRule>
  </conditionalFormatting>
  <conditionalFormatting sqref="A92:A97">
    <cfRule type="expression" dxfId="463" priority="9">
      <formula>kvartal &lt; 4</formula>
    </cfRule>
  </conditionalFormatting>
  <conditionalFormatting sqref="A102:A107">
    <cfRule type="expression" dxfId="462" priority="8">
      <formula>kvartal &lt; 4</formula>
    </cfRule>
  </conditionalFormatting>
  <conditionalFormatting sqref="A112:A117">
    <cfRule type="expression" dxfId="461" priority="7">
      <formula>kvartal &lt; 4</formula>
    </cfRule>
  </conditionalFormatting>
  <conditionalFormatting sqref="A122:A127">
    <cfRule type="expression" dxfId="460" priority="6">
      <formula>kvartal &lt; 4</formula>
    </cfRule>
  </conditionalFormatting>
  <conditionalFormatting sqref="A132:A137">
    <cfRule type="expression" dxfId="459" priority="5">
      <formula>kvartal &lt; 4</formula>
    </cfRule>
  </conditionalFormatting>
  <conditionalFormatting sqref="A146">
    <cfRule type="expression" dxfId="458" priority="4">
      <formula>kvartal &lt; 4</formula>
    </cfRule>
  </conditionalFormatting>
  <conditionalFormatting sqref="A154">
    <cfRule type="expression" dxfId="457" priority="3">
      <formula>kvartal &lt; 4</formula>
    </cfRule>
  </conditionalFormatting>
  <conditionalFormatting sqref="A29">
    <cfRule type="expression" dxfId="456"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O176"/>
  <sheetViews>
    <sheetView showGridLines="0" zoomScale="90" zoomScaleNormal="90" workbookViewId="0">
      <selection activeCell="A5" sqref="A5"/>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158</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378">
        <v>177314.20136000001</v>
      </c>
      <c r="C7" s="379">
        <v>185363.49223999999</v>
      </c>
      <c r="D7" s="263">
        <v>4.5</v>
      </c>
      <c r="E7" s="179">
        <v>10.770965760045918</v>
      </c>
      <c r="F7" s="378">
        <v>46804.28716</v>
      </c>
      <c r="G7" s="379">
        <v>37491.259469999997</v>
      </c>
      <c r="H7" s="263">
        <v>-19.899999999999999</v>
      </c>
      <c r="I7" s="179">
        <v>1.3644803561631553</v>
      </c>
      <c r="J7" s="380">
        <v>224118.48852000001</v>
      </c>
      <c r="K7" s="381">
        <v>222854.75170999998</v>
      </c>
      <c r="L7" s="267">
        <v>-0.6</v>
      </c>
      <c r="M7" s="179">
        <v>4.9871117044909843</v>
      </c>
      <c r="O7" s="564" t="s">
        <v>438</v>
      </c>
    </row>
    <row r="8" spans="1:15" ht="15.75" x14ac:dyDescent="0.2">
      <c r="A8" s="20" t="s">
        <v>32</v>
      </c>
      <c r="B8" s="354">
        <v>153013.965</v>
      </c>
      <c r="C8" s="355">
        <v>161653.66699999999</v>
      </c>
      <c r="D8" s="167">
        <v>5.6</v>
      </c>
      <c r="E8" s="179">
        <v>17.505807124244232</v>
      </c>
      <c r="F8" s="357"/>
      <c r="G8" s="358"/>
      <c r="H8" s="167"/>
      <c r="I8" s="587" t="s">
        <v>438</v>
      </c>
      <c r="J8" s="241">
        <v>153013.965</v>
      </c>
      <c r="K8" s="359">
        <v>161653.66699999999</v>
      </c>
      <c r="L8" s="268"/>
      <c r="M8" s="179">
        <v>17.505807124244232</v>
      </c>
      <c r="O8" s="564" t="s">
        <v>438</v>
      </c>
    </row>
    <row r="9" spans="1:15" ht="15.75" x14ac:dyDescent="0.2">
      <c r="A9" s="20" t="s">
        <v>31</v>
      </c>
      <c r="B9" s="354">
        <v>23001.940999999999</v>
      </c>
      <c r="C9" s="355">
        <v>22664.638999999999</v>
      </c>
      <c r="D9" s="167">
        <v>-1.5</v>
      </c>
      <c r="E9" s="179">
        <v>4.3719134701544977</v>
      </c>
      <c r="F9" s="357"/>
      <c r="G9" s="358"/>
      <c r="H9" s="167"/>
      <c r="I9" s="587" t="s">
        <v>438</v>
      </c>
      <c r="J9" s="241">
        <v>23001.940999999999</v>
      </c>
      <c r="K9" s="359">
        <v>22664.638999999999</v>
      </c>
      <c r="L9" s="268"/>
      <c r="M9" s="179">
        <v>4.3719134701544977</v>
      </c>
      <c r="O9" s="564" t="s">
        <v>438</v>
      </c>
    </row>
    <row r="10" spans="1:15" ht="15.75" x14ac:dyDescent="0.2">
      <c r="A10" s="13" t="s">
        <v>29</v>
      </c>
      <c r="B10" s="382">
        <v>17853.935000000001</v>
      </c>
      <c r="C10" s="383">
        <v>15458.065000000001</v>
      </c>
      <c r="D10" s="167">
        <v>-13.4</v>
      </c>
      <c r="E10" s="179">
        <v>16.364830808017636</v>
      </c>
      <c r="F10" s="382">
        <v>18652.617999999999</v>
      </c>
      <c r="G10" s="383">
        <v>7606.73</v>
      </c>
      <c r="H10" s="167">
        <v>-59.2</v>
      </c>
      <c r="I10" s="179">
        <v>0.30708846136465512</v>
      </c>
      <c r="J10" s="380">
        <v>36506.553</v>
      </c>
      <c r="K10" s="381">
        <v>23064.794999999998</v>
      </c>
      <c r="L10" s="268">
        <v>-36.799999999999997</v>
      </c>
      <c r="M10" s="179">
        <v>0.89693671314846113</v>
      </c>
      <c r="O10" s="564" t="s">
        <v>438</v>
      </c>
    </row>
    <row r="11" spans="1:15" ht="15.75" x14ac:dyDescent="0.2">
      <c r="A11" s="20" t="s">
        <v>32</v>
      </c>
      <c r="B11" s="354">
        <v>16393.925999999999</v>
      </c>
      <c r="C11" s="355">
        <v>14143.787</v>
      </c>
      <c r="D11" s="167">
        <v>-13.7</v>
      </c>
      <c r="E11" s="179">
        <v>26.898477316980809</v>
      </c>
      <c r="F11" s="357"/>
      <c r="G11" s="358"/>
      <c r="H11" s="167"/>
      <c r="I11" s="587" t="s">
        <v>438</v>
      </c>
      <c r="J11" s="241">
        <v>16393.925999999999</v>
      </c>
      <c r="K11" s="359">
        <v>14143.787</v>
      </c>
      <c r="L11" s="268"/>
      <c r="M11" s="179">
        <v>26.898477316980809</v>
      </c>
      <c r="O11" s="564" t="s">
        <v>438</v>
      </c>
    </row>
    <row r="12" spans="1:15" ht="15.75" x14ac:dyDescent="0.2">
      <c r="A12" s="20" t="s">
        <v>31</v>
      </c>
      <c r="B12" s="354">
        <v>1460.009</v>
      </c>
      <c r="C12" s="355">
        <v>1314.278</v>
      </c>
      <c r="D12" s="167">
        <v>-10</v>
      </c>
      <c r="E12" s="179">
        <v>5.0347152559672876</v>
      </c>
      <c r="F12" s="357"/>
      <c r="G12" s="358"/>
      <c r="H12" s="167"/>
      <c r="I12" s="587" t="s">
        <v>438</v>
      </c>
      <c r="J12" s="241">
        <v>1460.009</v>
      </c>
      <c r="K12" s="359">
        <v>1314.278</v>
      </c>
      <c r="L12" s="268"/>
      <c r="M12" s="179">
        <v>5.0347152559672876</v>
      </c>
      <c r="O12" s="564" t="s">
        <v>438</v>
      </c>
    </row>
    <row r="13" spans="1:15" ht="15.75" x14ac:dyDescent="0.2">
      <c r="A13" s="13" t="s">
        <v>28</v>
      </c>
      <c r="B13" s="382">
        <v>989345.71392999997</v>
      </c>
      <c r="C13" s="383">
        <v>961117.37974999996</v>
      </c>
      <c r="D13" s="167">
        <v>-2.9</v>
      </c>
      <c r="E13" s="179">
        <v>3.8337806313223557</v>
      </c>
      <c r="F13" s="382">
        <v>1629762.1462099999</v>
      </c>
      <c r="G13" s="383">
        <v>1622522.0080500001</v>
      </c>
      <c r="H13" s="167">
        <v>-0.4</v>
      </c>
      <c r="I13" s="179">
        <v>5.9695119256446336</v>
      </c>
      <c r="J13" s="380">
        <v>2619107.86014</v>
      </c>
      <c r="K13" s="381">
        <v>2583639.3878000001</v>
      </c>
      <c r="L13" s="268">
        <v>-1.4</v>
      </c>
      <c r="M13" s="179">
        <v>4.9447788404291426</v>
      </c>
      <c r="O13" s="564" t="s">
        <v>438</v>
      </c>
    </row>
    <row r="14" spans="1:15" s="42" customFormat="1" ht="15.75" x14ac:dyDescent="0.2">
      <c r="A14" s="13" t="s">
        <v>27</v>
      </c>
      <c r="B14" s="571" t="s">
        <v>438</v>
      </c>
      <c r="C14" s="580" t="s">
        <v>438</v>
      </c>
      <c r="D14" s="596" t="s">
        <v>438</v>
      </c>
      <c r="E14" s="587" t="s">
        <v>438</v>
      </c>
      <c r="F14" s="382">
        <v>5095.5087199999998</v>
      </c>
      <c r="G14" s="383">
        <v>3732.46866</v>
      </c>
      <c r="H14" s="167">
        <v>-26.7</v>
      </c>
      <c r="I14" s="179">
        <v>3.0869610731656403</v>
      </c>
      <c r="J14" s="380">
        <v>5095.5087199999998</v>
      </c>
      <c r="K14" s="381">
        <v>3732.46866</v>
      </c>
      <c r="L14" s="268">
        <v>-26.7</v>
      </c>
      <c r="M14" s="179">
        <v>2.9146982369593633</v>
      </c>
      <c r="N14" s="145"/>
      <c r="O14" s="564" t="s">
        <v>438</v>
      </c>
    </row>
    <row r="15" spans="1:15" s="42" customFormat="1" ht="15.75" x14ac:dyDescent="0.2">
      <c r="A15" s="40" t="s">
        <v>26</v>
      </c>
      <c r="B15" s="572" t="s">
        <v>438</v>
      </c>
      <c r="C15" s="581" t="s">
        <v>438</v>
      </c>
      <c r="D15" s="588" t="s">
        <v>438</v>
      </c>
      <c r="E15" s="588" t="s">
        <v>438</v>
      </c>
      <c r="F15" s="384">
        <v>484.81461999999999</v>
      </c>
      <c r="G15" s="385">
        <v>682.23297000000002</v>
      </c>
      <c r="H15" s="168">
        <v>40.700000000000003</v>
      </c>
      <c r="I15" s="168">
        <v>1.675497229420718</v>
      </c>
      <c r="J15" s="386">
        <v>484.81461999999999</v>
      </c>
      <c r="K15" s="387">
        <v>682.23297000000002</v>
      </c>
      <c r="L15" s="269">
        <v>40.700000000000003</v>
      </c>
      <c r="M15" s="168">
        <v>1.6746746620925754</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388">
        <v>98222.443520000001</v>
      </c>
      <c r="C25" s="389">
        <v>106428.52695</v>
      </c>
      <c r="D25" s="263">
        <v>8.4</v>
      </c>
      <c r="E25" s="179">
        <v>32.133980702263024</v>
      </c>
      <c r="F25" s="390">
        <v>6045.0326999999997</v>
      </c>
      <c r="G25" s="389">
        <v>5570.3757400000004</v>
      </c>
      <c r="H25" s="263">
        <v>-7.9</v>
      </c>
      <c r="I25" s="179">
        <v>4.956901922655998</v>
      </c>
      <c r="J25" s="388">
        <v>104267.47622</v>
      </c>
      <c r="K25" s="388">
        <v>111998.90269</v>
      </c>
      <c r="L25" s="267">
        <v>7.4</v>
      </c>
      <c r="M25" s="167">
        <v>25.248942384229231</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43">
        <v>96567.691000000006</v>
      </c>
      <c r="C30" s="359">
        <v>104903</v>
      </c>
      <c r="D30" s="167">
        <v>8.6</v>
      </c>
      <c r="E30" s="179">
        <v>16.962678015384149</v>
      </c>
      <c r="F30" s="245" t="s">
        <v>438</v>
      </c>
      <c r="G30" s="197" t="s">
        <v>438</v>
      </c>
      <c r="H30" s="596" t="s">
        <v>438</v>
      </c>
      <c r="I30" s="587" t="s">
        <v>438</v>
      </c>
      <c r="J30" s="43">
        <v>96567.691000000006</v>
      </c>
      <c r="K30" s="43">
        <v>104903</v>
      </c>
      <c r="L30" s="268">
        <v>8.6</v>
      </c>
      <c r="M30" s="167">
        <v>16.962678015384149</v>
      </c>
      <c r="O30" s="564" t="s">
        <v>438</v>
      </c>
    </row>
    <row r="31" spans="1:15" ht="15.75" x14ac:dyDescent="0.2">
      <c r="A31" s="13" t="s">
        <v>29</v>
      </c>
      <c r="B31" s="243">
        <v>21697.976999999999</v>
      </c>
      <c r="C31" s="243">
        <v>16928.189999999999</v>
      </c>
      <c r="D31" s="167">
        <v>-22</v>
      </c>
      <c r="E31" s="179">
        <v>13.52183687508297</v>
      </c>
      <c r="F31" s="380">
        <v>18.600000000000001</v>
      </c>
      <c r="G31" s="380">
        <v>54</v>
      </c>
      <c r="H31" s="167">
        <v>190.3</v>
      </c>
      <c r="I31" s="179">
        <v>4.9157257624670263E-2</v>
      </c>
      <c r="J31" s="243">
        <v>21716.576999999997</v>
      </c>
      <c r="K31" s="243">
        <v>16982.189999999999</v>
      </c>
      <c r="L31" s="268">
        <v>-21.8</v>
      </c>
      <c r="M31" s="167">
        <v>7.225140929326817</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43">
        <v>21697.976999999999</v>
      </c>
      <c r="C35" s="359">
        <v>16928.189999999999</v>
      </c>
      <c r="D35" s="167">
        <v>-22</v>
      </c>
      <c r="E35" s="179">
        <v>30.455735264578472</v>
      </c>
      <c r="F35" s="245" t="s">
        <v>438</v>
      </c>
      <c r="G35" s="197" t="s">
        <v>438</v>
      </c>
      <c r="H35" s="596" t="s">
        <v>438</v>
      </c>
      <c r="I35" s="587" t="s">
        <v>438</v>
      </c>
      <c r="J35" s="43">
        <v>21697.976999999999</v>
      </c>
      <c r="K35" s="43">
        <v>16928.189999999999</v>
      </c>
      <c r="L35" s="268">
        <v>-22</v>
      </c>
      <c r="M35" s="167">
        <v>30.455735264578472</v>
      </c>
      <c r="O35" s="564" t="s">
        <v>438</v>
      </c>
    </row>
    <row r="36" spans="1:15" s="3" customFormat="1" ht="15.75" x14ac:dyDescent="0.2">
      <c r="A36" s="13" t="s">
        <v>28</v>
      </c>
      <c r="B36" s="243">
        <v>4788289.94979</v>
      </c>
      <c r="C36" s="381">
        <v>4835130.0911699999</v>
      </c>
      <c r="D36" s="167">
        <v>1</v>
      </c>
      <c r="E36" s="179">
        <v>9.2676817304064176</v>
      </c>
      <c r="F36" s="380">
        <v>2016235.7834399999</v>
      </c>
      <c r="G36" s="381">
        <v>1899630.55847</v>
      </c>
      <c r="H36" s="167">
        <v>-5.8</v>
      </c>
      <c r="I36" s="179">
        <v>10.088295009780309</v>
      </c>
      <c r="J36" s="243">
        <v>6804525.7332300004</v>
      </c>
      <c r="K36" s="243">
        <v>6734760.6496399995</v>
      </c>
      <c r="L36" s="268">
        <v>-1</v>
      </c>
      <c r="M36" s="167">
        <v>9.4853120354002929</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380">
        <v>2668.4794200000001</v>
      </c>
      <c r="G40" s="381">
        <v>3523.8852900000002</v>
      </c>
      <c r="H40" s="167">
        <v>32.1</v>
      </c>
      <c r="I40" s="179">
        <v>-154.74311337136692</v>
      </c>
      <c r="J40" s="243">
        <v>2668.4794200000001</v>
      </c>
      <c r="K40" s="243">
        <v>3523.8852900000002</v>
      </c>
      <c r="L40" s="268">
        <v>32.1</v>
      </c>
      <c r="M40" s="167">
        <v>35.269996624449355</v>
      </c>
      <c r="O40" s="564" t="s">
        <v>438</v>
      </c>
    </row>
    <row r="41" spans="1:15" ht="15.75" x14ac:dyDescent="0.2">
      <c r="A41" s="13" t="s">
        <v>26</v>
      </c>
      <c r="B41" s="243">
        <v>667.35928000000001</v>
      </c>
      <c r="C41" s="381">
        <v>249.81959000000001</v>
      </c>
      <c r="D41" s="167">
        <v>-62.6</v>
      </c>
      <c r="E41" s="179">
        <v>-0.8886106000233196</v>
      </c>
      <c r="F41" s="380">
        <v>1515.6342999999999</v>
      </c>
      <c r="G41" s="381">
        <v>1162.48721</v>
      </c>
      <c r="H41" s="167">
        <v>-23.3</v>
      </c>
      <c r="I41" s="179">
        <v>3.9048060752625506</v>
      </c>
      <c r="J41" s="243">
        <v>2182.9935799999998</v>
      </c>
      <c r="K41" s="243">
        <v>1412.3068000000001</v>
      </c>
      <c r="L41" s="268">
        <v>-35.299999999999997</v>
      </c>
      <c r="M41" s="167">
        <v>85.223930093324526</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236843.37255999999</v>
      </c>
      <c r="C54" s="383">
        <v>237247.66784000001</v>
      </c>
      <c r="D54" s="267">
        <v>0.2</v>
      </c>
      <c r="E54" s="179">
        <v>10.788900980825025</v>
      </c>
      <c r="F54" s="146"/>
      <c r="G54" s="32"/>
      <c r="H54" s="160"/>
      <c r="I54" s="160"/>
      <c r="J54" s="36"/>
      <c r="K54" s="36"/>
      <c r="L54" s="160"/>
      <c r="M54" s="160"/>
      <c r="N54" s="149"/>
      <c r="O54" s="564" t="s">
        <v>438</v>
      </c>
    </row>
    <row r="55" spans="1:15" s="3" customFormat="1" ht="15.75" x14ac:dyDescent="0.2">
      <c r="A55" s="37" t="s">
        <v>341</v>
      </c>
      <c r="B55" s="354">
        <v>71028.871549999996</v>
      </c>
      <c r="C55" s="355">
        <v>67992.308640000003</v>
      </c>
      <c r="D55" s="268">
        <v>-4.3</v>
      </c>
      <c r="E55" s="179">
        <v>5.7212155041225854</v>
      </c>
      <c r="F55" s="146"/>
      <c r="G55" s="32"/>
      <c r="H55" s="146"/>
      <c r="I55" s="146"/>
      <c r="J55" s="32"/>
      <c r="K55" s="32"/>
      <c r="L55" s="160"/>
      <c r="M55" s="160"/>
      <c r="N55" s="149"/>
      <c r="O55" s="564" t="s">
        <v>438</v>
      </c>
    </row>
    <row r="56" spans="1:15" s="3" customFormat="1" ht="15.75" x14ac:dyDescent="0.2">
      <c r="A56" s="37" t="s">
        <v>342</v>
      </c>
      <c r="B56" s="43">
        <v>165814.50101000001</v>
      </c>
      <c r="C56" s="359">
        <v>169255.35920000001</v>
      </c>
      <c r="D56" s="268">
        <v>2.1</v>
      </c>
      <c r="E56" s="179">
        <v>16.748448497531005</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382">
        <v>425.58</v>
      </c>
      <c r="C60" s="383">
        <v>1987.7180000000001</v>
      </c>
      <c r="D60" s="268">
        <v>367.1</v>
      </c>
      <c r="E60" s="179">
        <v>5.339788344790195</v>
      </c>
      <c r="F60" s="146"/>
      <c r="G60" s="32"/>
      <c r="H60" s="146"/>
      <c r="I60" s="146"/>
      <c r="J60" s="32"/>
      <c r="K60" s="32"/>
      <c r="L60" s="160"/>
      <c r="M60" s="160"/>
      <c r="N60" s="149"/>
      <c r="O60" s="564" t="s">
        <v>438</v>
      </c>
    </row>
    <row r="61" spans="1:15" s="3" customFormat="1" ht="15.75" x14ac:dyDescent="0.2">
      <c r="A61" s="37" t="s">
        <v>341</v>
      </c>
      <c r="B61" s="354">
        <v>425.58</v>
      </c>
      <c r="C61" s="355">
        <v>1987.7180000000001</v>
      </c>
      <c r="D61" s="268">
        <v>367.1</v>
      </c>
      <c r="E61" s="179">
        <v>8.8096473473858872</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382">
        <v>2650.3679999999999</v>
      </c>
      <c r="C66" s="580" t="s">
        <v>438</v>
      </c>
      <c r="D66" s="268">
        <v>-100</v>
      </c>
      <c r="E66" s="587" t="s">
        <v>438</v>
      </c>
      <c r="F66" s="146"/>
      <c r="G66" s="32"/>
      <c r="H66" s="146"/>
      <c r="I66" s="146"/>
      <c r="J66" s="32"/>
      <c r="K66" s="32"/>
      <c r="L66" s="160"/>
      <c r="M66" s="160"/>
      <c r="N66" s="149"/>
      <c r="O66" s="564" t="s">
        <v>438</v>
      </c>
    </row>
    <row r="67" spans="1:15" s="3" customFormat="1" ht="15.75" x14ac:dyDescent="0.2">
      <c r="A67" s="37" t="s">
        <v>341</v>
      </c>
      <c r="B67" s="354">
        <v>2650.3679999999999</v>
      </c>
      <c r="C67" s="583" t="s">
        <v>438</v>
      </c>
      <c r="D67" s="268">
        <v>-100</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382">
        <v>639.40300000000002</v>
      </c>
      <c r="C69" s="383">
        <v>1331.1479999999999</v>
      </c>
      <c r="D69" s="268">
        <v>108.2</v>
      </c>
      <c r="E69" s="179">
        <v>1.7316807988501457</v>
      </c>
      <c r="F69" s="146"/>
      <c r="G69" s="32"/>
      <c r="H69" s="146"/>
      <c r="I69" s="146"/>
      <c r="J69" s="32"/>
      <c r="K69" s="32"/>
      <c r="L69" s="160"/>
      <c r="M69" s="160"/>
      <c r="N69" s="149"/>
      <c r="O69" s="564" t="s">
        <v>438</v>
      </c>
    </row>
    <row r="70" spans="1:15" s="3" customFormat="1" ht="15.75" x14ac:dyDescent="0.2">
      <c r="A70" s="37" t="s">
        <v>341</v>
      </c>
      <c r="B70" s="354">
        <v>639.40300000000002</v>
      </c>
      <c r="C70" s="355">
        <v>1331.1479999999999</v>
      </c>
      <c r="D70" s="268">
        <v>108.2</v>
      </c>
      <c r="E70" s="179">
        <v>1.7316807988501457</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506">
        <v>311974.55473000003</v>
      </c>
      <c r="C79" s="506">
        <v>280332.94824</v>
      </c>
      <c r="D79" s="263">
        <v>-10.1</v>
      </c>
      <c r="E79" s="179">
        <v>4.4201511811057985</v>
      </c>
      <c r="F79" s="505">
        <v>375753.79524000001</v>
      </c>
      <c r="G79" s="505">
        <v>409513.24713999999</v>
      </c>
      <c r="H79" s="263">
        <v>9</v>
      </c>
      <c r="I79" s="179">
        <v>7.5439444539921965</v>
      </c>
      <c r="J79" s="381">
        <v>687728.3499700001</v>
      </c>
      <c r="K79" s="388">
        <v>689846.19537999993</v>
      </c>
      <c r="L79" s="268">
        <v>0.3</v>
      </c>
      <c r="M79" s="179">
        <v>5.8607923413702272</v>
      </c>
      <c r="O79" s="564" t="s">
        <v>438</v>
      </c>
    </row>
    <row r="80" spans="1:15" x14ac:dyDescent="0.2">
      <c r="A80" s="20" t="s">
        <v>9</v>
      </c>
      <c r="B80" s="43">
        <v>298950.69900000002</v>
      </c>
      <c r="C80" s="146">
        <v>218742.14395999999</v>
      </c>
      <c r="D80" s="167">
        <v>-26.8</v>
      </c>
      <c r="E80" s="179">
        <v>3.5319055675008388</v>
      </c>
      <c r="F80" s="245" t="s">
        <v>438</v>
      </c>
      <c r="G80" s="586" t="s">
        <v>438</v>
      </c>
      <c r="H80" s="596" t="s">
        <v>438</v>
      </c>
      <c r="I80" s="587" t="s">
        <v>438</v>
      </c>
      <c r="J80" s="359">
        <v>298950.69900000002</v>
      </c>
      <c r="K80" s="43">
        <v>218742.14395999999</v>
      </c>
      <c r="L80" s="268">
        <v>-26.8</v>
      </c>
      <c r="M80" s="179">
        <v>3.5319055675008388</v>
      </c>
      <c r="O80" s="564" t="s">
        <v>438</v>
      </c>
    </row>
    <row r="81" spans="1:15" x14ac:dyDescent="0.2">
      <c r="A81" s="20" t="s">
        <v>10</v>
      </c>
      <c r="B81" s="363">
        <v>13023.855729999999</v>
      </c>
      <c r="C81" s="364">
        <v>13331.04328</v>
      </c>
      <c r="D81" s="167">
        <v>2.4</v>
      </c>
      <c r="E81" s="179">
        <v>14.606634334697821</v>
      </c>
      <c r="F81" s="363">
        <v>375753.79524000001</v>
      </c>
      <c r="G81" s="364">
        <v>409513.24713999999</v>
      </c>
      <c r="H81" s="167">
        <v>9</v>
      </c>
      <c r="I81" s="179">
        <v>7.5439444539921965</v>
      </c>
      <c r="J81" s="359">
        <v>388777.65097000002</v>
      </c>
      <c r="K81" s="43">
        <v>422844.29041999998</v>
      </c>
      <c r="L81" s="268">
        <v>8.8000000000000007</v>
      </c>
      <c r="M81" s="179">
        <v>7.6607258242465504</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146">
        <v>48259.760999999999</v>
      </c>
      <c r="D88" s="596" t="s">
        <v>438</v>
      </c>
      <c r="E88" s="179">
        <v>83.82446590515022</v>
      </c>
      <c r="F88" s="245" t="s">
        <v>438</v>
      </c>
      <c r="G88" s="586" t="s">
        <v>438</v>
      </c>
      <c r="H88" s="596" t="s">
        <v>438</v>
      </c>
      <c r="I88" s="587" t="s">
        <v>438</v>
      </c>
      <c r="J88" s="197" t="s">
        <v>438</v>
      </c>
      <c r="K88" s="43">
        <v>48259.760999999999</v>
      </c>
      <c r="L88" s="601" t="s">
        <v>438</v>
      </c>
      <c r="M88" s="179">
        <v>83.82446590515022</v>
      </c>
      <c r="N88" s="149"/>
      <c r="O88" s="564" t="s">
        <v>438</v>
      </c>
    </row>
    <row r="89" spans="1:15" ht="15.75" x14ac:dyDescent="0.2">
      <c r="A89" s="20" t="s">
        <v>347</v>
      </c>
      <c r="B89" s="241">
        <v>311974.55473000003</v>
      </c>
      <c r="C89" s="241">
        <v>232073.18724</v>
      </c>
      <c r="D89" s="167">
        <v>-25.6</v>
      </c>
      <c r="E89" s="179">
        <v>3.8061094226641718</v>
      </c>
      <c r="F89" s="241">
        <v>373577.25021000003</v>
      </c>
      <c r="G89" s="146">
        <v>407765.8934</v>
      </c>
      <c r="H89" s="167">
        <v>9.1999999999999993</v>
      </c>
      <c r="I89" s="179">
        <v>7.5161953521003602</v>
      </c>
      <c r="J89" s="359">
        <v>685551.80494000006</v>
      </c>
      <c r="K89" s="43">
        <v>639839.08064000006</v>
      </c>
      <c r="L89" s="268">
        <v>-6.7</v>
      </c>
      <c r="M89" s="179">
        <v>5.5529296682189928</v>
      </c>
      <c r="O89" s="564" t="s">
        <v>438</v>
      </c>
    </row>
    <row r="90" spans="1:15" x14ac:dyDescent="0.2">
      <c r="A90" s="20" t="s">
        <v>9</v>
      </c>
      <c r="B90" s="241">
        <v>298950.69900000002</v>
      </c>
      <c r="C90" s="146">
        <v>218742.14395999999</v>
      </c>
      <c r="D90" s="167">
        <v>-26.8</v>
      </c>
      <c r="E90" s="179">
        <v>3.6411049242413678</v>
      </c>
      <c r="F90" s="245" t="s">
        <v>438</v>
      </c>
      <c r="G90" s="586" t="s">
        <v>438</v>
      </c>
      <c r="H90" s="596" t="s">
        <v>438</v>
      </c>
      <c r="I90" s="587" t="s">
        <v>438</v>
      </c>
      <c r="J90" s="359">
        <v>298950.69900000002</v>
      </c>
      <c r="K90" s="43">
        <v>218742.14395999999</v>
      </c>
      <c r="L90" s="268">
        <v>-26.8</v>
      </c>
      <c r="M90" s="179">
        <v>3.6411049242413678</v>
      </c>
      <c r="O90" s="564" t="s">
        <v>438</v>
      </c>
    </row>
    <row r="91" spans="1:15" x14ac:dyDescent="0.2">
      <c r="A91" s="20" t="s">
        <v>10</v>
      </c>
      <c r="B91" s="363">
        <v>13023.855729999999</v>
      </c>
      <c r="C91" s="364">
        <v>13331.04328</v>
      </c>
      <c r="D91" s="167">
        <v>2.4</v>
      </c>
      <c r="E91" s="179">
        <v>14.843581480635015</v>
      </c>
      <c r="F91" s="363">
        <v>373577.25021000003</v>
      </c>
      <c r="G91" s="364">
        <v>407765.8934</v>
      </c>
      <c r="H91" s="167">
        <v>9.1999999999999993</v>
      </c>
      <c r="I91" s="179">
        <v>7.5161953521003602</v>
      </c>
      <c r="J91" s="359">
        <v>386601.10594000004</v>
      </c>
      <c r="K91" s="43">
        <v>421096.93667999998</v>
      </c>
      <c r="L91" s="268">
        <v>8.9</v>
      </c>
      <c r="M91" s="179">
        <v>7.6355202486980183</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5" t="s">
        <v>438</v>
      </c>
      <c r="C98" s="586" t="s">
        <v>438</v>
      </c>
      <c r="D98" s="596" t="s">
        <v>438</v>
      </c>
      <c r="E98" s="587" t="s">
        <v>438</v>
      </c>
      <c r="F98" s="241">
        <v>2176.5450300000002</v>
      </c>
      <c r="G98" s="146">
        <v>1747.35374</v>
      </c>
      <c r="H98" s="167">
        <v>-19.7</v>
      </c>
      <c r="I98" s="179">
        <v>54.48893467707672</v>
      </c>
      <c r="J98" s="359">
        <v>2176.5450300000002</v>
      </c>
      <c r="K98" s="43">
        <v>1747.35374</v>
      </c>
      <c r="L98" s="268">
        <v>-19.7</v>
      </c>
      <c r="M98" s="179">
        <v>0.91770004834046004</v>
      </c>
      <c r="O98" s="564" t="s">
        <v>438</v>
      </c>
    </row>
    <row r="99" spans="1:15" ht="15.75" x14ac:dyDescent="0.2">
      <c r="A99" s="13" t="s">
        <v>29</v>
      </c>
      <c r="B99" s="380">
        <v>3315.5280000000002</v>
      </c>
      <c r="C99" s="380">
        <v>12434.289000000001</v>
      </c>
      <c r="D99" s="167">
        <v>275</v>
      </c>
      <c r="E99" s="179">
        <v>14.35803213112955</v>
      </c>
      <c r="F99" s="380">
        <v>48259</v>
      </c>
      <c r="G99" s="380">
        <v>30633.508000000002</v>
      </c>
      <c r="H99" s="167">
        <v>-36.5</v>
      </c>
      <c r="I99" s="179">
        <v>15.620442822343513</v>
      </c>
      <c r="J99" s="381">
        <v>51574.527999999998</v>
      </c>
      <c r="K99" s="243">
        <v>43067.797000000006</v>
      </c>
      <c r="L99" s="268">
        <v>-16.5</v>
      </c>
      <c r="M99" s="179">
        <v>15.233737186439066</v>
      </c>
      <c r="O99" s="564" t="s">
        <v>438</v>
      </c>
    </row>
    <row r="100" spans="1:15" x14ac:dyDescent="0.2">
      <c r="A100" s="20" t="s">
        <v>9</v>
      </c>
      <c r="B100" s="241">
        <v>3277.32</v>
      </c>
      <c r="C100" s="146">
        <v>6452.6040000000003</v>
      </c>
      <c r="D100" s="167">
        <v>96.9</v>
      </c>
      <c r="E100" s="179">
        <v>8.6955087427366209</v>
      </c>
      <c r="F100" s="245" t="s">
        <v>438</v>
      </c>
      <c r="G100" s="586" t="s">
        <v>438</v>
      </c>
      <c r="H100" s="596" t="s">
        <v>438</v>
      </c>
      <c r="I100" s="587" t="s">
        <v>438</v>
      </c>
      <c r="J100" s="359">
        <v>3277.32</v>
      </c>
      <c r="K100" s="43">
        <v>6452.6040000000003</v>
      </c>
      <c r="L100" s="268">
        <v>96.9</v>
      </c>
      <c r="M100" s="179">
        <v>8.6955087427366209</v>
      </c>
      <c r="O100" s="564" t="s">
        <v>438</v>
      </c>
    </row>
    <row r="101" spans="1:15" x14ac:dyDescent="0.2">
      <c r="A101" s="20" t="s">
        <v>10</v>
      </c>
      <c r="B101" s="241">
        <v>38.207999999999998</v>
      </c>
      <c r="C101" s="146">
        <v>9.8759999999999994</v>
      </c>
      <c r="D101" s="167">
        <v>-74.2</v>
      </c>
      <c r="E101" s="179">
        <v>0.59462596846483418</v>
      </c>
      <c r="F101" s="363">
        <v>48259</v>
      </c>
      <c r="G101" s="363">
        <v>30633.508000000002</v>
      </c>
      <c r="H101" s="167">
        <v>-36.5</v>
      </c>
      <c r="I101" s="179">
        <v>15.620442822343513</v>
      </c>
      <c r="J101" s="359">
        <v>48297.207999999999</v>
      </c>
      <c r="K101" s="43">
        <v>30643.384000000002</v>
      </c>
      <c r="L101" s="268">
        <v>-36.6</v>
      </c>
      <c r="M101" s="179">
        <v>15.494257354503617</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146">
        <v>5971.8090000000002</v>
      </c>
      <c r="D108" s="596" t="s">
        <v>438</v>
      </c>
      <c r="E108" s="179">
        <v>55.631520866493304</v>
      </c>
      <c r="F108" s="245" t="s">
        <v>438</v>
      </c>
      <c r="G108" s="586" t="s">
        <v>438</v>
      </c>
      <c r="H108" s="596" t="s">
        <v>438</v>
      </c>
      <c r="I108" s="587" t="s">
        <v>438</v>
      </c>
      <c r="J108" s="197" t="s">
        <v>438</v>
      </c>
      <c r="K108" s="43">
        <v>5971.8090000000002</v>
      </c>
      <c r="L108" s="601" t="s">
        <v>438</v>
      </c>
      <c r="M108" s="179">
        <v>55.631520866493304</v>
      </c>
      <c r="O108" s="564" t="s">
        <v>438</v>
      </c>
    </row>
    <row r="109" spans="1:15" ht="15.75" x14ac:dyDescent="0.2">
      <c r="A109" s="20" t="s">
        <v>347</v>
      </c>
      <c r="B109" s="241">
        <v>3315.5280000000002</v>
      </c>
      <c r="C109" s="146">
        <v>6462.4800000000005</v>
      </c>
      <c r="D109" s="167">
        <v>94.9</v>
      </c>
      <c r="E109" s="179">
        <v>9.3929954998509846</v>
      </c>
      <c r="F109" s="363">
        <v>48259</v>
      </c>
      <c r="G109" s="363">
        <v>30633.508000000002</v>
      </c>
      <c r="H109" s="167">
        <v>-36.5</v>
      </c>
      <c r="I109" s="179">
        <v>15.620442822343513</v>
      </c>
      <c r="J109" s="359">
        <v>51574.527999999998</v>
      </c>
      <c r="K109" s="43">
        <v>37095.988000000005</v>
      </c>
      <c r="L109" s="268">
        <v>-28.1</v>
      </c>
      <c r="M109" s="179">
        <v>14.003098922730409</v>
      </c>
      <c r="O109" s="564" t="s">
        <v>438</v>
      </c>
    </row>
    <row r="110" spans="1:15" x14ac:dyDescent="0.2">
      <c r="A110" s="20" t="s">
        <v>9</v>
      </c>
      <c r="B110" s="241">
        <v>3277.32</v>
      </c>
      <c r="C110" s="146">
        <v>6452.6040000000003</v>
      </c>
      <c r="D110" s="167">
        <v>96.9</v>
      </c>
      <c r="E110" s="179">
        <v>9.6106446186269476</v>
      </c>
      <c r="F110" s="579" t="s">
        <v>438</v>
      </c>
      <c r="G110" s="585" t="s">
        <v>438</v>
      </c>
      <c r="H110" s="596" t="s">
        <v>438</v>
      </c>
      <c r="I110" s="587" t="s">
        <v>438</v>
      </c>
      <c r="J110" s="359">
        <v>3277.32</v>
      </c>
      <c r="K110" s="43">
        <v>6452.6040000000003</v>
      </c>
      <c r="L110" s="268">
        <v>96.9</v>
      </c>
      <c r="M110" s="179">
        <v>9.6106446186269476</v>
      </c>
      <c r="O110" s="564" t="s">
        <v>438</v>
      </c>
    </row>
    <row r="111" spans="1:15" x14ac:dyDescent="0.2">
      <c r="A111" s="20" t="s">
        <v>10</v>
      </c>
      <c r="B111" s="363">
        <v>38.207999999999998</v>
      </c>
      <c r="C111" s="364">
        <v>9.8759999999999994</v>
      </c>
      <c r="D111" s="167">
        <v>-74.2</v>
      </c>
      <c r="E111" s="179">
        <v>0.59462596846483418</v>
      </c>
      <c r="F111" s="363">
        <v>48259</v>
      </c>
      <c r="G111" s="364">
        <v>30633.508000000002</v>
      </c>
      <c r="H111" s="167">
        <v>-36.5</v>
      </c>
      <c r="I111" s="179">
        <v>15.620442822343513</v>
      </c>
      <c r="J111" s="359">
        <v>48297.207999999999</v>
      </c>
      <c r="K111" s="43">
        <v>30643.384000000002</v>
      </c>
      <c r="L111" s="268">
        <v>-36.6</v>
      </c>
      <c r="M111" s="179">
        <v>15.494257354503617</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5" t="s">
        <v>438</v>
      </c>
      <c r="C118" s="586" t="s">
        <v>438</v>
      </c>
      <c r="D118" s="596" t="s">
        <v>438</v>
      </c>
      <c r="E118" s="587" t="s">
        <v>438</v>
      </c>
      <c r="F118" s="245" t="s">
        <v>438</v>
      </c>
      <c r="G118" s="586" t="s">
        <v>438</v>
      </c>
      <c r="H118" s="596" t="s">
        <v>438</v>
      </c>
      <c r="I118" s="587" t="s">
        <v>438</v>
      </c>
      <c r="J118" s="197" t="s">
        <v>438</v>
      </c>
      <c r="K118" s="574" t="s">
        <v>438</v>
      </c>
      <c r="L118" s="601" t="s">
        <v>438</v>
      </c>
      <c r="M118" s="587" t="s">
        <v>438</v>
      </c>
      <c r="O118" s="564" t="s">
        <v>438</v>
      </c>
    </row>
    <row r="119" spans="1:15" ht="15.75" x14ac:dyDescent="0.2">
      <c r="A119" s="13" t="s">
        <v>28</v>
      </c>
      <c r="B119" s="506">
        <v>10601659.441260001</v>
      </c>
      <c r="C119" s="506">
        <v>10935623.068</v>
      </c>
      <c r="D119" s="167">
        <v>3.2</v>
      </c>
      <c r="E119" s="179">
        <v>2.9274345120792331</v>
      </c>
      <c r="F119" s="505">
        <v>10801435.244720001</v>
      </c>
      <c r="G119" s="505">
        <v>12931321.790480001</v>
      </c>
      <c r="H119" s="167">
        <v>19.7</v>
      </c>
      <c r="I119" s="179">
        <v>8.632967783122945</v>
      </c>
      <c r="J119" s="381">
        <v>21403094.68598</v>
      </c>
      <c r="K119" s="243">
        <v>23866944.858479999</v>
      </c>
      <c r="L119" s="268">
        <v>11.5</v>
      </c>
      <c r="M119" s="179">
        <v>4.5604476934760916</v>
      </c>
      <c r="O119" s="564" t="s">
        <v>438</v>
      </c>
    </row>
    <row r="120" spans="1:15" x14ac:dyDescent="0.2">
      <c r="A120" s="20" t="s">
        <v>9</v>
      </c>
      <c r="B120" s="241">
        <v>9887425.54256</v>
      </c>
      <c r="C120" s="146">
        <v>10143238</v>
      </c>
      <c r="D120" s="167">
        <v>2.6</v>
      </c>
      <c r="E120" s="179">
        <v>2.7318312407096466</v>
      </c>
      <c r="F120" s="245" t="s">
        <v>438</v>
      </c>
      <c r="G120" s="586" t="s">
        <v>438</v>
      </c>
      <c r="H120" s="596" t="s">
        <v>438</v>
      </c>
      <c r="I120" s="587" t="s">
        <v>438</v>
      </c>
      <c r="J120" s="359">
        <v>9887425.54256</v>
      </c>
      <c r="K120" s="43">
        <v>10143238</v>
      </c>
      <c r="L120" s="268">
        <v>2.6</v>
      </c>
      <c r="M120" s="179">
        <v>2.7318312407096466</v>
      </c>
      <c r="O120" s="564" t="s">
        <v>438</v>
      </c>
    </row>
    <row r="121" spans="1:15" x14ac:dyDescent="0.2">
      <c r="A121" s="20" t="s">
        <v>10</v>
      </c>
      <c r="B121" s="241">
        <v>714233.89870000002</v>
      </c>
      <c r="C121" s="146">
        <v>753877</v>
      </c>
      <c r="D121" s="167">
        <v>5.6</v>
      </c>
      <c r="E121" s="179">
        <v>34.580916098543192</v>
      </c>
      <c r="F121" s="241">
        <v>10801435.244720001</v>
      </c>
      <c r="G121" s="146">
        <v>12931321.790480001</v>
      </c>
      <c r="H121" s="167">
        <v>19.7</v>
      </c>
      <c r="I121" s="179">
        <v>8.632967783122945</v>
      </c>
      <c r="J121" s="359">
        <v>11515669.143420001</v>
      </c>
      <c r="K121" s="43">
        <v>13685198.790480001</v>
      </c>
      <c r="L121" s="268">
        <v>18.8</v>
      </c>
      <c r="M121" s="179">
        <v>9.005195813356913</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146">
        <v>38508.067999999999</v>
      </c>
      <c r="D128" s="596" t="s">
        <v>438</v>
      </c>
      <c r="E128" s="179">
        <v>49.12776178277683</v>
      </c>
      <c r="F128" s="245" t="s">
        <v>438</v>
      </c>
      <c r="G128" s="586" t="s">
        <v>438</v>
      </c>
      <c r="H128" s="596" t="s">
        <v>438</v>
      </c>
      <c r="I128" s="587" t="s">
        <v>438</v>
      </c>
      <c r="J128" s="197" t="s">
        <v>438</v>
      </c>
      <c r="K128" s="43">
        <v>38508.067999999999</v>
      </c>
      <c r="L128" s="601" t="s">
        <v>438</v>
      </c>
      <c r="M128" s="179">
        <v>49.12776178277683</v>
      </c>
      <c r="O128" s="564" t="s">
        <v>438</v>
      </c>
    </row>
    <row r="129" spans="1:15" ht="15.75" x14ac:dyDescent="0.2">
      <c r="A129" s="20" t="s">
        <v>347</v>
      </c>
      <c r="B129" s="241">
        <v>10601659.441260001</v>
      </c>
      <c r="C129" s="241">
        <v>11409765.358380001</v>
      </c>
      <c r="D129" s="167">
        <v>7.6</v>
      </c>
      <c r="E129" s="179">
        <v>3.091382649479578</v>
      </c>
      <c r="F129" s="363">
        <v>10670507.56794</v>
      </c>
      <c r="G129" s="363">
        <v>12886095.780999999</v>
      </c>
      <c r="H129" s="167">
        <v>20.8</v>
      </c>
      <c r="I129" s="179">
        <v>8.626628576316028</v>
      </c>
      <c r="J129" s="359">
        <v>21272167.009199999</v>
      </c>
      <c r="K129" s="43">
        <v>24295861.139380001</v>
      </c>
      <c r="L129" s="268">
        <v>14.2</v>
      </c>
      <c r="M129" s="179">
        <v>4.6861707616566495</v>
      </c>
      <c r="O129" s="564" t="s">
        <v>438</v>
      </c>
    </row>
    <row r="130" spans="1:15" x14ac:dyDescent="0.2">
      <c r="A130" s="20" t="s">
        <v>9</v>
      </c>
      <c r="B130" s="363">
        <v>9887425.54256</v>
      </c>
      <c r="C130" s="364">
        <v>10143238</v>
      </c>
      <c r="D130" s="167">
        <v>2.6</v>
      </c>
      <c r="E130" s="179">
        <v>2.7684247855263422</v>
      </c>
      <c r="F130" s="245" t="s">
        <v>438</v>
      </c>
      <c r="G130" s="586" t="s">
        <v>438</v>
      </c>
      <c r="H130" s="596" t="s">
        <v>438</v>
      </c>
      <c r="I130" s="587" t="s">
        <v>438</v>
      </c>
      <c r="J130" s="359">
        <v>9887425.54256</v>
      </c>
      <c r="K130" s="43">
        <v>10143238</v>
      </c>
      <c r="L130" s="268">
        <v>2.6</v>
      </c>
      <c r="M130" s="179">
        <v>2.7684247855263422</v>
      </c>
      <c r="O130" s="564" t="s">
        <v>438</v>
      </c>
    </row>
    <row r="131" spans="1:15" x14ac:dyDescent="0.2">
      <c r="A131" s="20" t="s">
        <v>10</v>
      </c>
      <c r="B131" s="363">
        <v>714233.89870000002</v>
      </c>
      <c r="C131" s="364">
        <v>1266527.3583800001</v>
      </c>
      <c r="D131" s="167">
        <v>77.3</v>
      </c>
      <c r="E131" s="179">
        <v>47.035799979007365</v>
      </c>
      <c r="F131" s="241">
        <v>10670507.56794</v>
      </c>
      <c r="G131" s="241">
        <v>12886095.780999999</v>
      </c>
      <c r="H131" s="167">
        <v>20.8</v>
      </c>
      <c r="I131" s="179">
        <v>8.626628576316028</v>
      </c>
      <c r="J131" s="359">
        <v>11384741.466640001</v>
      </c>
      <c r="K131" s="43">
        <v>14152623.139380001</v>
      </c>
      <c r="L131" s="268">
        <v>24.3</v>
      </c>
      <c r="M131" s="179">
        <v>9.3067426157387736</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5" t="s">
        <v>438</v>
      </c>
      <c r="C138" s="586" t="s">
        <v>438</v>
      </c>
      <c r="D138" s="596" t="s">
        <v>438</v>
      </c>
      <c r="E138" s="587" t="s">
        <v>438</v>
      </c>
      <c r="F138" s="241">
        <v>130927.67677999999</v>
      </c>
      <c r="G138" s="146">
        <v>45226.009480000001</v>
      </c>
      <c r="H138" s="167">
        <v>-65.5</v>
      </c>
      <c r="I138" s="179">
        <v>10.919182651372685</v>
      </c>
      <c r="J138" s="359">
        <v>130927.67677999999</v>
      </c>
      <c r="K138" s="43">
        <v>45226.009480000001</v>
      </c>
      <c r="L138" s="268">
        <v>-65.5</v>
      </c>
      <c r="M138" s="179">
        <v>0.8497815142948556</v>
      </c>
      <c r="O138" s="564" t="s">
        <v>438</v>
      </c>
    </row>
    <row r="139" spans="1:15" ht="15.75" x14ac:dyDescent="0.2">
      <c r="A139" s="20" t="s">
        <v>358</v>
      </c>
      <c r="B139" s="241">
        <v>1694551.6111699999</v>
      </c>
      <c r="C139" s="241">
        <v>5225408.4275599997</v>
      </c>
      <c r="D139" s="167">
        <v>208.4</v>
      </c>
      <c r="E139" s="179">
        <v>2.0532401754820895</v>
      </c>
      <c r="F139" s="245" t="s">
        <v>438</v>
      </c>
      <c r="G139" s="245" t="s">
        <v>438</v>
      </c>
      <c r="H139" s="596" t="s">
        <v>438</v>
      </c>
      <c r="I139" s="587" t="s">
        <v>438</v>
      </c>
      <c r="J139" s="359">
        <v>1694551.6111699999</v>
      </c>
      <c r="K139" s="43">
        <v>5225408.4275599997</v>
      </c>
      <c r="L139" s="268">
        <v>208.4</v>
      </c>
      <c r="M139" s="179">
        <v>2.014689319457811</v>
      </c>
      <c r="O139" s="564" t="s">
        <v>438</v>
      </c>
    </row>
    <row r="140" spans="1:15" ht="15.75" x14ac:dyDescent="0.2">
      <c r="A140" s="20" t="s">
        <v>349</v>
      </c>
      <c r="B140" s="241">
        <v>234171.21</v>
      </c>
      <c r="C140" s="241">
        <v>254494.06589999999</v>
      </c>
      <c r="D140" s="167">
        <v>8.6999999999999993</v>
      </c>
      <c r="E140" s="179">
        <v>41.244094873335101</v>
      </c>
      <c r="F140" s="241">
        <v>3343791.3859999999</v>
      </c>
      <c r="G140" s="241">
        <v>4010573.8639099998</v>
      </c>
      <c r="H140" s="167">
        <v>19.899999999999999</v>
      </c>
      <c r="I140" s="179">
        <v>8.7389698167369421</v>
      </c>
      <c r="J140" s="359">
        <v>3577962.5959999999</v>
      </c>
      <c r="K140" s="43">
        <v>4265067.9298099997</v>
      </c>
      <c r="L140" s="268">
        <v>19.2</v>
      </c>
      <c r="M140" s="179">
        <v>9.1702119078616047</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380">
        <v>13721.594079999999</v>
      </c>
      <c r="C142" s="160">
        <v>16058.12594</v>
      </c>
      <c r="D142" s="167">
        <v>17</v>
      </c>
      <c r="E142" s="179">
        <v>5.1204168250221054</v>
      </c>
      <c r="F142" s="380">
        <v>119917.91364</v>
      </c>
      <c r="G142" s="160">
        <v>552930.36187999998</v>
      </c>
      <c r="H142" s="167">
        <v>361.1</v>
      </c>
      <c r="I142" s="179">
        <v>27.513567835178169</v>
      </c>
      <c r="J142" s="381">
        <v>133639.50771999999</v>
      </c>
      <c r="K142" s="243">
        <v>568988.48782000004</v>
      </c>
      <c r="L142" s="268">
        <v>325.8</v>
      </c>
      <c r="M142" s="179">
        <v>24.490803392548148</v>
      </c>
      <c r="O142" s="564" t="s">
        <v>438</v>
      </c>
    </row>
    <row r="143" spans="1:15" x14ac:dyDescent="0.2">
      <c r="A143" s="20" t="s">
        <v>9</v>
      </c>
      <c r="B143" s="241">
        <v>13627.00908</v>
      </c>
      <c r="C143" s="146">
        <v>16031</v>
      </c>
      <c r="D143" s="167">
        <v>17.600000000000001</v>
      </c>
      <c r="E143" s="179">
        <v>5.1221025569286098</v>
      </c>
      <c r="F143" s="245" t="s">
        <v>438</v>
      </c>
      <c r="G143" s="586" t="s">
        <v>438</v>
      </c>
      <c r="H143" s="596" t="s">
        <v>438</v>
      </c>
      <c r="I143" s="587" t="s">
        <v>438</v>
      </c>
      <c r="J143" s="359">
        <v>13627.00908</v>
      </c>
      <c r="K143" s="43">
        <v>16031</v>
      </c>
      <c r="L143" s="268">
        <v>17.600000000000001</v>
      </c>
      <c r="M143" s="179">
        <v>5.1221025569286098</v>
      </c>
      <c r="O143" s="564" t="s">
        <v>438</v>
      </c>
    </row>
    <row r="144" spans="1:15" x14ac:dyDescent="0.2">
      <c r="A144" s="20" t="s">
        <v>10</v>
      </c>
      <c r="B144" s="241">
        <v>94.584999999999994</v>
      </c>
      <c r="C144" s="146">
        <v>27.12594</v>
      </c>
      <c r="D144" s="167">
        <v>-71.3</v>
      </c>
      <c r="E144" s="179">
        <v>4.286666925622419</v>
      </c>
      <c r="F144" s="241">
        <v>119917.91364</v>
      </c>
      <c r="G144" s="146">
        <v>552930.36187999998</v>
      </c>
      <c r="H144" s="167">
        <v>361.1</v>
      </c>
      <c r="I144" s="179">
        <v>27.513567835178169</v>
      </c>
      <c r="J144" s="359">
        <v>120012.49864000001</v>
      </c>
      <c r="K144" s="43">
        <v>552957.48782000004</v>
      </c>
      <c r="L144" s="268">
        <v>360.7</v>
      </c>
      <c r="M144" s="179">
        <v>27.50625651051914</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1">
        <v>2267.3538899999999</v>
      </c>
      <c r="C147" s="241">
        <v>5229.8465699999997</v>
      </c>
      <c r="D147" s="167">
        <v>130.69999999999999</v>
      </c>
      <c r="E147" s="179">
        <v>2.4503109360268094</v>
      </c>
      <c r="F147" s="245" t="s">
        <v>438</v>
      </c>
      <c r="G147" s="245" t="s">
        <v>438</v>
      </c>
      <c r="H147" s="596" t="s">
        <v>438</v>
      </c>
      <c r="I147" s="587" t="s">
        <v>438</v>
      </c>
      <c r="J147" s="359">
        <v>2267.3538899999999</v>
      </c>
      <c r="K147" s="43">
        <v>5229.8465699999997</v>
      </c>
      <c r="L147" s="268">
        <v>130.69999999999999</v>
      </c>
      <c r="M147" s="179">
        <v>2.1349827011035836</v>
      </c>
      <c r="O147" s="564" t="s">
        <v>438</v>
      </c>
    </row>
    <row r="148" spans="1:15" ht="15.75" x14ac:dyDescent="0.2">
      <c r="A148" s="20" t="s">
        <v>351</v>
      </c>
      <c r="B148" s="241">
        <v>63</v>
      </c>
      <c r="C148" s="241">
        <v>13.897</v>
      </c>
      <c r="D148" s="167">
        <v>-77.900000000000006</v>
      </c>
      <c r="E148" s="179">
        <v>100</v>
      </c>
      <c r="F148" s="241">
        <v>11817</v>
      </c>
      <c r="G148" s="241">
        <v>25639.554069999998</v>
      </c>
      <c r="H148" s="167">
        <v>117</v>
      </c>
      <c r="I148" s="179">
        <v>12.144582049988335</v>
      </c>
      <c r="J148" s="359">
        <v>11880</v>
      </c>
      <c r="K148" s="43">
        <v>25653.451069999999</v>
      </c>
      <c r="L148" s="268">
        <v>115.9</v>
      </c>
      <c r="M148" s="179">
        <v>12.150364782792234</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380">
        <v>11335.389660000001</v>
      </c>
      <c r="C150" s="160">
        <v>9740</v>
      </c>
      <c r="D150" s="167">
        <v>-14.1</v>
      </c>
      <c r="E150" s="179">
        <v>2.1117454045438948</v>
      </c>
      <c r="F150" s="380">
        <v>71741.468649999995</v>
      </c>
      <c r="G150" s="160">
        <v>69997.982359999995</v>
      </c>
      <c r="H150" s="167">
        <v>-2.4</v>
      </c>
      <c r="I150" s="179">
        <v>3.959077303456696</v>
      </c>
      <c r="J150" s="381">
        <v>83076.858309999996</v>
      </c>
      <c r="K150" s="243">
        <v>79737.982359999995</v>
      </c>
      <c r="L150" s="268">
        <v>-4</v>
      </c>
      <c r="M150" s="179">
        <v>3.5768689974840524</v>
      </c>
      <c r="O150" s="564" t="s">
        <v>438</v>
      </c>
    </row>
    <row r="151" spans="1:15" x14ac:dyDescent="0.2">
      <c r="A151" s="20" t="s">
        <v>9</v>
      </c>
      <c r="B151" s="245" t="s">
        <v>438</v>
      </c>
      <c r="C151" s="586" t="s">
        <v>438</v>
      </c>
      <c r="D151" s="596" t="s">
        <v>438</v>
      </c>
      <c r="E151" s="587" t="s">
        <v>438</v>
      </c>
      <c r="F151" s="245" t="s">
        <v>438</v>
      </c>
      <c r="G151" s="586" t="s">
        <v>438</v>
      </c>
      <c r="H151" s="596" t="s">
        <v>438</v>
      </c>
      <c r="I151" s="587" t="s">
        <v>438</v>
      </c>
      <c r="J151" s="197" t="s">
        <v>438</v>
      </c>
      <c r="K151" s="574" t="s">
        <v>438</v>
      </c>
      <c r="L151" s="601" t="s">
        <v>438</v>
      </c>
      <c r="M151" s="587" t="s">
        <v>438</v>
      </c>
      <c r="O151" s="564" t="s">
        <v>438</v>
      </c>
    </row>
    <row r="152" spans="1:15" x14ac:dyDescent="0.2">
      <c r="A152" s="20" t="s">
        <v>10</v>
      </c>
      <c r="B152" s="241">
        <v>11335.389660000001</v>
      </c>
      <c r="C152" s="146">
        <v>9740</v>
      </c>
      <c r="D152" s="167">
        <v>-14.1</v>
      </c>
      <c r="E152" s="179">
        <v>80.217096783492082</v>
      </c>
      <c r="F152" s="241">
        <v>71741.468649999995</v>
      </c>
      <c r="G152" s="146">
        <v>69997.982359999995</v>
      </c>
      <c r="H152" s="167">
        <v>-2.4</v>
      </c>
      <c r="I152" s="179">
        <v>3.959077303456696</v>
      </c>
      <c r="J152" s="359">
        <v>83076.858309999996</v>
      </c>
      <c r="K152" s="43">
        <v>79737.982359999995</v>
      </c>
      <c r="L152" s="268">
        <v>-4</v>
      </c>
      <c r="M152" s="179">
        <v>4.4792094110093981</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5" t="s">
        <v>438</v>
      </c>
      <c r="C155" s="245" t="s">
        <v>438</v>
      </c>
      <c r="D155" s="596" t="s">
        <v>438</v>
      </c>
      <c r="E155" s="587" t="s">
        <v>438</v>
      </c>
      <c r="F155" s="245" t="s">
        <v>438</v>
      </c>
      <c r="G155" s="245" t="s">
        <v>438</v>
      </c>
      <c r="H155" s="596" t="s">
        <v>438</v>
      </c>
      <c r="I155" s="587" t="s">
        <v>438</v>
      </c>
      <c r="J155" s="197" t="s">
        <v>438</v>
      </c>
      <c r="K155" s="574" t="s">
        <v>438</v>
      </c>
      <c r="L155" s="601" t="s">
        <v>438</v>
      </c>
      <c r="M155" s="587" t="s">
        <v>438</v>
      </c>
      <c r="O155" s="564" t="s">
        <v>438</v>
      </c>
    </row>
    <row r="156" spans="1:15" ht="15.75" x14ac:dyDescent="0.2">
      <c r="A156" s="20" t="s">
        <v>349</v>
      </c>
      <c r="B156" s="241">
        <v>963</v>
      </c>
      <c r="C156" s="241">
        <v>435.54845</v>
      </c>
      <c r="D156" s="167">
        <v>-54.8</v>
      </c>
      <c r="E156" s="179">
        <v>54.165992776142311</v>
      </c>
      <c r="F156" s="241">
        <v>18002</v>
      </c>
      <c r="G156" s="241">
        <v>17547.7346</v>
      </c>
      <c r="H156" s="167">
        <v>-2.5</v>
      </c>
      <c r="I156" s="179">
        <v>8.7982152297697933</v>
      </c>
      <c r="J156" s="359">
        <v>18965</v>
      </c>
      <c r="K156" s="43">
        <v>17983.283049999998</v>
      </c>
      <c r="L156" s="268">
        <v>-5.2</v>
      </c>
      <c r="M156" s="179">
        <v>8.9803879692763946</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455" priority="132">
      <formula>kvartal &lt; 4</formula>
    </cfRule>
  </conditionalFormatting>
  <conditionalFormatting sqref="B63:C65">
    <cfRule type="expression" dxfId="454" priority="131">
      <formula>kvartal &lt; 4</formula>
    </cfRule>
  </conditionalFormatting>
  <conditionalFormatting sqref="B37">
    <cfRule type="expression" dxfId="453" priority="130">
      <formula>kvartal &lt; 4</formula>
    </cfRule>
  </conditionalFormatting>
  <conditionalFormatting sqref="B38">
    <cfRule type="expression" dxfId="452" priority="129">
      <formula>kvartal &lt; 4</formula>
    </cfRule>
  </conditionalFormatting>
  <conditionalFormatting sqref="B39">
    <cfRule type="expression" dxfId="451" priority="128">
      <formula>kvartal &lt; 4</formula>
    </cfRule>
  </conditionalFormatting>
  <conditionalFormatting sqref="A34">
    <cfRule type="expression" dxfId="450" priority="1">
      <formula>kvartal &lt; 4</formula>
    </cfRule>
  </conditionalFormatting>
  <conditionalFormatting sqref="C37">
    <cfRule type="expression" dxfId="449" priority="127">
      <formula>kvartal &lt; 4</formula>
    </cfRule>
  </conditionalFormatting>
  <conditionalFormatting sqref="C38">
    <cfRule type="expression" dxfId="448" priority="126">
      <formula>kvartal &lt; 4</formula>
    </cfRule>
  </conditionalFormatting>
  <conditionalFormatting sqref="C39">
    <cfRule type="expression" dxfId="447" priority="125">
      <formula>kvartal &lt; 4</formula>
    </cfRule>
  </conditionalFormatting>
  <conditionalFormatting sqref="B26:C28">
    <cfRule type="expression" dxfId="446" priority="124">
      <formula>kvartal &lt; 4</formula>
    </cfRule>
  </conditionalFormatting>
  <conditionalFormatting sqref="B32:C33">
    <cfRule type="expression" dxfId="445" priority="123">
      <formula>kvartal &lt; 4</formula>
    </cfRule>
  </conditionalFormatting>
  <conditionalFormatting sqref="B34">
    <cfRule type="expression" dxfId="444" priority="122">
      <formula>kvartal &lt; 4</formula>
    </cfRule>
  </conditionalFormatting>
  <conditionalFormatting sqref="C34">
    <cfRule type="expression" dxfId="443" priority="121">
      <formula>kvartal &lt; 4</formula>
    </cfRule>
  </conditionalFormatting>
  <conditionalFormatting sqref="F26:G28">
    <cfRule type="expression" dxfId="442" priority="120">
      <formula>kvartal &lt; 4</formula>
    </cfRule>
  </conditionalFormatting>
  <conditionalFormatting sqref="F32">
    <cfRule type="expression" dxfId="441" priority="119">
      <formula>kvartal &lt; 4</formula>
    </cfRule>
  </conditionalFormatting>
  <conditionalFormatting sqref="G32">
    <cfRule type="expression" dxfId="440" priority="118">
      <formula>kvartal &lt; 4</formula>
    </cfRule>
  </conditionalFormatting>
  <conditionalFormatting sqref="F33">
    <cfRule type="expression" dxfId="439" priority="117">
      <formula>kvartal &lt; 4</formula>
    </cfRule>
  </conditionalFormatting>
  <conditionalFormatting sqref="G33">
    <cfRule type="expression" dxfId="438" priority="116">
      <formula>kvartal &lt; 4</formula>
    </cfRule>
  </conditionalFormatting>
  <conditionalFormatting sqref="F34">
    <cfRule type="expression" dxfId="437" priority="115">
      <formula>kvartal &lt; 4</formula>
    </cfRule>
  </conditionalFormatting>
  <conditionalFormatting sqref="G34">
    <cfRule type="expression" dxfId="436" priority="114">
      <formula>kvartal &lt; 4</formula>
    </cfRule>
  </conditionalFormatting>
  <conditionalFormatting sqref="F37">
    <cfRule type="expression" dxfId="435" priority="113">
      <formula>kvartal &lt; 4</formula>
    </cfRule>
  </conditionalFormatting>
  <conditionalFormatting sqref="F38">
    <cfRule type="expression" dxfId="434" priority="112">
      <formula>kvartal &lt; 4</formula>
    </cfRule>
  </conditionalFormatting>
  <conditionalFormatting sqref="F39">
    <cfRule type="expression" dxfId="433" priority="111">
      <formula>kvartal &lt; 4</formula>
    </cfRule>
  </conditionalFormatting>
  <conditionalFormatting sqref="G37">
    <cfRule type="expression" dxfId="432" priority="110">
      <formula>kvartal &lt; 4</formula>
    </cfRule>
  </conditionalFormatting>
  <conditionalFormatting sqref="G38">
    <cfRule type="expression" dxfId="431" priority="109">
      <formula>kvartal &lt; 4</formula>
    </cfRule>
  </conditionalFormatting>
  <conditionalFormatting sqref="G39">
    <cfRule type="expression" dxfId="430" priority="108">
      <formula>kvartal &lt; 4</formula>
    </cfRule>
  </conditionalFormatting>
  <conditionalFormatting sqref="B29">
    <cfRule type="expression" dxfId="429" priority="107">
      <formula>kvartal &lt; 4</formula>
    </cfRule>
  </conditionalFormatting>
  <conditionalFormatting sqref="C29">
    <cfRule type="expression" dxfId="428" priority="106">
      <formula>kvartal &lt; 4</formula>
    </cfRule>
  </conditionalFormatting>
  <conditionalFormatting sqref="F29">
    <cfRule type="expression" dxfId="427" priority="105">
      <formula>kvartal &lt; 4</formula>
    </cfRule>
  </conditionalFormatting>
  <conditionalFormatting sqref="G29">
    <cfRule type="expression" dxfId="426" priority="104">
      <formula>kvartal &lt; 4</formula>
    </cfRule>
  </conditionalFormatting>
  <conditionalFormatting sqref="J26:K29">
    <cfRule type="expression" dxfId="425" priority="103">
      <formula>kvartal &lt; 4</formula>
    </cfRule>
  </conditionalFormatting>
  <conditionalFormatting sqref="J32:K34">
    <cfRule type="expression" dxfId="424" priority="102">
      <formula>kvartal &lt; 4</formula>
    </cfRule>
  </conditionalFormatting>
  <conditionalFormatting sqref="J37:K39">
    <cfRule type="expression" dxfId="423" priority="101">
      <formula>kvartal &lt; 4</formula>
    </cfRule>
  </conditionalFormatting>
  <conditionalFormatting sqref="B82">
    <cfRule type="expression" dxfId="422" priority="100">
      <formula>kvartal &lt; 4</formula>
    </cfRule>
  </conditionalFormatting>
  <conditionalFormatting sqref="C82">
    <cfRule type="expression" dxfId="421" priority="99">
      <formula>kvartal &lt; 4</formula>
    </cfRule>
  </conditionalFormatting>
  <conditionalFormatting sqref="B85">
    <cfRule type="expression" dxfId="420" priority="98">
      <formula>kvartal &lt; 4</formula>
    </cfRule>
  </conditionalFormatting>
  <conditionalFormatting sqref="C85">
    <cfRule type="expression" dxfId="419" priority="97">
      <formula>kvartal &lt; 4</formula>
    </cfRule>
  </conditionalFormatting>
  <conditionalFormatting sqref="B92">
    <cfRule type="expression" dxfId="418" priority="96">
      <formula>kvartal &lt; 4</formula>
    </cfRule>
  </conditionalFormatting>
  <conditionalFormatting sqref="C92">
    <cfRule type="expression" dxfId="417" priority="95">
      <formula>kvartal &lt; 4</formula>
    </cfRule>
  </conditionalFormatting>
  <conditionalFormatting sqref="B95">
    <cfRule type="expression" dxfId="416" priority="94">
      <formula>kvartal &lt; 4</formula>
    </cfRule>
  </conditionalFormatting>
  <conditionalFormatting sqref="C95">
    <cfRule type="expression" dxfId="415" priority="93">
      <formula>kvartal &lt; 4</formula>
    </cfRule>
  </conditionalFormatting>
  <conditionalFormatting sqref="B102">
    <cfRule type="expression" dxfId="414" priority="92">
      <formula>kvartal &lt; 4</formula>
    </cfRule>
  </conditionalFormatting>
  <conditionalFormatting sqref="C102">
    <cfRule type="expression" dxfId="413" priority="91">
      <formula>kvartal &lt; 4</formula>
    </cfRule>
  </conditionalFormatting>
  <conditionalFormatting sqref="B105">
    <cfRule type="expression" dxfId="412" priority="90">
      <formula>kvartal &lt; 4</formula>
    </cfRule>
  </conditionalFormatting>
  <conditionalFormatting sqref="C105">
    <cfRule type="expression" dxfId="411" priority="89">
      <formula>kvartal &lt; 4</formula>
    </cfRule>
  </conditionalFormatting>
  <conditionalFormatting sqref="B112">
    <cfRule type="expression" dxfId="410" priority="88">
      <formula>kvartal &lt; 4</formula>
    </cfRule>
  </conditionalFormatting>
  <conditionalFormatting sqref="C112">
    <cfRule type="expression" dxfId="409" priority="87">
      <formula>kvartal &lt; 4</formula>
    </cfRule>
  </conditionalFormatting>
  <conditionalFormatting sqref="B115">
    <cfRule type="expression" dxfId="408" priority="86">
      <formula>kvartal &lt; 4</formula>
    </cfRule>
  </conditionalFormatting>
  <conditionalFormatting sqref="C115">
    <cfRule type="expression" dxfId="407" priority="85">
      <formula>kvartal &lt; 4</formula>
    </cfRule>
  </conditionalFormatting>
  <conditionalFormatting sqref="B122">
    <cfRule type="expression" dxfId="406" priority="84">
      <formula>kvartal &lt; 4</formula>
    </cfRule>
  </conditionalFormatting>
  <conditionalFormatting sqref="C122">
    <cfRule type="expression" dxfId="405" priority="83">
      <formula>kvartal &lt; 4</formula>
    </cfRule>
  </conditionalFormatting>
  <conditionalFormatting sqref="B125">
    <cfRule type="expression" dxfId="404" priority="82">
      <formula>kvartal &lt; 4</formula>
    </cfRule>
  </conditionalFormatting>
  <conditionalFormatting sqref="C125">
    <cfRule type="expression" dxfId="403" priority="81">
      <formula>kvartal &lt; 4</formula>
    </cfRule>
  </conditionalFormatting>
  <conditionalFormatting sqref="B132">
    <cfRule type="expression" dxfId="402" priority="80">
      <formula>kvartal &lt; 4</formula>
    </cfRule>
  </conditionalFormatting>
  <conditionalFormatting sqref="C132">
    <cfRule type="expression" dxfId="401" priority="79">
      <formula>kvartal &lt; 4</formula>
    </cfRule>
  </conditionalFormatting>
  <conditionalFormatting sqref="B135">
    <cfRule type="expression" dxfId="400" priority="78">
      <formula>kvartal &lt; 4</formula>
    </cfRule>
  </conditionalFormatting>
  <conditionalFormatting sqref="C135">
    <cfRule type="expression" dxfId="399" priority="77">
      <formula>kvartal &lt; 4</formula>
    </cfRule>
  </conditionalFormatting>
  <conditionalFormatting sqref="B146">
    <cfRule type="expression" dxfId="398" priority="76">
      <formula>kvartal &lt; 4</formula>
    </cfRule>
  </conditionalFormatting>
  <conditionalFormatting sqref="C146">
    <cfRule type="expression" dxfId="397" priority="75">
      <formula>kvartal &lt; 4</formula>
    </cfRule>
  </conditionalFormatting>
  <conditionalFormatting sqref="B154">
    <cfRule type="expression" dxfId="396" priority="74">
      <formula>kvartal &lt; 4</formula>
    </cfRule>
  </conditionalFormatting>
  <conditionalFormatting sqref="C154">
    <cfRule type="expression" dxfId="395" priority="73">
      <formula>kvartal &lt; 4</formula>
    </cfRule>
  </conditionalFormatting>
  <conditionalFormatting sqref="F83">
    <cfRule type="expression" dxfId="394" priority="72">
      <formula>kvartal &lt; 4</formula>
    </cfRule>
  </conditionalFormatting>
  <conditionalFormatting sqref="G83">
    <cfRule type="expression" dxfId="393" priority="71">
      <formula>kvartal &lt; 4</formula>
    </cfRule>
  </conditionalFormatting>
  <conditionalFormatting sqref="F84:G84">
    <cfRule type="expression" dxfId="392" priority="70">
      <formula>kvartal &lt; 4</formula>
    </cfRule>
  </conditionalFormatting>
  <conditionalFormatting sqref="F86:G87">
    <cfRule type="expression" dxfId="391" priority="69">
      <formula>kvartal &lt; 4</formula>
    </cfRule>
  </conditionalFormatting>
  <conditionalFormatting sqref="F93:G94">
    <cfRule type="expression" dxfId="390" priority="68">
      <formula>kvartal &lt; 4</formula>
    </cfRule>
  </conditionalFormatting>
  <conditionalFormatting sqref="F96:G97">
    <cfRule type="expression" dxfId="389" priority="67">
      <formula>kvartal &lt; 4</formula>
    </cfRule>
  </conditionalFormatting>
  <conditionalFormatting sqref="F103:G104">
    <cfRule type="expression" dxfId="388" priority="66">
      <formula>kvartal &lt; 4</formula>
    </cfRule>
  </conditionalFormatting>
  <conditionalFormatting sqref="F106:G107">
    <cfRule type="expression" dxfId="387" priority="65">
      <formula>kvartal &lt; 4</formula>
    </cfRule>
  </conditionalFormatting>
  <conditionalFormatting sqref="F113:G114">
    <cfRule type="expression" dxfId="386" priority="64">
      <formula>kvartal &lt; 4</formula>
    </cfRule>
  </conditionalFormatting>
  <conditionalFormatting sqref="F116:G117">
    <cfRule type="expression" dxfId="385" priority="63">
      <formula>kvartal &lt; 4</formula>
    </cfRule>
  </conditionalFormatting>
  <conditionalFormatting sqref="F123:G124">
    <cfRule type="expression" dxfId="384" priority="62">
      <formula>kvartal &lt; 4</formula>
    </cfRule>
  </conditionalFormatting>
  <conditionalFormatting sqref="F126:G127">
    <cfRule type="expression" dxfId="383" priority="61">
      <formula>kvartal &lt; 4</formula>
    </cfRule>
  </conditionalFormatting>
  <conditionalFormatting sqref="F133:G134">
    <cfRule type="expression" dxfId="382" priority="60">
      <formula>kvartal &lt; 4</formula>
    </cfRule>
  </conditionalFormatting>
  <conditionalFormatting sqref="F136:G137">
    <cfRule type="expression" dxfId="381" priority="59">
      <formula>kvartal &lt; 4</formula>
    </cfRule>
  </conditionalFormatting>
  <conditionalFormatting sqref="F146">
    <cfRule type="expression" dxfId="380" priority="58">
      <formula>kvartal &lt; 4</formula>
    </cfRule>
  </conditionalFormatting>
  <conditionalFormatting sqref="G146">
    <cfRule type="expression" dxfId="379" priority="57">
      <formula>kvartal &lt; 4</formula>
    </cfRule>
  </conditionalFormatting>
  <conditionalFormatting sqref="F154:G154">
    <cfRule type="expression" dxfId="378" priority="56">
      <formula>kvartal &lt; 4</formula>
    </cfRule>
  </conditionalFormatting>
  <conditionalFormatting sqref="F82:G82">
    <cfRule type="expression" dxfId="377" priority="55">
      <formula>kvartal &lt; 4</formula>
    </cfRule>
  </conditionalFormatting>
  <conditionalFormatting sqref="F85:G85">
    <cfRule type="expression" dxfId="376" priority="54">
      <formula>kvartal &lt; 4</formula>
    </cfRule>
  </conditionalFormatting>
  <conditionalFormatting sqref="F92:G92">
    <cfRule type="expression" dxfId="375" priority="53">
      <formula>kvartal &lt; 4</formula>
    </cfRule>
  </conditionalFormatting>
  <conditionalFormatting sqref="F95:G95">
    <cfRule type="expression" dxfId="374" priority="52">
      <formula>kvartal &lt; 4</formula>
    </cfRule>
  </conditionalFormatting>
  <conditionalFormatting sqref="F102:G102">
    <cfRule type="expression" dxfId="373" priority="51">
      <formula>kvartal &lt; 4</formula>
    </cfRule>
  </conditionalFormatting>
  <conditionalFormatting sqref="F105:G105">
    <cfRule type="expression" dxfId="372" priority="50">
      <formula>kvartal &lt; 4</formula>
    </cfRule>
  </conditionalFormatting>
  <conditionalFormatting sqref="F112:G112">
    <cfRule type="expression" dxfId="371" priority="49">
      <formula>kvartal &lt; 4</formula>
    </cfRule>
  </conditionalFormatting>
  <conditionalFormatting sqref="F115">
    <cfRule type="expression" dxfId="370" priority="48">
      <formula>kvartal &lt; 4</formula>
    </cfRule>
  </conditionalFormatting>
  <conditionalFormatting sqref="G115">
    <cfRule type="expression" dxfId="369" priority="47">
      <formula>kvartal &lt; 4</formula>
    </cfRule>
  </conditionalFormatting>
  <conditionalFormatting sqref="F122:G122">
    <cfRule type="expression" dxfId="368" priority="46">
      <formula>kvartal &lt; 4</formula>
    </cfRule>
  </conditionalFormatting>
  <conditionalFormatting sqref="F125">
    <cfRule type="expression" dxfId="367" priority="45">
      <formula>kvartal &lt; 4</formula>
    </cfRule>
  </conditionalFormatting>
  <conditionalFormatting sqref="G125">
    <cfRule type="expression" dxfId="366" priority="44">
      <formula>kvartal &lt; 4</formula>
    </cfRule>
  </conditionalFormatting>
  <conditionalFormatting sqref="F132">
    <cfRule type="expression" dxfId="365" priority="43">
      <formula>kvartal &lt; 4</formula>
    </cfRule>
  </conditionalFormatting>
  <conditionalFormatting sqref="G132">
    <cfRule type="expression" dxfId="364" priority="42">
      <formula>kvartal &lt; 4</formula>
    </cfRule>
  </conditionalFormatting>
  <conditionalFormatting sqref="G135">
    <cfRule type="expression" dxfId="363" priority="41">
      <formula>kvartal &lt; 4</formula>
    </cfRule>
  </conditionalFormatting>
  <conditionalFormatting sqref="F135">
    <cfRule type="expression" dxfId="362" priority="40">
      <formula>kvartal &lt; 4</formula>
    </cfRule>
  </conditionalFormatting>
  <conditionalFormatting sqref="J82:K86">
    <cfRule type="expression" dxfId="361" priority="39">
      <formula>kvartal &lt; 4</formula>
    </cfRule>
  </conditionalFormatting>
  <conditionalFormatting sqref="J87:K87">
    <cfRule type="expression" dxfId="360" priority="38">
      <formula>kvartal &lt; 4</formula>
    </cfRule>
  </conditionalFormatting>
  <conditionalFormatting sqref="J92:K97">
    <cfRule type="expression" dxfId="359" priority="37">
      <formula>kvartal &lt; 4</formula>
    </cfRule>
  </conditionalFormatting>
  <conditionalFormatting sqref="J102:K107">
    <cfRule type="expression" dxfId="358" priority="36">
      <formula>kvartal &lt; 4</formula>
    </cfRule>
  </conditionalFormatting>
  <conditionalFormatting sqref="J112:K117">
    <cfRule type="expression" dxfId="357" priority="35">
      <formula>kvartal &lt; 4</formula>
    </cfRule>
  </conditionalFormatting>
  <conditionalFormatting sqref="J122:K127">
    <cfRule type="expression" dxfId="356" priority="34">
      <formula>kvartal &lt; 4</formula>
    </cfRule>
  </conditionalFormatting>
  <conditionalFormatting sqref="J132:K137">
    <cfRule type="expression" dxfId="355" priority="33">
      <formula>kvartal &lt; 4</formula>
    </cfRule>
  </conditionalFormatting>
  <conditionalFormatting sqref="J146:K146">
    <cfRule type="expression" dxfId="354" priority="32">
      <formula>kvartal &lt; 4</formula>
    </cfRule>
  </conditionalFormatting>
  <conditionalFormatting sqref="J154:K154">
    <cfRule type="expression" dxfId="353" priority="31">
      <formula>kvartal &lt; 4</formula>
    </cfRule>
  </conditionalFormatting>
  <conditionalFormatting sqref="A26:A28">
    <cfRule type="expression" dxfId="352" priority="15">
      <formula>kvartal &lt; 4</formula>
    </cfRule>
  </conditionalFormatting>
  <conditionalFormatting sqref="A32:A33">
    <cfRule type="expression" dxfId="351" priority="14">
      <formula>kvartal &lt; 4</formula>
    </cfRule>
  </conditionalFormatting>
  <conditionalFormatting sqref="A37:A39">
    <cfRule type="expression" dxfId="350" priority="13">
      <formula>kvartal &lt; 4</formula>
    </cfRule>
  </conditionalFormatting>
  <conditionalFormatting sqref="A57:A59">
    <cfRule type="expression" dxfId="349" priority="12">
      <formula>kvartal &lt; 4</formula>
    </cfRule>
  </conditionalFormatting>
  <conditionalFormatting sqref="A63:A65">
    <cfRule type="expression" dxfId="348" priority="11">
      <formula>kvartal &lt; 4</formula>
    </cfRule>
  </conditionalFormatting>
  <conditionalFormatting sqref="A82:A87">
    <cfRule type="expression" dxfId="347" priority="10">
      <formula>kvartal &lt; 4</formula>
    </cfRule>
  </conditionalFormatting>
  <conditionalFormatting sqref="A92:A97">
    <cfRule type="expression" dxfId="346" priority="9">
      <formula>kvartal &lt; 4</formula>
    </cfRule>
  </conditionalFormatting>
  <conditionalFormatting sqref="A102:A107">
    <cfRule type="expression" dxfId="345" priority="8">
      <formula>kvartal &lt; 4</formula>
    </cfRule>
  </conditionalFormatting>
  <conditionalFormatting sqref="A112:A117">
    <cfRule type="expression" dxfId="344" priority="7">
      <formula>kvartal &lt; 4</formula>
    </cfRule>
  </conditionalFormatting>
  <conditionalFormatting sqref="A122:A127">
    <cfRule type="expression" dxfId="343" priority="6">
      <formula>kvartal &lt; 4</formula>
    </cfRule>
  </conditionalFormatting>
  <conditionalFormatting sqref="A132:A137">
    <cfRule type="expression" dxfId="342" priority="5">
      <formula>kvartal &lt; 4</formula>
    </cfRule>
  </conditionalFormatting>
  <conditionalFormatting sqref="A146">
    <cfRule type="expression" dxfId="341" priority="4">
      <formula>kvartal &lt; 4</formula>
    </cfRule>
  </conditionalFormatting>
  <conditionalFormatting sqref="A154">
    <cfRule type="expression" dxfId="340" priority="3">
      <formula>kvartal &lt; 4</formula>
    </cfRule>
  </conditionalFormatting>
  <conditionalFormatting sqref="A29">
    <cfRule type="expression" dxfId="339" priority="2">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O176"/>
  <sheetViews>
    <sheetView showGridLines="0" zoomScale="90" zoomScaleNormal="90" workbookViewId="0">
      <selection activeCell="A5" sqref="A5"/>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120</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378">
        <v>170464.54616999999</v>
      </c>
      <c r="C7" s="379">
        <v>173061.356</v>
      </c>
      <c r="D7" s="263">
        <v>1.5</v>
      </c>
      <c r="E7" s="179">
        <v>10.056122256531767</v>
      </c>
      <c r="F7" s="378">
        <v>262159.33139000001</v>
      </c>
      <c r="G7" s="379">
        <v>611748.23499999999</v>
      </c>
      <c r="H7" s="263">
        <v>133.30000000000001</v>
      </c>
      <c r="I7" s="179">
        <v>22.264348047387209</v>
      </c>
      <c r="J7" s="380">
        <v>432623.87755999999</v>
      </c>
      <c r="K7" s="381">
        <v>784809.59100000001</v>
      </c>
      <c r="L7" s="267">
        <v>81.400000000000006</v>
      </c>
      <c r="M7" s="179">
        <v>17.562708746574398</v>
      </c>
      <c r="O7" s="564" t="s">
        <v>438</v>
      </c>
    </row>
    <row r="8" spans="1:15" ht="15.75" x14ac:dyDescent="0.2">
      <c r="A8" s="20" t="s">
        <v>32</v>
      </c>
      <c r="B8" s="354">
        <v>64258.745999999999</v>
      </c>
      <c r="C8" s="355">
        <v>61988.271999999997</v>
      </c>
      <c r="D8" s="167">
        <v>-3.5</v>
      </c>
      <c r="E8" s="179">
        <v>6.7128371025272768</v>
      </c>
      <c r="F8" s="357"/>
      <c r="G8" s="358"/>
      <c r="H8" s="167"/>
      <c r="I8" s="587" t="s">
        <v>438</v>
      </c>
      <c r="J8" s="241">
        <v>64258.745999999999</v>
      </c>
      <c r="K8" s="359">
        <v>61988.271999999997</v>
      </c>
      <c r="L8" s="268"/>
      <c r="M8" s="179">
        <v>6.7128371025272768</v>
      </c>
      <c r="O8" s="564" t="s">
        <v>438</v>
      </c>
    </row>
    <row r="9" spans="1:15" ht="15.75" x14ac:dyDescent="0.2">
      <c r="A9" s="20" t="s">
        <v>31</v>
      </c>
      <c r="B9" s="354">
        <v>20357.233</v>
      </c>
      <c r="C9" s="355">
        <v>20646.766</v>
      </c>
      <c r="D9" s="167">
        <v>1.4</v>
      </c>
      <c r="E9" s="179">
        <v>3.9826742614575905</v>
      </c>
      <c r="F9" s="357"/>
      <c r="G9" s="358"/>
      <c r="H9" s="167"/>
      <c r="I9" s="587" t="s">
        <v>438</v>
      </c>
      <c r="J9" s="241">
        <v>20357.233</v>
      </c>
      <c r="K9" s="359">
        <v>20646.766</v>
      </c>
      <c r="L9" s="268"/>
      <c r="M9" s="179">
        <v>3.9826742614575905</v>
      </c>
      <c r="O9" s="564" t="s">
        <v>438</v>
      </c>
    </row>
    <row r="10" spans="1:15" ht="15.75" x14ac:dyDescent="0.2">
      <c r="A10" s="13" t="s">
        <v>29</v>
      </c>
      <c r="B10" s="382">
        <v>4102.91</v>
      </c>
      <c r="C10" s="383">
        <v>8250</v>
      </c>
      <c r="D10" s="167">
        <v>101.1</v>
      </c>
      <c r="E10" s="179">
        <v>8.7339427131497693</v>
      </c>
      <c r="F10" s="382">
        <v>132382.00099999999</v>
      </c>
      <c r="G10" s="383">
        <v>468256.74200000003</v>
      </c>
      <c r="H10" s="167">
        <v>253.7</v>
      </c>
      <c r="I10" s="179">
        <v>18.903818385088773</v>
      </c>
      <c r="J10" s="380">
        <v>136484.91099999999</v>
      </c>
      <c r="K10" s="381">
        <v>476506.74200000003</v>
      </c>
      <c r="L10" s="268">
        <v>249.1</v>
      </c>
      <c r="M10" s="179">
        <v>18.53024884732606</v>
      </c>
      <c r="O10" s="564" t="s">
        <v>438</v>
      </c>
    </row>
    <row r="11" spans="1:15" ht="15.75" x14ac:dyDescent="0.2">
      <c r="A11" s="20" t="s">
        <v>32</v>
      </c>
      <c r="B11" s="354">
        <v>2146</v>
      </c>
      <c r="C11" s="355">
        <v>2965.489</v>
      </c>
      <c r="D11" s="167">
        <v>38.200000000000003</v>
      </c>
      <c r="E11" s="179">
        <v>5.6397299111091046</v>
      </c>
      <c r="F11" s="357"/>
      <c r="G11" s="358"/>
      <c r="H11" s="167"/>
      <c r="I11" s="587" t="s">
        <v>438</v>
      </c>
      <c r="J11" s="241">
        <v>2146</v>
      </c>
      <c r="K11" s="359">
        <v>2965.489</v>
      </c>
      <c r="L11" s="268"/>
      <c r="M11" s="179">
        <v>5.6397299111091046</v>
      </c>
      <c r="O11" s="564" t="s">
        <v>438</v>
      </c>
    </row>
    <row r="12" spans="1:15" ht="15.75" x14ac:dyDescent="0.2">
      <c r="A12" s="20" t="s">
        <v>31</v>
      </c>
      <c r="B12" s="354">
        <v>125</v>
      </c>
      <c r="C12" s="355">
        <v>1386.4690000000001</v>
      </c>
      <c r="D12" s="167">
        <v>999</v>
      </c>
      <c r="E12" s="179">
        <v>5.3112633904133748</v>
      </c>
      <c r="F12" s="357"/>
      <c r="G12" s="358"/>
      <c r="H12" s="167"/>
      <c r="I12" s="587" t="s">
        <v>438</v>
      </c>
      <c r="J12" s="241">
        <v>125</v>
      </c>
      <c r="K12" s="359">
        <v>1386.4690000000001</v>
      </c>
      <c r="L12" s="268"/>
      <c r="M12" s="179">
        <v>5.3112633904133748</v>
      </c>
      <c r="O12" s="564" t="s">
        <v>438</v>
      </c>
    </row>
    <row r="13" spans="1:15" ht="15.75" x14ac:dyDescent="0.2">
      <c r="A13" s="13" t="s">
        <v>28</v>
      </c>
      <c r="B13" s="382">
        <v>4003371.534</v>
      </c>
      <c r="C13" s="383">
        <v>4017504.9580000001</v>
      </c>
      <c r="D13" s="167">
        <v>0.4</v>
      </c>
      <c r="E13" s="179">
        <v>16.025339899928007</v>
      </c>
      <c r="F13" s="382">
        <v>3258139.2609999999</v>
      </c>
      <c r="G13" s="383">
        <v>4118772.1460000002</v>
      </c>
      <c r="H13" s="167">
        <v>26.4</v>
      </c>
      <c r="I13" s="179">
        <v>15.153606128344276</v>
      </c>
      <c r="J13" s="380">
        <v>7261510.7949999999</v>
      </c>
      <c r="K13" s="381">
        <v>8136277.1040000003</v>
      </c>
      <c r="L13" s="268">
        <v>12</v>
      </c>
      <c r="M13" s="179">
        <v>15.571867751244268</v>
      </c>
      <c r="O13" s="564" t="s">
        <v>438</v>
      </c>
    </row>
    <row r="14" spans="1:15" s="42" customFormat="1" ht="15.75" x14ac:dyDescent="0.2">
      <c r="A14" s="13" t="s">
        <v>27</v>
      </c>
      <c r="B14" s="571" t="s">
        <v>438</v>
      </c>
      <c r="C14" s="580" t="s">
        <v>438</v>
      </c>
      <c r="D14" s="596" t="s">
        <v>438</v>
      </c>
      <c r="E14" s="587" t="s">
        <v>438</v>
      </c>
      <c r="F14" s="382">
        <v>1983.5070900000001</v>
      </c>
      <c r="G14" s="383">
        <v>94.988</v>
      </c>
      <c r="H14" s="167">
        <v>-95.2</v>
      </c>
      <c r="I14" s="179">
        <v>7.8560407367990553E-2</v>
      </c>
      <c r="J14" s="380">
        <v>1983.5070900000001</v>
      </c>
      <c r="K14" s="381">
        <v>94.988</v>
      </c>
      <c r="L14" s="268">
        <v>-95.2</v>
      </c>
      <c r="M14" s="179">
        <v>7.4176471754298937E-2</v>
      </c>
      <c r="N14" s="145"/>
      <c r="O14" s="564" t="s">
        <v>438</v>
      </c>
    </row>
    <row r="15" spans="1:15" s="42" customFormat="1" ht="15.75" x14ac:dyDescent="0.2">
      <c r="A15" s="40" t="s">
        <v>26</v>
      </c>
      <c r="B15" s="572" t="s">
        <v>438</v>
      </c>
      <c r="C15" s="581" t="s">
        <v>438</v>
      </c>
      <c r="D15" s="588" t="s">
        <v>438</v>
      </c>
      <c r="E15" s="588" t="s">
        <v>438</v>
      </c>
      <c r="F15" s="384">
        <v>10515.77635</v>
      </c>
      <c r="G15" s="385">
        <v>9288.8449999999993</v>
      </c>
      <c r="H15" s="168">
        <v>-11.7</v>
      </c>
      <c r="I15" s="168">
        <v>22.812491841340485</v>
      </c>
      <c r="J15" s="386">
        <v>10515.77635</v>
      </c>
      <c r="K15" s="387">
        <v>9288.8449999999993</v>
      </c>
      <c r="L15" s="269">
        <v>-11.7</v>
      </c>
      <c r="M15" s="168">
        <v>22.801292294046281</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388">
        <v>4352.0436099999997</v>
      </c>
      <c r="C25" s="389">
        <v>3434.355</v>
      </c>
      <c r="D25" s="263">
        <v>-21.1</v>
      </c>
      <c r="E25" s="179">
        <v>1.0369353072655727</v>
      </c>
      <c r="F25" s="390">
        <v>15664.40179</v>
      </c>
      <c r="G25" s="389">
        <v>11175.199000000001</v>
      </c>
      <c r="H25" s="263">
        <v>-28.7</v>
      </c>
      <c r="I25" s="179">
        <v>9.9444576083773093</v>
      </c>
      <c r="J25" s="388">
        <v>20016.445400000001</v>
      </c>
      <c r="K25" s="388">
        <v>14609.554</v>
      </c>
      <c r="L25" s="267">
        <v>-27</v>
      </c>
      <c r="M25" s="167">
        <v>3.2935660827525353</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43">
        <v>52295.41</v>
      </c>
      <c r="C30" s="359">
        <v>53872.627999999997</v>
      </c>
      <c r="D30" s="167">
        <v>3</v>
      </c>
      <c r="E30" s="179">
        <v>8.7111335481975587</v>
      </c>
      <c r="F30" s="245" t="s">
        <v>438</v>
      </c>
      <c r="G30" s="197" t="s">
        <v>438</v>
      </c>
      <c r="H30" s="596" t="s">
        <v>438</v>
      </c>
      <c r="I30" s="587" t="s">
        <v>438</v>
      </c>
      <c r="J30" s="43">
        <v>52295.41</v>
      </c>
      <c r="K30" s="43">
        <v>53872.627999999997</v>
      </c>
      <c r="L30" s="268">
        <v>3</v>
      </c>
      <c r="M30" s="167">
        <v>8.7111335481975587</v>
      </c>
      <c r="O30" s="564" t="s">
        <v>438</v>
      </c>
    </row>
    <row r="31" spans="1:15" ht="15.75" x14ac:dyDescent="0.2">
      <c r="A31" s="13" t="s">
        <v>29</v>
      </c>
      <c r="B31" s="575" t="s">
        <v>438</v>
      </c>
      <c r="C31" s="575" t="s">
        <v>438</v>
      </c>
      <c r="D31" s="596" t="s">
        <v>438</v>
      </c>
      <c r="E31" s="587" t="s">
        <v>438</v>
      </c>
      <c r="F31" s="380">
        <v>962.14599999999996</v>
      </c>
      <c r="G31" s="380">
        <v>847.1</v>
      </c>
      <c r="H31" s="167">
        <v>-12</v>
      </c>
      <c r="I31" s="179">
        <v>0.7711317209973737</v>
      </c>
      <c r="J31" s="243">
        <v>962.14599999999996</v>
      </c>
      <c r="K31" s="243">
        <v>847.1</v>
      </c>
      <c r="L31" s="268">
        <v>-12</v>
      </c>
      <c r="M31" s="167">
        <v>0.36040209662197559</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43">
        <v>3970</v>
      </c>
      <c r="C35" s="359">
        <v>3898.5320000000002</v>
      </c>
      <c r="D35" s="167">
        <v>-1.8</v>
      </c>
      <c r="E35" s="179">
        <v>7.0139015755664165</v>
      </c>
      <c r="F35" s="245" t="s">
        <v>438</v>
      </c>
      <c r="G35" s="197" t="s">
        <v>438</v>
      </c>
      <c r="H35" s="596" t="s">
        <v>438</v>
      </c>
      <c r="I35" s="587" t="s">
        <v>438</v>
      </c>
      <c r="J35" s="43">
        <v>3970</v>
      </c>
      <c r="K35" s="43">
        <v>3898.5320000000002</v>
      </c>
      <c r="L35" s="268">
        <v>-1.8</v>
      </c>
      <c r="M35" s="167">
        <v>7.0139015755664165</v>
      </c>
      <c r="O35" s="564" t="s">
        <v>438</v>
      </c>
    </row>
    <row r="36" spans="1:15" s="3" customFormat="1" ht="15.75" x14ac:dyDescent="0.2">
      <c r="A36" s="13" t="s">
        <v>28</v>
      </c>
      <c r="B36" s="243">
        <v>12723186.285</v>
      </c>
      <c r="C36" s="381">
        <v>12097733.27</v>
      </c>
      <c r="D36" s="167">
        <v>-4.9000000000000004</v>
      </c>
      <c r="E36" s="179">
        <v>23.188195455270304</v>
      </c>
      <c r="F36" s="380">
        <v>3701212.2331500002</v>
      </c>
      <c r="G36" s="381">
        <v>3426125.2280000001</v>
      </c>
      <c r="H36" s="167">
        <v>-7.4</v>
      </c>
      <c r="I36" s="179">
        <v>18.194991592656393</v>
      </c>
      <c r="J36" s="243">
        <v>16424398.51815</v>
      </c>
      <c r="K36" s="243">
        <v>15523858.498</v>
      </c>
      <c r="L36" s="268">
        <v>-5.5</v>
      </c>
      <c r="M36" s="167">
        <v>21.863975500718286</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243">
        <v>1141.0319999999999</v>
      </c>
      <c r="C40" s="381">
        <v>1925.085</v>
      </c>
      <c r="D40" s="167">
        <v>68.7</v>
      </c>
      <c r="E40" s="179">
        <v>15.69138685516551</v>
      </c>
      <c r="F40" s="380">
        <v>46037.634489999997</v>
      </c>
      <c r="G40" s="381">
        <v>7321.0029999999997</v>
      </c>
      <c r="H40" s="167">
        <v>-84.1</v>
      </c>
      <c r="I40" s="179">
        <v>-321.48458419914039</v>
      </c>
      <c r="J40" s="243">
        <v>47178.666489999996</v>
      </c>
      <c r="K40" s="243">
        <v>9246.0879999999997</v>
      </c>
      <c r="L40" s="268">
        <v>-80.400000000000006</v>
      </c>
      <c r="M40" s="167">
        <v>92.542595945102875</v>
      </c>
      <c r="O40" s="564" t="s">
        <v>438</v>
      </c>
    </row>
    <row r="41" spans="1:15" ht="15.75" x14ac:dyDescent="0.2">
      <c r="A41" s="13" t="s">
        <v>26</v>
      </c>
      <c r="B41" s="243">
        <v>3427.3789999999999</v>
      </c>
      <c r="C41" s="381">
        <v>533.00599999999997</v>
      </c>
      <c r="D41" s="167">
        <v>-84.4</v>
      </c>
      <c r="E41" s="179">
        <v>-1.8959072884397474</v>
      </c>
      <c r="F41" s="380">
        <v>9208.5024699999994</v>
      </c>
      <c r="G41" s="381">
        <v>1108.5740000000001</v>
      </c>
      <c r="H41" s="167">
        <v>-88</v>
      </c>
      <c r="I41" s="179">
        <v>3.7237110678216467</v>
      </c>
      <c r="J41" s="243">
        <v>12635.88147</v>
      </c>
      <c r="K41" s="243">
        <v>1641.58</v>
      </c>
      <c r="L41" s="268">
        <v>-87</v>
      </c>
      <c r="M41" s="167">
        <v>99.059141514152358</v>
      </c>
      <c r="O41" s="564" t="s">
        <v>438</v>
      </c>
    </row>
    <row r="42" spans="1:15" ht="15.75" x14ac:dyDescent="0.2">
      <c r="A42" s="12" t="s">
        <v>336</v>
      </c>
      <c r="B42" s="243">
        <v>56.557000000000002</v>
      </c>
      <c r="C42" s="381">
        <v>36.667000000000002</v>
      </c>
      <c r="D42" s="167">
        <v>-35.200000000000003</v>
      </c>
      <c r="E42" s="179">
        <v>2.9108486607968618</v>
      </c>
      <c r="F42" s="391"/>
      <c r="G42" s="392"/>
      <c r="H42" s="167"/>
      <c r="I42" s="591" t="s">
        <v>438</v>
      </c>
      <c r="J42" s="243">
        <v>56.557000000000002</v>
      </c>
      <c r="K42" s="243">
        <v>36.667000000000002</v>
      </c>
      <c r="L42" s="268"/>
      <c r="M42" s="167">
        <v>2.9108486607968618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243">
        <v>494459.91592</v>
      </c>
      <c r="C44" s="381">
        <v>496499.05200000003</v>
      </c>
      <c r="D44" s="167">
        <v>0.4</v>
      </c>
      <c r="E44" s="179">
        <v>11.839122254222245</v>
      </c>
      <c r="F44" s="391"/>
      <c r="G44" s="393"/>
      <c r="H44" s="167"/>
      <c r="I44" s="591" t="s">
        <v>438</v>
      </c>
      <c r="J44" s="243">
        <v>494459.91592</v>
      </c>
      <c r="K44" s="243">
        <v>496499.05200000003</v>
      </c>
      <c r="L44" s="268"/>
      <c r="M44" s="167">
        <v>11.839122254222245</v>
      </c>
      <c r="O44" s="564" t="s">
        <v>438</v>
      </c>
    </row>
    <row r="45" spans="1:15" ht="15.75" x14ac:dyDescent="0.2">
      <c r="A45" s="12" t="s">
        <v>339</v>
      </c>
      <c r="B45" s="243">
        <v>-618.29899999999998</v>
      </c>
      <c r="C45" s="399" t="s">
        <v>438</v>
      </c>
      <c r="D45" s="167">
        <v>-100</v>
      </c>
      <c r="E45" s="179"/>
      <c r="F45" s="391"/>
      <c r="G45" s="392"/>
      <c r="H45" s="167"/>
      <c r="I45" s="591" t="s">
        <v>438</v>
      </c>
      <c r="J45" s="243">
        <v>-618.29899999999998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429694.85399999993</v>
      </c>
      <c r="C54" s="383">
        <v>424268.95600000001</v>
      </c>
      <c r="D54" s="267">
        <v>-1.3</v>
      </c>
      <c r="E54" s="179">
        <v>19.29374394781831</v>
      </c>
      <c r="F54" s="146"/>
      <c r="G54" s="32"/>
      <c r="H54" s="160"/>
      <c r="I54" s="160"/>
      <c r="J54" s="36"/>
      <c r="K54" s="36"/>
      <c r="L54" s="160"/>
      <c r="M54" s="160"/>
      <c r="N54" s="149"/>
      <c r="O54" s="564" t="s">
        <v>438</v>
      </c>
    </row>
    <row r="55" spans="1:15" s="3" customFormat="1" ht="15.75" x14ac:dyDescent="0.2">
      <c r="A55" s="37" t="s">
        <v>341</v>
      </c>
      <c r="B55" s="354">
        <v>268766.39899999998</v>
      </c>
      <c r="C55" s="355">
        <v>189224.845</v>
      </c>
      <c r="D55" s="268">
        <v>-29.6</v>
      </c>
      <c r="E55" s="179">
        <v>15.922332078930172</v>
      </c>
      <c r="F55" s="146"/>
      <c r="G55" s="32"/>
      <c r="H55" s="146"/>
      <c r="I55" s="146"/>
      <c r="J55" s="32"/>
      <c r="K55" s="32"/>
      <c r="L55" s="160"/>
      <c r="M55" s="160"/>
      <c r="N55" s="149"/>
      <c r="O55" s="564" t="s">
        <v>438</v>
      </c>
    </row>
    <row r="56" spans="1:15" s="3" customFormat="1" ht="15.75" x14ac:dyDescent="0.2">
      <c r="A56" s="37" t="s">
        <v>342</v>
      </c>
      <c r="B56" s="43">
        <v>160928.45499999999</v>
      </c>
      <c r="C56" s="359">
        <v>235044.111</v>
      </c>
      <c r="D56" s="268">
        <v>46.1</v>
      </c>
      <c r="E56" s="179">
        <v>23.258490640049764</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382">
        <v>95.42</v>
      </c>
      <c r="C60" s="383">
        <v>521.08900000000006</v>
      </c>
      <c r="D60" s="268">
        <v>446.1</v>
      </c>
      <c r="E60" s="179">
        <v>1.3998489568431629</v>
      </c>
      <c r="F60" s="146"/>
      <c r="G60" s="32"/>
      <c r="H60" s="146"/>
      <c r="I60" s="146"/>
      <c r="J60" s="32"/>
      <c r="K60" s="32"/>
      <c r="L60" s="160"/>
      <c r="M60" s="160"/>
      <c r="N60" s="149"/>
      <c r="O60" s="564" t="s">
        <v>438</v>
      </c>
    </row>
    <row r="61" spans="1:15" s="3" customFormat="1" ht="15.75" x14ac:dyDescent="0.2">
      <c r="A61" s="37" t="s">
        <v>341</v>
      </c>
      <c r="B61" s="354">
        <v>95.42</v>
      </c>
      <c r="C61" s="355">
        <v>521.08900000000006</v>
      </c>
      <c r="D61" s="268">
        <v>446.1</v>
      </c>
      <c r="E61" s="179">
        <v>2.3094877274351617</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382">
        <v>138428.62900000002</v>
      </c>
      <c r="C66" s="383">
        <v>13763.815000000001</v>
      </c>
      <c r="D66" s="268">
        <v>-90.1</v>
      </c>
      <c r="E66" s="179">
        <v>13.352224922474276</v>
      </c>
      <c r="F66" s="146"/>
      <c r="G66" s="32"/>
      <c r="H66" s="146"/>
      <c r="I66" s="146"/>
      <c r="J66" s="32"/>
      <c r="K66" s="32"/>
      <c r="L66" s="160"/>
      <c r="M66" s="160"/>
      <c r="N66" s="149"/>
      <c r="O66" s="564" t="s">
        <v>438</v>
      </c>
    </row>
    <row r="67" spans="1:15" s="3" customFormat="1" ht="15.75" x14ac:dyDescent="0.2">
      <c r="A67" s="37" t="s">
        <v>341</v>
      </c>
      <c r="B67" s="354">
        <v>1358.7360000000001</v>
      </c>
      <c r="C67" s="355">
        <v>1565.9359999999999</v>
      </c>
      <c r="D67" s="268">
        <v>15.2</v>
      </c>
      <c r="E67" s="179">
        <v>1.7259072539992013</v>
      </c>
      <c r="F67" s="146"/>
      <c r="G67" s="32"/>
      <c r="H67" s="146"/>
      <c r="I67" s="146"/>
      <c r="J67" s="32"/>
      <c r="K67" s="32"/>
      <c r="L67" s="160"/>
      <c r="M67" s="160"/>
      <c r="N67" s="149"/>
      <c r="O67" s="564" t="s">
        <v>438</v>
      </c>
    </row>
    <row r="68" spans="1:15" s="3" customFormat="1" ht="15.75" x14ac:dyDescent="0.2">
      <c r="A68" s="37" t="s">
        <v>342</v>
      </c>
      <c r="B68" s="354">
        <v>137069.89300000001</v>
      </c>
      <c r="C68" s="355">
        <v>12197.879000000001</v>
      </c>
      <c r="D68" s="268">
        <v>-91.1</v>
      </c>
      <c r="E68" s="179">
        <v>98.757223788534063</v>
      </c>
      <c r="F68" s="146"/>
      <c r="G68" s="32"/>
      <c r="H68" s="146"/>
      <c r="I68" s="146"/>
      <c r="J68" s="32"/>
      <c r="K68" s="32"/>
      <c r="L68" s="160"/>
      <c r="M68" s="160"/>
      <c r="N68" s="149"/>
      <c r="O68" s="564" t="s">
        <v>438</v>
      </c>
    </row>
    <row r="69" spans="1:15" s="3" customFormat="1" ht="15.75" x14ac:dyDescent="0.2">
      <c r="A69" s="38" t="s">
        <v>344</v>
      </c>
      <c r="B69" s="382">
        <v>12065.851000000001</v>
      </c>
      <c r="C69" s="383">
        <v>2011.3720000000001</v>
      </c>
      <c r="D69" s="268">
        <v>-83.3</v>
      </c>
      <c r="E69" s="179">
        <v>2.6165792772440146</v>
      </c>
      <c r="F69" s="146"/>
      <c r="G69" s="32"/>
      <c r="H69" s="146"/>
      <c r="I69" s="146"/>
      <c r="J69" s="32"/>
      <c r="K69" s="32"/>
      <c r="L69" s="160"/>
      <c r="M69" s="160"/>
      <c r="N69" s="149"/>
      <c r="O69" s="564" t="s">
        <v>438</v>
      </c>
    </row>
    <row r="70" spans="1:15" s="3" customFormat="1" ht="15.75" x14ac:dyDescent="0.2">
      <c r="A70" s="37" t="s">
        <v>341</v>
      </c>
      <c r="B70" s="354">
        <v>12065.851000000001</v>
      </c>
      <c r="C70" s="355">
        <v>2011.3720000000001</v>
      </c>
      <c r="D70" s="268">
        <v>-83.3</v>
      </c>
      <c r="E70" s="179">
        <v>2.6165792772440146</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506">
        <v>2963778.8730000001</v>
      </c>
      <c r="C79" s="506">
        <v>2424906.611</v>
      </c>
      <c r="D79" s="263">
        <v>-18.2</v>
      </c>
      <c r="E79" s="179">
        <v>38.234727269755588</v>
      </c>
      <c r="F79" s="505">
        <v>1488513</v>
      </c>
      <c r="G79" s="505">
        <v>1934633.5149999999</v>
      </c>
      <c r="H79" s="263">
        <v>30</v>
      </c>
      <c r="I79" s="179">
        <v>35.639305633993757</v>
      </c>
      <c r="J79" s="381">
        <v>4452291.8729999997</v>
      </c>
      <c r="K79" s="388">
        <v>4359540.1260000002</v>
      </c>
      <c r="L79" s="268">
        <v>-2.1</v>
      </c>
      <c r="M79" s="179">
        <v>37.037762262764453</v>
      </c>
      <c r="O79" s="564" t="s">
        <v>438</v>
      </c>
    </row>
    <row r="80" spans="1:15" x14ac:dyDescent="0.2">
      <c r="A80" s="20" t="s">
        <v>9</v>
      </c>
      <c r="B80" s="43">
        <v>2963778.8730000001</v>
      </c>
      <c r="C80" s="146">
        <v>2415593.9670000002</v>
      </c>
      <c r="D80" s="167">
        <v>-18.5</v>
      </c>
      <c r="E80" s="179">
        <v>39.003228305327703</v>
      </c>
      <c r="F80" s="245" t="s">
        <v>438</v>
      </c>
      <c r="G80" s="586" t="s">
        <v>438</v>
      </c>
      <c r="H80" s="596" t="s">
        <v>438</v>
      </c>
      <c r="I80" s="587" t="s">
        <v>438</v>
      </c>
      <c r="J80" s="359">
        <v>2963778.8730000001</v>
      </c>
      <c r="K80" s="43">
        <v>2415593.9670000002</v>
      </c>
      <c r="L80" s="268">
        <v>-18.5</v>
      </c>
      <c r="M80" s="179">
        <v>39.003228305327703</v>
      </c>
      <c r="O80" s="564" t="s">
        <v>438</v>
      </c>
    </row>
    <row r="81" spans="1:15" x14ac:dyDescent="0.2">
      <c r="A81" s="20" t="s">
        <v>10</v>
      </c>
      <c r="B81" s="579" t="s">
        <v>438</v>
      </c>
      <c r="C81" s="585" t="s">
        <v>438</v>
      </c>
      <c r="D81" s="596" t="s">
        <v>438</v>
      </c>
      <c r="E81" s="587" t="s">
        <v>438</v>
      </c>
      <c r="F81" s="363">
        <v>1488513</v>
      </c>
      <c r="G81" s="364">
        <v>1934633.5149999999</v>
      </c>
      <c r="H81" s="167">
        <v>30</v>
      </c>
      <c r="I81" s="179">
        <v>35.639305633993757</v>
      </c>
      <c r="J81" s="359">
        <v>1488513</v>
      </c>
      <c r="K81" s="43">
        <v>1934633.5149999999</v>
      </c>
      <c r="L81" s="268">
        <v>30</v>
      </c>
      <c r="M81" s="179">
        <v>35.050010759498186</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146">
        <v>9312.6440000000002</v>
      </c>
      <c r="D88" s="596" t="s">
        <v>438</v>
      </c>
      <c r="E88" s="179">
        <v>16.17553409484978</v>
      </c>
      <c r="F88" s="245" t="s">
        <v>438</v>
      </c>
      <c r="G88" s="586" t="s">
        <v>438</v>
      </c>
      <c r="H88" s="596" t="s">
        <v>438</v>
      </c>
      <c r="I88" s="587" t="s">
        <v>438</v>
      </c>
      <c r="J88" s="197" t="s">
        <v>438</v>
      </c>
      <c r="K88" s="43">
        <v>9312.6440000000002</v>
      </c>
      <c r="L88" s="601" t="s">
        <v>438</v>
      </c>
      <c r="M88" s="179">
        <v>16.17553409484978</v>
      </c>
      <c r="N88" s="149"/>
      <c r="O88" s="564" t="s">
        <v>438</v>
      </c>
    </row>
    <row r="89" spans="1:15" ht="15.75" x14ac:dyDescent="0.2">
      <c r="A89" s="20" t="s">
        <v>347</v>
      </c>
      <c r="B89" s="241">
        <v>2804794.8509999998</v>
      </c>
      <c r="C89" s="241">
        <v>2255165.3650000002</v>
      </c>
      <c r="D89" s="167">
        <v>-19.600000000000001</v>
      </c>
      <c r="E89" s="179">
        <v>36.985772667119022</v>
      </c>
      <c r="F89" s="241">
        <v>1488513</v>
      </c>
      <c r="G89" s="146">
        <v>1934633.5149999999</v>
      </c>
      <c r="H89" s="167">
        <v>30</v>
      </c>
      <c r="I89" s="179">
        <v>35.660371965431729</v>
      </c>
      <c r="J89" s="359">
        <v>4293307.8509999998</v>
      </c>
      <c r="K89" s="43">
        <v>4189798.88</v>
      </c>
      <c r="L89" s="268">
        <v>-2.4</v>
      </c>
      <c r="M89" s="179">
        <v>36.361734080624139</v>
      </c>
      <c r="O89" s="564" t="s">
        <v>438</v>
      </c>
    </row>
    <row r="90" spans="1:15" x14ac:dyDescent="0.2">
      <c r="A90" s="20" t="s">
        <v>9</v>
      </c>
      <c r="B90" s="241">
        <v>2804794.8509999998</v>
      </c>
      <c r="C90" s="146">
        <v>2255165.3650000002</v>
      </c>
      <c r="D90" s="167">
        <v>-19.600000000000001</v>
      </c>
      <c r="E90" s="179">
        <v>37.538690838568492</v>
      </c>
      <c r="F90" s="245" t="s">
        <v>438</v>
      </c>
      <c r="G90" s="586" t="s">
        <v>438</v>
      </c>
      <c r="H90" s="596" t="s">
        <v>438</v>
      </c>
      <c r="I90" s="587" t="s">
        <v>438</v>
      </c>
      <c r="J90" s="359">
        <v>2804794.8509999998</v>
      </c>
      <c r="K90" s="43">
        <v>2255165.3650000002</v>
      </c>
      <c r="L90" s="268">
        <v>-19.600000000000001</v>
      </c>
      <c r="M90" s="179">
        <v>37.538690838568492</v>
      </c>
      <c r="O90" s="564" t="s">
        <v>438</v>
      </c>
    </row>
    <row r="91" spans="1:15" x14ac:dyDescent="0.2">
      <c r="A91" s="20" t="s">
        <v>10</v>
      </c>
      <c r="B91" s="579" t="s">
        <v>438</v>
      </c>
      <c r="C91" s="585" t="s">
        <v>438</v>
      </c>
      <c r="D91" s="596" t="s">
        <v>438</v>
      </c>
      <c r="E91" s="587" t="s">
        <v>438</v>
      </c>
      <c r="F91" s="363">
        <v>1488513</v>
      </c>
      <c r="G91" s="364">
        <v>1934633.5149999999</v>
      </c>
      <c r="H91" s="167">
        <v>30</v>
      </c>
      <c r="I91" s="179">
        <v>35.660371965431729</v>
      </c>
      <c r="J91" s="359">
        <v>1488513</v>
      </c>
      <c r="K91" s="43">
        <v>1934633.5149999999</v>
      </c>
      <c r="L91" s="268">
        <v>30</v>
      </c>
      <c r="M91" s="179">
        <v>35.079650529060508</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1">
        <v>158984.022</v>
      </c>
      <c r="C98" s="146">
        <v>160428.60200000001</v>
      </c>
      <c r="D98" s="167">
        <v>0.9</v>
      </c>
      <c r="E98" s="179">
        <v>85.699518385129437</v>
      </c>
      <c r="F98" s="245" t="s">
        <v>438</v>
      </c>
      <c r="G98" s="586" t="s">
        <v>438</v>
      </c>
      <c r="H98" s="596" t="s">
        <v>438</v>
      </c>
      <c r="I98" s="587" t="s">
        <v>438</v>
      </c>
      <c r="J98" s="359">
        <v>158984.022</v>
      </c>
      <c r="K98" s="43">
        <v>160428.60200000001</v>
      </c>
      <c r="L98" s="268">
        <v>0.9</v>
      </c>
      <c r="M98" s="179">
        <v>84.256171169206098</v>
      </c>
      <c r="O98" s="564" t="s">
        <v>438</v>
      </c>
    </row>
    <row r="99" spans="1:15" ht="15.75" x14ac:dyDescent="0.2">
      <c r="A99" s="13" t="s">
        <v>29</v>
      </c>
      <c r="B99" s="380">
        <v>54521.493999999999</v>
      </c>
      <c r="C99" s="380">
        <v>56684.802000000003</v>
      </c>
      <c r="D99" s="167">
        <v>4</v>
      </c>
      <c r="E99" s="179">
        <v>65.454663991058638</v>
      </c>
      <c r="F99" s="380">
        <v>962.14599999999996</v>
      </c>
      <c r="G99" s="380">
        <v>16468.18</v>
      </c>
      <c r="H99" s="167">
        <v>999</v>
      </c>
      <c r="I99" s="179">
        <v>8.3973492059107624</v>
      </c>
      <c r="J99" s="381">
        <v>55483.64</v>
      </c>
      <c r="K99" s="243">
        <v>73152.982000000004</v>
      </c>
      <c r="L99" s="268">
        <v>31.8</v>
      </c>
      <c r="M99" s="179">
        <v>25.875326341681873</v>
      </c>
      <c r="O99" s="564" t="s">
        <v>438</v>
      </c>
    </row>
    <row r="100" spans="1:15" x14ac:dyDescent="0.2">
      <c r="A100" s="20" t="s">
        <v>9</v>
      </c>
      <c r="B100" s="241">
        <v>54521.493999999999</v>
      </c>
      <c r="C100" s="146">
        <v>51922.033000000003</v>
      </c>
      <c r="D100" s="167">
        <v>-4.8</v>
      </c>
      <c r="E100" s="179">
        <v>69.969967456883978</v>
      </c>
      <c r="F100" s="245" t="s">
        <v>438</v>
      </c>
      <c r="G100" s="586" t="s">
        <v>438</v>
      </c>
      <c r="H100" s="596" t="s">
        <v>438</v>
      </c>
      <c r="I100" s="587" t="s">
        <v>438</v>
      </c>
      <c r="J100" s="359">
        <v>54521.493999999999</v>
      </c>
      <c r="K100" s="43">
        <v>51922.033000000003</v>
      </c>
      <c r="L100" s="268">
        <v>-4.8</v>
      </c>
      <c r="M100" s="179">
        <v>69.969967456883978</v>
      </c>
      <c r="O100" s="564" t="s">
        <v>438</v>
      </c>
    </row>
    <row r="101" spans="1:15" x14ac:dyDescent="0.2">
      <c r="A101" s="20" t="s">
        <v>10</v>
      </c>
      <c r="B101" s="245" t="s">
        <v>438</v>
      </c>
      <c r="C101" s="586" t="s">
        <v>438</v>
      </c>
      <c r="D101" s="596" t="s">
        <v>438</v>
      </c>
      <c r="E101" s="587" t="s">
        <v>438</v>
      </c>
      <c r="F101" s="363">
        <v>962.14599999999996</v>
      </c>
      <c r="G101" s="363">
        <v>16468.18</v>
      </c>
      <c r="H101" s="167">
        <v>999</v>
      </c>
      <c r="I101" s="179">
        <v>8.3973492059107624</v>
      </c>
      <c r="J101" s="359">
        <v>962.14599999999996</v>
      </c>
      <c r="K101" s="43">
        <v>16468.18</v>
      </c>
      <c r="L101" s="268">
        <v>999</v>
      </c>
      <c r="M101" s="179">
        <v>8.3268290173268511</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146">
        <v>4762.7690000000002</v>
      </c>
      <c r="D108" s="596" t="s">
        <v>438</v>
      </c>
      <c r="E108" s="179">
        <v>44.368479133506689</v>
      </c>
      <c r="F108" s="245" t="s">
        <v>438</v>
      </c>
      <c r="G108" s="586" t="s">
        <v>438</v>
      </c>
      <c r="H108" s="596" t="s">
        <v>438</v>
      </c>
      <c r="I108" s="587" t="s">
        <v>438</v>
      </c>
      <c r="J108" s="197" t="s">
        <v>438</v>
      </c>
      <c r="K108" s="43">
        <v>4762.7690000000002</v>
      </c>
      <c r="L108" s="601" t="s">
        <v>438</v>
      </c>
      <c r="M108" s="179">
        <v>44.368479133506689</v>
      </c>
      <c r="O108" s="564" t="s">
        <v>438</v>
      </c>
    </row>
    <row r="109" spans="1:15" ht="15.75" x14ac:dyDescent="0.2">
      <c r="A109" s="20" t="s">
        <v>347</v>
      </c>
      <c r="B109" s="241">
        <v>54521.493999999999</v>
      </c>
      <c r="C109" s="146">
        <v>51922.033000000003</v>
      </c>
      <c r="D109" s="167">
        <v>-4.8</v>
      </c>
      <c r="E109" s="179">
        <v>75.466913988455559</v>
      </c>
      <c r="F109" s="363">
        <v>962.14599999999996</v>
      </c>
      <c r="G109" s="363">
        <v>16468.18</v>
      </c>
      <c r="H109" s="167">
        <v>999</v>
      </c>
      <c r="I109" s="179">
        <v>8.3973492059107624</v>
      </c>
      <c r="J109" s="359">
        <v>55483.64</v>
      </c>
      <c r="K109" s="43">
        <v>68390.213000000003</v>
      </c>
      <c r="L109" s="268">
        <v>23.3</v>
      </c>
      <c r="M109" s="179">
        <v>25.816131868103991</v>
      </c>
      <c r="O109" s="564" t="s">
        <v>438</v>
      </c>
    </row>
    <row r="110" spans="1:15" x14ac:dyDescent="0.2">
      <c r="A110" s="20" t="s">
        <v>9</v>
      </c>
      <c r="B110" s="241">
        <v>54521.493999999999</v>
      </c>
      <c r="C110" s="146">
        <v>51922.033000000003</v>
      </c>
      <c r="D110" s="167">
        <v>-4.8</v>
      </c>
      <c r="E110" s="179">
        <v>77.333772077074741</v>
      </c>
      <c r="F110" s="579" t="s">
        <v>438</v>
      </c>
      <c r="G110" s="585" t="s">
        <v>438</v>
      </c>
      <c r="H110" s="596" t="s">
        <v>438</v>
      </c>
      <c r="I110" s="587" t="s">
        <v>438</v>
      </c>
      <c r="J110" s="359">
        <v>54521.493999999999</v>
      </c>
      <c r="K110" s="43">
        <v>51922.033000000003</v>
      </c>
      <c r="L110" s="268">
        <v>-4.8</v>
      </c>
      <c r="M110" s="179">
        <v>77.333772077074741</v>
      </c>
      <c r="O110" s="564" t="s">
        <v>438</v>
      </c>
    </row>
    <row r="111" spans="1:15" x14ac:dyDescent="0.2">
      <c r="A111" s="20" t="s">
        <v>10</v>
      </c>
      <c r="B111" s="579" t="s">
        <v>438</v>
      </c>
      <c r="C111" s="585" t="s">
        <v>438</v>
      </c>
      <c r="D111" s="596" t="s">
        <v>438</v>
      </c>
      <c r="E111" s="587" t="s">
        <v>438</v>
      </c>
      <c r="F111" s="363">
        <v>962.14599999999996</v>
      </c>
      <c r="G111" s="364">
        <v>16468.18</v>
      </c>
      <c r="H111" s="167">
        <v>999</v>
      </c>
      <c r="I111" s="179">
        <v>8.3973492059107624</v>
      </c>
      <c r="J111" s="359">
        <v>962.14599999999996</v>
      </c>
      <c r="K111" s="43">
        <v>16468.18</v>
      </c>
      <c r="L111" s="268">
        <v>999</v>
      </c>
      <c r="M111" s="179">
        <v>8.3268290173268511</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5" t="s">
        <v>438</v>
      </c>
      <c r="C118" s="586" t="s">
        <v>438</v>
      </c>
      <c r="D118" s="596" t="s">
        <v>438</v>
      </c>
      <c r="E118" s="587" t="s">
        <v>438</v>
      </c>
      <c r="F118" s="245" t="s">
        <v>438</v>
      </c>
      <c r="G118" s="586" t="s">
        <v>438</v>
      </c>
      <c r="H118" s="596" t="s">
        <v>438</v>
      </c>
      <c r="I118" s="587" t="s">
        <v>438</v>
      </c>
      <c r="J118" s="197" t="s">
        <v>438</v>
      </c>
      <c r="K118" s="574" t="s">
        <v>438</v>
      </c>
      <c r="L118" s="601" t="s">
        <v>438</v>
      </c>
      <c r="M118" s="587" t="s">
        <v>438</v>
      </c>
      <c r="O118" s="564" t="s">
        <v>438</v>
      </c>
    </row>
    <row r="119" spans="1:15" ht="15.75" x14ac:dyDescent="0.2">
      <c r="A119" s="13" t="s">
        <v>28</v>
      </c>
      <c r="B119" s="506">
        <v>148999438.83400002</v>
      </c>
      <c r="C119" s="506">
        <v>154164296.41099998</v>
      </c>
      <c r="D119" s="167">
        <v>3.5</v>
      </c>
      <c r="E119" s="179">
        <v>41.26933408710773</v>
      </c>
      <c r="F119" s="505">
        <v>39757382.667999998</v>
      </c>
      <c r="G119" s="505">
        <v>47690047.015000001</v>
      </c>
      <c r="H119" s="167">
        <v>20</v>
      </c>
      <c r="I119" s="179">
        <v>31.837939394502634</v>
      </c>
      <c r="J119" s="381">
        <v>188756821.50200003</v>
      </c>
      <c r="K119" s="243">
        <v>201854343.426</v>
      </c>
      <c r="L119" s="268">
        <v>6.9</v>
      </c>
      <c r="M119" s="179">
        <v>38.569920882360428</v>
      </c>
      <c r="O119" s="564" t="s">
        <v>438</v>
      </c>
    </row>
    <row r="120" spans="1:15" x14ac:dyDescent="0.2">
      <c r="A120" s="20" t="s">
        <v>9</v>
      </c>
      <c r="B120" s="241">
        <v>148952068.28400001</v>
      </c>
      <c r="C120" s="146">
        <v>154076639.77599999</v>
      </c>
      <c r="D120" s="167">
        <v>3.4</v>
      </c>
      <c r="E120" s="179">
        <v>41.49674669998312</v>
      </c>
      <c r="F120" s="245" t="s">
        <v>438</v>
      </c>
      <c r="G120" s="586" t="s">
        <v>438</v>
      </c>
      <c r="H120" s="596" t="s">
        <v>438</v>
      </c>
      <c r="I120" s="587" t="s">
        <v>438</v>
      </c>
      <c r="J120" s="359">
        <v>148952068.28400001</v>
      </c>
      <c r="K120" s="43">
        <v>154076639.77599999</v>
      </c>
      <c r="L120" s="268">
        <v>3.4</v>
      </c>
      <c r="M120" s="179">
        <v>41.49674669998312</v>
      </c>
      <c r="O120" s="564" t="s">
        <v>438</v>
      </c>
    </row>
    <row r="121" spans="1:15" x14ac:dyDescent="0.2">
      <c r="A121" s="20" t="s">
        <v>10</v>
      </c>
      <c r="B121" s="241">
        <v>47370.55</v>
      </c>
      <c r="C121" s="146">
        <v>47781.184999999998</v>
      </c>
      <c r="D121" s="167">
        <v>0.9</v>
      </c>
      <c r="E121" s="179">
        <v>2.1917595968227843</v>
      </c>
      <c r="F121" s="241">
        <v>39757382.667999998</v>
      </c>
      <c r="G121" s="146">
        <v>47690047.015000001</v>
      </c>
      <c r="H121" s="167">
        <v>20</v>
      </c>
      <c r="I121" s="179">
        <v>31.837939394502634</v>
      </c>
      <c r="J121" s="359">
        <v>39804753.217999995</v>
      </c>
      <c r="K121" s="43">
        <v>47737828.200000003</v>
      </c>
      <c r="L121" s="268">
        <v>19.899999999999999</v>
      </c>
      <c r="M121" s="179">
        <v>31.412659562127818</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146">
        <v>39875.449999999997</v>
      </c>
      <c r="D128" s="596" t="s">
        <v>438</v>
      </c>
      <c r="E128" s="179">
        <v>50.872238217223163</v>
      </c>
      <c r="F128" s="245" t="s">
        <v>438</v>
      </c>
      <c r="G128" s="586" t="s">
        <v>438</v>
      </c>
      <c r="H128" s="596" t="s">
        <v>438</v>
      </c>
      <c r="I128" s="587" t="s">
        <v>438</v>
      </c>
      <c r="J128" s="197" t="s">
        <v>438</v>
      </c>
      <c r="K128" s="43">
        <v>39875.449999999997</v>
      </c>
      <c r="L128" s="601" t="s">
        <v>438</v>
      </c>
      <c r="M128" s="179">
        <v>50.872238217223163</v>
      </c>
      <c r="O128" s="564" t="s">
        <v>438</v>
      </c>
    </row>
    <row r="129" spans="1:15" ht="15.75" x14ac:dyDescent="0.2">
      <c r="A129" s="20" t="s">
        <v>347</v>
      </c>
      <c r="B129" s="241">
        <v>145595438.92700002</v>
      </c>
      <c r="C129" s="241">
        <v>150573463.995</v>
      </c>
      <c r="D129" s="167">
        <v>3.4</v>
      </c>
      <c r="E129" s="179">
        <v>40.796649137425511</v>
      </c>
      <c r="F129" s="363">
        <v>39757382.667999998</v>
      </c>
      <c r="G129" s="363">
        <v>47690047.015000001</v>
      </c>
      <c r="H129" s="167">
        <v>20</v>
      </c>
      <c r="I129" s="179">
        <v>31.926219498698135</v>
      </c>
      <c r="J129" s="359">
        <v>185352821.59500003</v>
      </c>
      <c r="K129" s="43">
        <v>198263511.00999999</v>
      </c>
      <c r="L129" s="268">
        <v>7</v>
      </c>
      <c r="M129" s="179">
        <v>38.240944129060928</v>
      </c>
      <c r="O129" s="564" t="s">
        <v>438</v>
      </c>
    </row>
    <row r="130" spans="1:15" x14ac:dyDescent="0.2">
      <c r="A130" s="20" t="s">
        <v>9</v>
      </c>
      <c r="B130" s="363">
        <v>145548068.377</v>
      </c>
      <c r="C130" s="364">
        <v>150525682.81</v>
      </c>
      <c r="D130" s="167">
        <v>3.4</v>
      </c>
      <c r="E130" s="179">
        <v>41.08343224811253</v>
      </c>
      <c r="F130" s="245" t="s">
        <v>438</v>
      </c>
      <c r="G130" s="586" t="s">
        <v>438</v>
      </c>
      <c r="H130" s="596" t="s">
        <v>438</v>
      </c>
      <c r="I130" s="587" t="s">
        <v>438</v>
      </c>
      <c r="J130" s="359">
        <v>145548068.377</v>
      </c>
      <c r="K130" s="43">
        <v>150525682.81</v>
      </c>
      <c r="L130" s="268">
        <v>3.4</v>
      </c>
      <c r="M130" s="179">
        <v>41.08343224811253</v>
      </c>
      <c r="O130" s="564" t="s">
        <v>438</v>
      </c>
    </row>
    <row r="131" spans="1:15" x14ac:dyDescent="0.2">
      <c r="A131" s="20" t="s">
        <v>10</v>
      </c>
      <c r="B131" s="363">
        <v>47370.55</v>
      </c>
      <c r="C131" s="364">
        <v>47781.184999999998</v>
      </c>
      <c r="D131" s="167">
        <v>0.9</v>
      </c>
      <c r="E131" s="179">
        <v>1.7744790474124481</v>
      </c>
      <c r="F131" s="241">
        <v>39757382.667999998</v>
      </c>
      <c r="G131" s="241">
        <v>47690047.015000001</v>
      </c>
      <c r="H131" s="167">
        <v>20</v>
      </c>
      <c r="I131" s="179">
        <v>31.926219498698135</v>
      </c>
      <c r="J131" s="359">
        <v>39804753.217999995</v>
      </c>
      <c r="K131" s="43">
        <v>47737828.200000003</v>
      </c>
      <c r="L131" s="268">
        <v>19.899999999999999</v>
      </c>
      <c r="M131" s="179">
        <v>31.392320399991902</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1">
        <v>3403999.9070000001</v>
      </c>
      <c r="C138" s="146">
        <v>3550956.966</v>
      </c>
      <c r="D138" s="167">
        <v>4.3</v>
      </c>
      <c r="E138" s="179">
        <v>72.352061126976409</v>
      </c>
      <c r="F138" s="245" t="s">
        <v>438</v>
      </c>
      <c r="G138" s="586" t="s">
        <v>438</v>
      </c>
      <c r="H138" s="596" t="s">
        <v>438</v>
      </c>
      <c r="I138" s="587" t="s">
        <v>438</v>
      </c>
      <c r="J138" s="359">
        <v>3403999.9070000001</v>
      </c>
      <c r="K138" s="43">
        <v>3550956.966</v>
      </c>
      <c r="L138" s="268">
        <v>4.3</v>
      </c>
      <c r="M138" s="179">
        <v>66.721287649704578</v>
      </c>
      <c r="O138" s="564" t="s">
        <v>438</v>
      </c>
    </row>
    <row r="139" spans="1:15" ht="15.75" x14ac:dyDescent="0.2">
      <c r="A139" s="20" t="s">
        <v>358</v>
      </c>
      <c r="B139" s="241">
        <v>94690214.749709994</v>
      </c>
      <c r="C139" s="241">
        <v>106257011.023</v>
      </c>
      <c r="D139" s="167">
        <v>12.2</v>
      </c>
      <c r="E139" s="179">
        <v>41.751983023639298</v>
      </c>
      <c r="F139" s="241">
        <v>2578515.91982</v>
      </c>
      <c r="G139" s="241">
        <v>4635202.6160000004</v>
      </c>
      <c r="H139" s="167">
        <v>79.8</v>
      </c>
      <c r="I139" s="179">
        <v>95.183636517648821</v>
      </c>
      <c r="J139" s="359">
        <v>97268730.669529989</v>
      </c>
      <c r="K139" s="43">
        <v>110892213.639</v>
      </c>
      <c r="L139" s="268">
        <v>14</v>
      </c>
      <c r="M139" s="179">
        <v>42.755195412322969</v>
      </c>
      <c r="O139" s="564" t="s">
        <v>438</v>
      </c>
    </row>
    <row r="140" spans="1:15" ht="15.75" x14ac:dyDescent="0.2">
      <c r="A140" s="20" t="s">
        <v>349</v>
      </c>
      <c r="B140" s="245" t="s">
        <v>438</v>
      </c>
      <c r="C140" s="245" t="s">
        <v>438</v>
      </c>
      <c r="D140" s="596" t="s">
        <v>438</v>
      </c>
      <c r="E140" s="587" t="s">
        <v>438</v>
      </c>
      <c r="F140" s="241">
        <v>11634226.983890001</v>
      </c>
      <c r="G140" s="241">
        <v>13833889.411</v>
      </c>
      <c r="H140" s="167">
        <v>18.899999999999999</v>
      </c>
      <c r="I140" s="179">
        <v>30.143801389296325</v>
      </c>
      <c r="J140" s="359">
        <v>11634226.983890001</v>
      </c>
      <c r="K140" s="43">
        <v>13833889.411</v>
      </c>
      <c r="L140" s="268">
        <v>18.899999999999999</v>
      </c>
      <c r="M140" s="179">
        <v>29.743886732055898</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380">
        <v>85949.066999999995</v>
      </c>
      <c r="C142" s="160">
        <v>9671.6830000000009</v>
      </c>
      <c r="D142" s="167">
        <v>-88.7</v>
      </c>
      <c r="E142" s="179">
        <v>3.0839867955027556</v>
      </c>
      <c r="F142" s="380">
        <v>331881.65000000002</v>
      </c>
      <c r="G142" s="160">
        <v>140016.152</v>
      </c>
      <c r="H142" s="167">
        <v>-57.8</v>
      </c>
      <c r="I142" s="179">
        <v>6.9671411838814423</v>
      </c>
      <c r="J142" s="381">
        <v>417830.717</v>
      </c>
      <c r="K142" s="243">
        <v>149687.83499999999</v>
      </c>
      <c r="L142" s="268">
        <v>-64.2</v>
      </c>
      <c r="M142" s="179">
        <v>6.4429692616222516</v>
      </c>
      <c r="O142" s="564" t="s">
        <v>438</v>
      </c>
    </row>
    <row r="143" spans="1:15" x14ac:dyDescent="0.2">
      <c r="A143" s="20" t="s">
        <v>9</v>
      </c>
      <c r="B143" s="241">
        <v>85949.066999999995</v>
      </c>
      <c r="C143" s="146">
        <v>9671.6830000000009</v>
      </c>
      <c r="D143" s="167">
        <v>-88.7</v>
      </c>
      <c r="E143" s="179">
        <v>3.0902222084775106</v>
      </c>
      <c r="F143" s="245" t="s">
        <v>438</v>
      </c>
      <c r="G143" s="586" t="s">
        <v>438</v>
      </c>
      <c r="H143" s="596" t="s">
        <v>438</v>
      </c>
      <c r="I143" s="587" t="s">
        <v>438</v>
      </c>
      <c r="J143" s="359">
        <v>85949.066999999995</v>
      </c>
      <c r="K143" s="43">
        <v>9671.6830000000009</v>
      </c>
      <c r="L143" s="268">
        <v>-88.7</v>
      </c>
      <c r="M143" s="179">
        <v>3.0902222084775106</v>
      </c>
      <c r="O143" s="564" t="s">
        <v>438</v>
      </c>
    </row>
    <row r="144" spans="1:15" x14ac:dyDescent="0.2">
      <c r="A144" s="20" t="s">
        <v>10</v>
      </c>
      <c r="B144" s="245" t="s">
        <v>438</v>
      </c>
      <c r="C144" s="586" t="s">
        <v>438</v>
      </c>
      <c r="D144" s="596" t="s">
        <v>438</v>
      </c>
      <c r="E144" s="587" t="s">
        <v>438</v>
      </c>
      <c r="F144" s="241">
        <v>331881.65000000002</v>
      </c>
      <c r="G144" s="146">
        <v>140016.152</v>
      </c>
      <c r="H144" s="167">
        <v>-57.8</v>
      </c>
      <c r="I144" s="179">
        <v>6.9671411838814423</v>
      </c>
      <c r="J144" s="359">
        <v>331881.65000000002</v>
      </c>
      <c r="K144" s="43">
        <v>140016.152</v>
      </c>
      <c r="L144" s="268">
        <v>-57.8</v>
      </c>
      <c r="M144" s="179">
        <v>6.9649480789407958</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4" t="s">
        <v>438</v>
      </c>
      <c r="C147" s="242">
        <v>2694.8389999999999</v>
      </c>
      <c r="D147" s="596" t="s">
        <v>438</v>
      </c>
      <c r="E147" s="179">
        <v>1.2625979336391031</v>
      </c>
      <c r="F147" s="245" t="s">
        <v>438</v>
      </c>
      <c r="G147" s="245" t="s">
        <v>438</v>
      </c>
      <c r="H147" s="596" t="s">
        <v>438</v>
      </c>
      <c r="I147" s="587" t="s">
        <v>438</v>
      </c>
      <c r="J147" s="197" t="s">
        <v>438</v>
      </c>
      <c r="K147" s="43">
        <v>2694.8389999999999</v>
      </c>
      <c r="L147" s="601" t="s">
        <v>438</v>
      </c>
      <c r="M147" s="179">
        <v>1.1001153801074666</v>
      </c>
      <c r="O147" s="564" t="s">
        <v>438</v>
      </c>
    </row>
    <row r="148" spans="1:15" ht="15.75" x14ac:dyDescent="0.2">
      <c r="A148" s="20" t="s">
        <v>351</v>
      </c>
      <c r="B148" s="245" t="s">
        <v>438</v>
      </c>
      <c r="C148" s="245" t="s">
        <v>438</v>
      </c>
      <c r="D148" s="596" t="s">
        <v>438</v>
      </c>
      <c r="E148" s="587" t="s">
        <v>438</v>
      </c>
      <c r="F148" s="241">
        <v>30331.699000000001</v>
      </c>
      <c r="G148" s="241">
        <v>56830.212</v>
      </c>
      <c r="H148" s="167">
        <v>87.4</v>
      </c>
      <c r="I148" s="179">
        <v>26.91853261831054</v>
      </c>
      <c r="J148" s="359">
        <v>30331.699000000001</v>
      </c>
      <c r="K148" s="43">
        <v>56830.212</v>
      </c>
      <c r="L148" s="268">
        <v>87.4</v>
      </c>
      <c r="M148" s="179">
        <v>26.9167608131648</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380">
        <v>38544.580999999998</v>
      </c>
      <c r="C150" s="160">
        <v>132010</v>
      </c>
      <c r="D150" s="167">
        <v>242.5</v>
      </c>
      <c r="E150" s="179">
        <v>28.621305015794611</v>
      </c>
      <c r="F150" s="380">
        <v>264138.712</v>
      </c>
      <c r="G150" s="160">
        <v>309049.93099999998</v>
      </c>
      <c r="H150" s="167">
        <v>17</v>
      </c>
      <c r="I150" s="179">
        <v>17.479826220764771</v>
      </c>
      <c r="J150" s="381">
        <v>302683.29300000001</v>
      </c>
      <c r="K150" s="243">
        <v>441059.93099999998</v>
      </c>
      <c r="L150" s="268">
        <v>45.7</v>
      </c>
      <c r="M150" s="179">
        <v>19.784970054844955</v>
      </c>
      <c r="O150" s="564" t="s">
        <v>438</v>
      </c>
    </row>
    <row r="151" spans="1:15" x14ac:dyDescent="0.2">
      <c r="A151" s="20" t="s">
        <v>9</v>
      </c>
      <c r="B151" s="241">
        <v>38544.580999999998</v>
      </c>
      <c r="C151" s="146">
        <v>132010</v>
      </c>
      <c r="D151" s="167">
        <v>242.5</v>
      </c>
      <c r="E151" s="179">
        <v>29.395143277476688</v>
      </c>
      <c r="F151" s="245" t="s">
        <v>438</v>
      </c>
      <c r="G151" s="586" t="s">
        <v>438</v>
      </c>
      <c r="H151" s="596" t="s">
        <v>438</v>
      </c>
      <c r="I151" s="587" t="s">
        <v>438</v>
      </c>
      <c r="J151" s="359">
        <v>38544.580999999998</v>
      </c>
      <c r="K151" s="43">
        <v>132010</v>
      </c>
      <c r="L151" s="268">
        <v>242.5</v>
      </c>
      <c r="M151" s="179">
        <v>29.395143277476688</v>
      </c>
      <c r="O151" s="564" t="s">
        <v>438</v>
      </c>
    </row>
    <row r="152" spans="1:15" x14ac:dyDescent="0.2">
      <c r="A152" s="20" t="s">
        <v>10</v>
      </c>
      <c r="B152" s="245" t="s">
        <v>438</v>
      </c>
      <c r="C152" s="586" t="s">
        <v>438</v>
      </c>
      <c r="D152" s="596" t="s">
        <v>438</v>
      </c>
      <c r="E152" s="587" t="s">
        <v>438</v>
      </c>
      <c r="F152" s="241">
        <v>264138.712</v>
      </c>
      <c r="G152" s="146">
        <v>309049.93099999998</v>
      </c>
      <c r="H152" s="167">
        <v>17</v>
      </c>
      <c r="I152" s="179">
        <v>17.479826220764771</v>
      </c>
      <c r="J152" s="359">
        <v>264138.712</v>
      </c>
      <c r="K152" s="43">
        <v>309049.93099999998</v>
      </c>
      <c r="L152" s="268">
        <v>17</v>
      </c>
      <c r="M152" s="179">
        <v>17.360601791467317</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1">
        <v>17252.885999999999</v>
      </c>
      <c r="C155" s="241">
        <v>9507.8160000000007</v>
      </c>
      <c r="D155" s="167">
        <v>-44.9</v>
      </c>
      <c r="E155" s="179">
        <v>44.343871269694354</v>
      </c>
      <c r="F155" s="245" t="s">
        <v>438</v>
      </c>
      <c r="G155" s="241">
        <v>12499.775</v>
      </c>
      <c r="H155" s="596" t="s">
        <v>438</v>
      </c>
      <c r="I155" s="179">
        <v>100</v>
      </c>
      <c r="J155" s="359">
        <v>17252.885999999999</v>
      </c>
      <c r="K155" s="43">
        <v>22007.591</v>
      </c>
      <c r="L155" s="268">
        <v>27.6</v>
      </c>
      <c r="M155" s="179">
        <v>64.84095580314947</v>
      </c>
      <c r="O155" s="564" t="s">
        <v>438</v>
      </c>
    </row>
    <row r="156" spans="1:15" ht="15.75" x14ac:dyDescent="0.2">
      <c r="A156" s="20" t="s">
        <v>349</v>
      </c>
      <c r="B156" s="245" t="s">
        <v>438</v>
      </c>
      <c r="C156" s="241">
        <v>0.11700000000000001</v>
      </c>
      <c r="D156" s="596" t="s">
        <v>438</v>
      </c>
      <c r="E156" s="179">
        <v>1.4550439003533706E-2</v>
      </c>
      <c r="F156" s="241">
        <v>48511.476999999999</v>
      </c>
      <c r="G156" s="241">
        <v>58902.949000000001</v>
      </c>
      <c r="H156" s="167">
        <v>21.4</v>
      </c>
      <c r="I156" s="179">
        <v>29.533203845592322</v>
      </c>
      <c r="J156" s="359">
        <v>48511.476999999999</v>
      </c>
      <c r="K156" s="43">
        <v>58903.065999999999</v>
      </c>
      <c r="L156" s="268">
        <v>21.4</v>
      </c>
      <c r="M156" s="179">
        <v>29.414672715163292</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243">
        <v>154562.91500000001</v>
      </c>
      <c r="C165" s="381">
        <v>75520</v>
      </c>
      <c r="D165" s="263">
        <v>-51.1</v>
      </c>
      <c r="E165" s="179">
        <v>1.18134290742431</v>
      </c>
      <c r="F165" s="573" t="s">
        <v>438</v>
      </c>
      <c r="G165" s="590" t="s">
        <v>438</v>
      </c>
      <c r="H165" s="603" t="s">
        <v>438</v>
      </c>
      <c r="I165" s="596" t="s">
        <v>438</v>
      </c>
      <c r="J165" s="390">
        <v>154562.91500000001</v>
      </c>
      <c r="K165" s="390">
        <v>75520</v>
      </c>
      <c r="L165" s="267">
        <v>-51.1</v>
      </c>
      <c r="M165" s="179">
        <v>1.177795418362535</v>
      </c>
      <c r="N165" s="149"/>
      <c r="O165" s="564" t="s">
        <v>438</v>
      </c>
    </row>
    <row r="166" spans="1:15" s="3" customFormat="1" ht="15.75" x14ac:dyDescent="0.2">
      <c r="A166" s="13" t="s">
        <v>353</v>
      </c>
      <c r="B166" s="243">
        <v>56.548999999999999</v>
      </c>
      <c r="C166" s="399" t="s">
        <v>438</v>
      </c>
      <c r="D166" s="167">
        <v>-100</v>
      </c>
      <c r="E166" s="587" t="s">
        <v>438</v>
      </c>
      <c r="F166" s="575" t="s">
        <v>438</v>
      </c>
      <c r="G166" s="399" t="s">
        <v>438</v>
      </c>
      <c r="H166" s="604" t="s">
        <v>438</v>
      </c>
      <c r="I166" s="596" t="s">
        <v>438</v>
      </c>
      <c r="J166" s="380">
        <v>56.548999999999999</v>
      </c>
      <c r="K166" s="400" t="s">
        <v>438</v>
      </c>
      <c r="L166" s="268">
        <v>-100</v>
      </c>
      <c r="M166" s="587" t="s">
        <v>438</v>
      </c>
      <c r="N166" s="149"/>
      <c r="O166" s="564" t="s">
        <v>438</v>
      </c>
    </row>
    <row r="167" spans="1:15" s="3" customFormat="1" ht="15.75" x14ac:dyDescent="0.2">
      <c r="A167" s="13" t="s">
        <v>354</v>
      </c>
      <c r="B167" s="243">
        <v>4687577.3210749999</v>
      </c>
      <c r="C167" s="381">
        <v>2646654.4160000002</v>
      </c>
      <c r="D167" s="167">
        <v>-43.5</v>
      </c>
      <c r="E167" s="179">
        <v>0.57372503082704529</v>
      </c>
      <c r="F167" s="575" t="s">
        <v>438</v>
      </c>
      <c r="G167" s="399" t="s">
        <v>438</v>
      </c>
      <c r="H167" s="604" t="s">
        <v>438</v>
      </c>
      <c r="I167" s="596" t="s">
        <v>438</v>
      </c>
      <c r="J167" s="380">
        <v>4687577.3210749999</v>
      </c>
      <c r="K167" s="380">
        <v>2646654.4160000002</v>
      </c>
      <c r="L167" s="268">
        <v>-43.5</v>
      </c>
      <c r="M167" s="179">
        <v>0.57119064213920712</v>
      </c>
      <c r="N167" s="149"/>
      <c r="O167" s="564" t="s">
        <v>438</v>
      </c>
    </row>
    <row r="168" spans="1:15" s="3" customFormat="1" ht="15.75" x14ac:dyDescent="0.2">
      <c r="A168" s="13" t="s">
        <v>355</v>
      </c>
      <c r="B168" s="243">
        <v>1170.4369999999999</v>
      </c>
      <c r="C168" s="399" t="s">
        <v>438</v>
      </c>
      <c r="D168" s="167">
        <v>-100</v>
      </c>
      <c r="E168" s="587" t="s">
        <v>438</v>
      </c>
      <c r="F168" s="575" t="s">
        <v>438</v>
      </c>
      <c r="G168" s="399" t="s">
        <v>438</v>
      </c>
      <c r="H168" s="604" t="s">
        <v>438</v>
      </c>
      <c r="I168" s="596" t="s">
        <v>438</v>
      </c>
      <c r="J168" s="380">
        <v>1170.4369999999999</v>
      </c>
      <c r="K168" s="400" t="s">
        <v>438</v>
      </c>
      <c r="L168" s="268">
        <v>-100</v>
      </c>
      <c r="M168" s="587" t="s">
        <v>438</v>
      </c>
      <c r="N168" s="149"/>
      <c r="O168" s="564" t="s">
        <v>438</v>
      </c>
    </row>
    <row r="169" spans="1:15" s="3" customFormat="1" ht="15.75" x14ac:dyDescent="0.2">
      <c r="A169" s="40" t="s">
        <v>356</v>
      </c>
      <c r="B169" s="349">
        <v>3340982.7609999999</v>
      </c>
      <c r="C169" s="387">
        <v>1852908.605</v>
      </c>
      <c r="D169" s="168">
        <v>-44.5</v>
      </c>
      <c r="E169" s="212">
        <v>94.707987429805428</v>
      </c>
      <c r="F169" s="576" t="s">
        <v>438</v>
      </c>
      <c r="G169" s="582" t="s">
        <v>438</v>
      </c>
      <c r="H169" s="605" t="s">
        <v>438</v>
      </c>
      <c r="I169" s="588" t="s">
        <v>438</v>
      </c>
      <c r="J169" s="386">
        <v>3340982.7609999999</v>
      </c>
      <c r="K169" s="386">
        <v>1852908.605</v>
      </c>
      <c r="L169" s="269">
        <v>-44.5</v>
      </c>
      <c r="M169" s="168">
        <v>94.707987429805428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338" priority="132">
      <formula>kvartal &lt; 4</formula>
    </cfRule>
  </conditionalFormatting>
  <conditionalFormatting sqref="B63:C65">
    <cfRule type="expression" dxfId="337" priority="131">
      <formula>kvartal &lt; 4</formula>
    </cfRule>
  </conditionalFormatting>
  <conditionalFormatting sqref="B37">
    <cfRule type="expression" dxfId="336" priority="130">
      <formula>kvartal &lt; 4</formula>
    </cfRule>
  </conditionalFormatting>
  <conditionalFormatting sqref="B38">
    <cfRule type="expression" dxfId="335" priority="129">
      <formula>kvartal &lt; 4</formula>
    </cfRule>
  </conditionalFormatting>
  <conditionalFormatting sqref="B39">
    <cfRule type="expression" dxfId="334" priority="128">
      <formula>kvartal &lt; 4</formula>
    </cfRule>
  </conditionalFormatting>
  <conditionalFormatting sqref="A34">
    <cfRule type="expression" dxfId="333" priority="1">
      <formula>kvartal &lt; 4</formula>
    </cfRule>
  </conditionalFormatting>
  <conditionalFormatting sqref="C37">
    <cfRule type="expression" dxfId="332" priority="127">
      <formula>kvartal &lt; 4</formula>
    </cfRule>
  </conditionalFormatting>
  <conditionalFormatting sqref="C38">
    <cfRule type="expression" dxfId="331" priority="126">
      <formula>kvartal &lt; 4</formula>
    </cfRule>
  </conditionalFormatting>
  <conditionalFormatting sqref="C39">
    <cfRule type="expression" dxfId="330" priority="125">
      <formula>kvartal &lt; 4</formula>
    </cfRule>
  </conditionalFormatting>
  <conditionalFormatting sqref="B26:C28">
    <cfRule type="expression" dxfId="329" priority="124">
      <formula>kvartal &lt; 4</formula>
    </cfRule>
  </conditionalFormatting>
  <conditionalFormatting sqref="B32:C33">
    <cfRule type="expression" dxfId="328" priority="123">
      <formula>kvartal &lt; 4</formula>
    </cfRule>
  </conditionalFormatting>
  <conditionalFormatting sqref="B34">
    <cfRule type="expression" dxfId="327" priority="122">
      <formula>kvartal &lt; 4</formula>
    </cfRule>
  </conditionalFormatting>
  <conditionalFormatting sqref="C34">
    <cfRule type="expression" dxfId="326" priority="121">
      <formula>kvartal &lt; 4</formula>
    </cfRule>
  </conditionalFormatting>
  <conditionalFormatting sqref="F26:G28">
    <cfRule type="expression" dxfId="325" priority="120">
      <formula>kvartal &lt; 4</formula>
    </cfRule>
  </conditionalFormatting>
  <conditionalFormatting sqref="F32">
    <cfRule type="expression" dxfId="324" priority="119">
      <formula>kvartal &lt; 4</formula>
    </cfRule>
  </conditionalFormatting>
  <conditionalFormatting sqref="G32">
    <cfRule type="expression" dxfId="323" priority="118">
      <formula>kvartal &lt; 4</formula>
    </cfRule>
  </conditionalFormatting>
  <conditionalFormatting sqref="F33">
    <cfRule type="expression" dxfId="322" priority="117">
      <formula>kvartal &lt; 4</formula>
    </cfRule>
  </conditionalFormatting>
  <conditionalFormatting sqref="G33">
    <cfRule type="expression" dxfId="321" priority="116">
      <formula>kvartal &lt; 4</formula>
    </cfRule>
  </conditionalFormatting>
  <conditionalFormatting sqref="F34">
    <cfRule type="expression" dxfId="320" priority="115">
      <formula>kvartal &lt; 4</formula>
    </cfRule>
  </conditionalFormatting>
  <conditionalFormatting sqref="G34">
    <cfRule type="expression" dxfId="319" priority="114">
      <formula>kvartal &lt; 4</formula>
    </cfRule>
  </conditionalFormatting>
  <conditionalFormatting sqref="F37">
    <cfRule type="expression" dxfId="318" priority="113">
      <formula>kvartal &lt; 4</formula>
    </cfRule>
  </conditionalFormatting>
  <conditionalFormatting sqref="F38">
    <cfRule type="expression" dxfId="317" priority="112">
      <formula>kvartal &lt; 4</formula>
    </cfRule>
  </conditionalFormatting>
  <conditionalFormatting sqref="F39">
    <cfRule type="expression" dxfId="316" priority="111">
      <formula>kvartal &lt; 4</formula>
    </cfRule>
  </conditionalFormatting>
  <conditionalFormatting sqref="G37">
    <cfRule type="expression" dxfId="315" priority="110">
      <formula>kvartal &lt; 4</formula>
    </cfRule>
  </conditionalFormatting>
  <conditionalFormatting sqref="G38">
    <cfRule type="expression" dxfId="314" priority="109">
      <formula>kvartal &lt; 4</formula>
    </cfRule>
  </conditionalFormatting>
  <conditionalFormatting sqref="G39">
    <cfRule type="expression" dxfId="313" priority="108">
      <formula>kvartal &lt; 4</formula>
    </cfRule>
  </conditionalFormatting>
  <conditionalFormatting sqref="B29">
    <cfRule type="expression" dxfId="312" priority="107">
      <formula>kvartal &lt; 4</formula>
    </cfRule>
  </conditionalFormatting>
  <conditionalFormatting sqref="C29">
    <cfRule type="expression" dxfId="311" priority="106">
      <formula>kvartal &lt; 4</formula>
    </cfRule>
  </conditionalFormatting>
  <conditionalFormatting sqref="F29">
    <cfRule type="expression" dxfId="310" priority="105">
      <formula>kvartal &lt; 4</formula>
    </cfRule>
  </conditionalFormatting>
  <conditionalFormatting sqref="G29">
    <cfRule type="expression" dxfId="309" priority="104">
      <formula>kvartal &lt; 4</formula>
    </cfRule>
  </conditionalFormatting>
  <conditionalFormatting sqref="J26:K29">
    <cfRule type="expression" dxfId="308" priority="103">
      <formula>kvartal &lt; 4</formula>
    </cfRule>
  </conditionalFormatting>
  <conditionalFormatting sqref="J32:K34">
    <cfRule type="expression" dxfId="307" priority="102">
      <formula>kvartal &lt; 4</formula>
    </cfRule>
  </conditionalFormatting>
  <conditionalFormatting sqref="J37:K39">
    <cfRule type="expression" dxfId="306" priority="101">
      <formula>kvartal &lt; 4</formula>
    </cfRule>
  </conditionalFormatting>
  <conditionalFormatting sqref="B82">
    <cfRule type="expression" dxfId="305" priority="100">
      <formula>kvartal &lt; 4</formula>
    </cfRule>
  </conditionalFormatting>
  <conditionalFormatting sqref="C82">
    <cfRule type="expression" dxfId="304" priority="99">
      <formula>kvartal &lt; 4</formula>
    </cfRule>
  </conditionalFormatting>
  <conditionalFormatting sqref="B85">
    <cfRule type="expression" dxfId="303" priority="98">
      <formula>kvartal &lt; 4</formula>
    </cfRule>
  </conditionalFormatting>
  <conditionalFormatting sqref="C85">
    <cfRule type="expression" dxfId="302" priority="97">
      <formula>kvartal &lt; 4</formula>
    </cfRule>
  </conditionalFormatting>
  <conditionalFormatting sqref="B92">
    <cfRule type="expression" dxfId="301" priority="96">
      <formula>kvartal &lt; 4</formula>
    </cfRule>
  </conditionalFormatting>
  <conditionalFormatting sqref="C92">
    <cfRule type="expression" dxfId="300" priority="95">
      <formula>kvartal &lt; 4</formula>
    </cfRule>
  </conditionalFormatting>
  <conditionalFormatting sqref="B95">
    <cfRule type="expression" dxfId="299" priority="94">
      <formula>kvartal &lt; 4</formula>
    </cfRule>
  </conditionalFormatting>
  <conditionalFormatting sqref="C95">
    <cfRule type="expression" dxfId="298" priority="93">
      <formula>kvartal &lt; 4</formula>
    </cfRule>
  </conditionalFormatting>
  <conditionalFormatting sqref="B102">
    <cfRule type="expression" dxfId="297" priority="92">
      <formula>kvartal &lt; 4</formula>
    </cfRule>
  </conditionalFormatting>
  <conditionalFormatting sqref="C102">
    <cfRule type="expression" dxfId="296" priority="91">
      <formula>kvartal &lt; 4</formula>
    </cfRule>
  </conditionalFormatting>
  <conditionalFormatting sqref="B105">
    <cfRule type="expression" dxfId="295" priority="90">
      <formula>kvartal &lt; 4</formula>
    </cfRule>
  </conditionalFormatting>
  <conditionalFormatting sqref="C105">
    <cfRule type="expression" dxfId="294" priority="89">
      <formula>kvartal &lt; 4</formula>
    </cfRule>
  </conditionalFormatting>
  <conditionalFormatting sqref="B112">
    <cfRule type="expression" dxfId="293" priority="88">
      <formula>kvartal &lt; 4</formula>
    </cfRule>
  </conditionalFormatting>
  <conditionalFormatting sqref="C112">
    <cfRule type="expression" dxfId="292" priority="87">
      <formula>kvartal &lt; 4</formula>
    </cfRule>
  </conditionalFormatting>
  <conditionalFormatting sqref="B115">
    <cfRule type="expression" dxfId="291" priority="86">
      <formula>kvartal &lt; 4</formula>
    </cfRule>
  </conditionalFormatting>
  <conditionalFormatting sqref="C115">
    <cfRule type="expression" dxfId="290" priority="85">
      <formula>kvartal &lt; 4</formula>
    </cfRule>
  </conditionalFormatting>
  <conditionalFormatting sqref="B122">
    <cfRule type="expression" dxfId="289" priority="84">
      <formula>kvartal &lt; 4</formula>
    </cfRule>
  </conditionalFormatting>
  <conditionalFormatting sqref="C122">
    <cfRule type="expression" dxfId="288" priority="83">
      <formula>kvartal &lt; 4</formula>
    </cfRule>
  </conditionalFormatting>
  <conditionalFormatting sqref="B125">
    <cfRule type="expression" dxfId="287" priority="82">
      <formula>kvartal &lt; 4</formula>
    </cfRule>
  </conditionalFormatting>
  <conditionalFormatting sqref="C125">
    <cfRule type="expression" dxfId="286" priority="81">
      <formula>kvartal &lt; 4</formula>
    </cfRule>
  </conditionalFormatting>
  <conditionalFormatting sqref="B132">
    <cfRule type="expression" dxfId="285" priority="80">
      <formula>kvartal &lt; 4</formula>
    </cfRule>
  </conditionalFormatting>
  <conditionalFormatting sqref="C132">
    <cfRule type="expression" dxfId="284" priority="79">
      <formula>kvartal &lt; 4</formula>
    </cfRule>
  </conditionalFormatting>
  <conditionalFormatting sqref="B135">
    <cfRule type="expression" dxfId="283" priority="78">
      <formula>kvartal &lt; 4</formula>
    </cfRule>
  </conditionalFormatting>
  <conditionalFormatting sqref="C135">
    <cfRule type="expression" dxfId="282" priority="77">
      <formula>kvartal &lt; 4</formula>
    </cfRule>
  </conditionalFormatting>
  <conditionalFormatting sqref="B146">
    <cfRule type="expression" dxfId="281" priority="76">
      <formula>kvartal &lt; 4</formula>
    </cfRule>
  </conditionalFormatting>
  <conditionalFormatting sqref="C146">
    <cfRule type="expression" dxfId="280" priority="75">
      <formula>kvartal &lt; 4</formula>
    </cfRule>
  </conditionalFormatting>
  <conditionalFormatting sqref="B154">
    <cfRule type="expression" dxfId="279" priority="74">
      <formula>kvartal &lt; 4</formula>
    </cfRule>
  </conditionalFormatting>
  <conditionalFormatting sqref="C154">
    <cfRule type="expression" dxfId="278" priority="73">
      <formula>kvartal &lt; 4</formula>
    </cfRule>
  </conditionalFormatting>
  <conditionalFormatting sqref="F83">
    <cfRule type="expression" dxfId="277" priority="72">
      <formula>kvartal &lt; 4</formula>
    </cfRule>
  </conditionalFormatting>
  <conditionalFormatting sqref="G83">
    <cfRule type="expression" dxfId="276" priority="71">
      <formula>kvartal &lt; 4</formula>
    </cfRule>
  </conditionalFormatting>
  <conditionalFormatting sqref="F84:G84">
    <cfRule type="expression" dxfId="275" priority="70">
      <formula>kvartal &lt; 4</formula>
    </cfRule>
  </conditionalFormatting>
  <conditionalFormatting sqref="F86:G87">
    <cfRule type="expression" dxfId="274" priority="69">
      <formula>kvartal &lt; 4</formula>
    </cfRule>
  </conditionalFormatting>
  <conditionalFormatting sqref="F93:G94">
    <cfRule type="expression" dxfId="273" priority="68">
      <formula>kvartal &lt; 4</formula>
    </cfRule>
  </conditionalFormatting>
  <conditionalFormatting sqref="F96:G97">
    <cfRule type="expression" dxfId="272" priority="67">
      <formula>kvartal &lt; 4</formula>
    </cfRule>
  </conditionalFormatting>
  <conditionalFormatting sqref="F103:G104">
    <cfRule type="expression" dxfId="271" priority="66">
      <formula>kvartal &lt; 4</formula>
    </cfRule>
  </conditionalFormatting>
  <conditionalFormatting sqref="F106:G107">
    <cfRule type="expression" dxfId="270" priority="65">
      <formula>kvartal &lt; 4</formula>
    </cfRule>
  </conditionalFormatting>
  <conditionalFormatting sqref="F113:G114">
    <cfRule type="expression" dxfId="269" priority="64">
      <formula>kvartal &lt; 4</formula>
    </cfRule>
  </conditionalFormatting>
  <conditionalFormatting sqref="F116:G117">
    <cfRule type="expression" dxfId="268" priority="63">
      <formula>kvartal &lt; 4</formula>
    </cfRule>
  </conditionalFormatting>
  <conditionalFormatting sqref="F123:G124">
    <cfRule type="expression" dxfId="267" priority="62">
      <formula>kvartal &lt; 4</formula>
    </cfRule>
  </conditionalFormatting>
  <conditionalFormatting sqref="F126:G127">
    <cfRule type="expression" dxfId="266" priority="61">
      <formula>kvartal &lt; 4</formula>
    </cfRule>
  </conditionalFormatting>
  <conditionalFormatting sqref="F133:G134">
    <cfRule type="expression" dxfId="265" priority="60">
      <formula>kvartal &lt; 4</formula>
    </cfRule>
  </conditionalFormatting>
  <conditionalFormatting sqref="F136:G137">
    <cfRule type="expression" dxfId="264" priority="59">
      <formula>kvartal &lt; 4</formula>
    </cfRule>
  </conditionalFormatting>
  <conditionalFormatting sqref="F146">
    <cfRule type="expression" dxfId="263" priority="58">
      <formula>kvartal &lt; 4</formula>
    </cfRule>
  </conditionalFormatting>
  <conditionalFormatting sqref="G146">
    <cfRule type="expression" dxfId="262" priority="57">
      <formula>kvartal &lt; 4</formula>
    </cfRule>
  </conditionalFormatting>
  <conditionalFormatting sqref="F154:G154">
    <cfRule type="expression" dxfId="261" priority="56">
      <formula>kvartal &lt; 4</formula>
    </cfRule>
  </conditionalFormatting>
  <conditionalFormatting sqref="F82:G82">
    <cfRule type="expression" dxfId="260" priority="55">
      <formula>kvartal &lt; 4</formula>
    </cfRule>
  </conditionalFormatting>
  <conditionalFormatting sqref="F85:G85">
    <cfRule type="expression" dxfId="259" priority="54">
      <formula>kvartal &lt; 4</formula>
    </cfRule>
  </conditionalFormatting>
  <conditionalFormatting sqref="F92:G92">
    <cfRule type="expression" dxfId="258" priority="53">
      <formula>kvartal &lt; 4</formula>
    </cfRule>
  </conditionalFormatting>
  <conditionalFormatting sqref="F95:G95">
    <cfRule type="expression" dxfId="257" priority="52">
      <formula>kvartal &lt; 4</formula>
    </cfRule>
  </conditionalFormatting>
  <conditionalFormatting sqref="F102:G102">
    <cfRule type="expression" dxfId="256" priority="51">
      <formula>kvartal &lt; 4</formula>
    </cfRule>
  </conditionalFormatting>
  <conditionalFormatting sqref="F105:G105">
    <cfRule type="expression" dxfId="255" priority="50">
      <formula>kvartal &lt; 4</formula>
    </cfRule>
  </conditionalFormatting>
  <conditionalFormatting sqref="F112:G112">
    <cfRule type="expression" dxfId="254" priority="49">
      <formula>kvartal &lt; 4</formula>
    </cfRule>
  </conditionalFormatting>
  <conditionalFormatting sqref="F115">
    <cfRule type="expression" dxfId="253" priority="48">
      <formula>kvartal &lt; 4</formula>
    </cfRule>
  </conditionalFormatting>
  <conditionalFormatting sqref="G115">
    <cfRule type="expression" dxfId="252" priority="47">
      <formula>kvartal &lt; 4</formula>
    </cfRule>
  </conditionalFormatting>
  <conditionalFormatting sqref="F122:G122">
    <cfRule type="expression" dxfId="251" priority="46">
      <formula>kvartal &lt; 4</formula>
    </cfRule>
  </conditionalFormatting>
  <conditionalFormatting sqref="F125">
    <cfRule type="expression" dxfId="250" priority="45">
      <formula>kvartal &lt; 4</formula>
    </cfRule>
  </conditionalFormatting>
  <conditionalFormatting sqref="G125">
    <cfRule type="expression" dxfId="249" priority="44">
      <formula>kvartal &lt; 4</formula>
    </cfRule>
  </conditionalFormatting>
  <conditionalFormatting sqref="F132">
    <cfRule type="expression" dxfId="248" priority="43">
      <formula>kvartal &lt; 4</formula>
    </cfRule>
  </conditionalFormatting>
  <conditionalFormatting sqref="G132">
    <cfRule type="expression" dxfId="247" priority="42">
      <formula>kvartal &lt; 4</formula>
    </cfRule>
  </conditionalFormatting>
  <conditionalFormatting sqref="G135">
    <cfRule type="expression" dxfId="246" priority="41">
      <formula>kvartal &lt; 4</formula>
    </cfRule>
  </conditionalFormatting>
  <conditionalFormatting sqref="F135">
    <cfRule type="expression" dxfId="245" priority="40">
      <formula>kvartal &lt; 4</formula>
    </cfRule>
  </conditionalFormatting>
  <conditionalFormatting sqref="J82:K86">
    <cfRule type="expression" dxfId="244" priority="39">
      <formula>kvartal &lt; 4</formula>
    </cfRule>
  </conditionalFormatting>
  <conditionalFormatting sqref="J87:K87">
    <cfRule type="expression" dxfId="243" priority="38">
      <formula>kvartal &lt; 4</formula>
    </cfRule>
  </conditionalFormatting>
  <conditionalFormatting sqref="J92:K97">
    <cfRule type="expression" dxfId="242" priority="37">
      <formula>kvartal &lt; 4</formula>
    </cfRule>
  </conditionalFormatting>
  <conditionalFormatting sqref="J102:K107">
    <cfRule type="expression" dxfId="241" priority="36">
      <formula>kvartal &lt; 4</formula>
    </cfRule>
  </conditionalFormatting>
  <conditionalFormatting sqref="J112:K117">
    <cfRule type="expression" dxfId="240" priority="35">
      <formula>kvartal &lt; 4</formula>
    </cfRule>
  </conditionalFormatting>
  <conditionalFormatting sqref="J122:K127">
    <cfRule type="expression" dxfId="239" priority="34">
      <formula>kvartal &lt; 4</formula>
    </cfRule>
  </conditionalFormatting>
  <conditionalFormatting sqref="J132:K137">
    <cfRule type="expression" dxfId="238" priority="33">
      <formula>kvartal &lt; 4</formula>
    </cfRule>
  </conditionalFormatting>
  <conditionalFormatting sqref="J146:K146">
    <cfRule type="expression" dxfId="237" priority="32">
      <formula>kvartal &lt; 4</formula>
    </cfRule>
  </conditionalFormatting>
  <conditionalFormatting sqref="J154:K154">
    <cfRule type="expression" dxfId="236" priority="31">
      <formula>kvartal &lt; 4</formula>
    </cfRule>
  </conditionalFormatting>
  <conditionalFormatting sqref="A26:A28">
    <cfRule type="expression" dxfId="235" priority="15">
      <formula>kvartal &lt; 4</formula>
    </cfRule>
  </conditionalFormatting>
  <conditionalFormatting sqref="A32:A33">
    <cfRule type="expression" dxfId="234" priority="14">
      <formula>kvartal &lt; 4</formula>
    </cfRule>
  </conditionalFormatting>
  <conditionalFormatting sqref="A37:A39">
    <cfRule type="expression" dxfId="233" priority="13">
      <formula>kvartal &lt; 4</formula>
    </cfRule>
  </conditionalFormatting>
  <conditionalFormatting sqref="A57:A59">
    <cfRule type="expression" dxfId="232" priority="12">
      <formula>kvartal &lt; 4</formula>
    </cfRule>
  </conditionalFormatting>
  <conditionalFormatting sqref="A63:A65">
    <cfRule type="expression" dxfId="231" priority="11">
      <formula>kvartal &lt; 4</formula>
    </cfRule>
  </conditionalFormatting>
  <conditionalFormatting sqref="A82:A87">
    <cfRule type="expression" dxfId="230" priority="10">
      <formula>kvartal &lt; 4</formula>
    </cfRule>
  </conditionalFormatting>
  <conditionalFormatting sqref="A92:A97">
    <cfRule type="expression" dxfId="229" priority="9">
      <formula>kvartal &lt; 4</formula>
    </cfRule>
  </conditionalFormatting>
  <conditionalFormatting sqref="A102:A107">
    <cfRule type="expression" dxfId="228" priority="8">
      <formula>kvartal &lt; 4</formula>
    </cfRule>
  </conditionalFormatting>
  <conditionalFormatting sqref="A112:A117">
    <cfRule type="expression" dxfId="227" priority="7">
      <formula>kvartal &lt; 4</formula>
    </cfRule>
  </conditionalFormatting>
  <conditionalFormatting sqref="A122:A127">
    <cfRule type="expression" dxfId="226" priority="6">
      <formula>kvartal &lt; 4</formula>
    </cfRule>
  </conditionalFormatting>
  <conditionalFormatting sqref="A132:A137">
    <cfRule type="expression" dxfId="225" priority="5">
      <formula>kvartal &lt; 4</formula>
    </cfRule>
  </conditionalFormatting>
  <conditionalFormatting sqref="A146">
    <cfRule type="expression" dxfId="224" priority="4">
      <formula>kvartal &lt; 4</formula>
    </cfRule>
  </conditionalFormatting>
  <conditionalFormatting sqref="A154">
    <cfRule type="expression" dxfId="223" priority="3">
      <formula>kvartal &lt; 4</formula>
    </cfRule>
  </conditionalFormatting>
  <conditionalFormatting sqref="A29">
    <cfRule type="expression" dxfId="222" priority="2">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O176"/>
  <sheetViews>
    <sheetView showGridLines="0" zoomScale="90" zoomScaleNormal="90" workbookViewId="0">
      <selection activeCell="A5" sqref="A5"/>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121</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71" t="s">
        <v>438</v>
      </c>
      <c r="C54" s="580" t="s">
        <v>438</v>
      </c>
      <c r="D54" s="606" t="s">
        <v>438</v>
      </c>
      <c r="E54" s="587" t="s">
        <v>438</v>
      </c>
      <c r="F54" s="146"/>
      <c r="G54" s="32"/>
      <c r="H54" s="160"/>
      <c r="I54" s="160"/>
      <c r="J54" s="36"/>
      <c r="K54" s="36"/>
      <c r="L54" s="160"/>
      <c r="M54" s="160"/>
      <c r="N54" s="149"/>
      <c r="O54" s="564" t="s">
        <v>438</v>
      </c>
    </row>
    <row r="55" spans="1:15" s="3" customFormat="1" ht="15.75" x14ac:dyDescent="0.2">
      <c r="A55" s="37" t="s">
        <v>341</v>
      </c>
      <c r="B55" s="577" t="s">
        <v>438</v>
      </c>
      <c r="C55" s="583" t="s">
        <v>438</v>
      </c>
      <c r="D55" s="601" t="s">
        <v>438</v>
      </c>
      <c r="E55" s="587" t="s">
        <v>438</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571" t="s">
        <v>438</v>
      </c>
      <c r="C60" s="580" t="s">
        <v>438</v>
      </c>
      <c r="D60" s="601" t="s">
        <v>438</v>
      </c>
      <c r="E60" s="587" t="s">
        <v>438</v>
      </c>
      <c r="F60" s="146"/>
      <c r="G60" s="32"/>
      <c r="H60" s="146"/>
      <c r="I60" s="146"/>
      <c r="J60" s="32"/>
      <c r="K60" s="32"/>
      <c r="L60" s="160"/>
      <c r="M60" s="160"/>
      <c r="N60" s="149"/>
      <c r="O60" s="564" t="s">
        <v>438</v>
      </c>
    </row>
    <row r="61" spans="1:15" s="3" customFormat="1" ht="15.75" x14ac:dyDescent="0.2">
      <c r="A61" s="37" t="s">
        <v>341</v>
      </c>
      <c r="B61" s="577" t="s">
        <v>438</v>
      </c>
      <c r="C61" s="583" t="s">
        <v>438</v>
      </c>
      <c r="D61" s="601" t="s">
        <v>438</v>
      </c>
      <c r="E61" s="587" t="s">
        <v>438</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221" priority="187">
      <formula>kvartal &lt; 4</formula>
    </cfRule>
  </conditionalFormatting>
  <conditionalFormatting sqref="B63:C65">
    <cfRule type="expression" dxfId="220" priority="186">
      <formula>kvartal &lt; 4</formula>
    </cfRule>
  </conditionalFormatting>
  <conditionalFormatting sqref="B37">
    <cfRule type="expression" dxfId="219" priority="185">
      <formula>kvartal &lt; 4</formula>
    </cfRule>
  </conditionalFormatting>
  <conditionalFormatting sqref="B38">
    <cfRule type="expression" dxfId="218" priority="184">
      <formula>kvartal &lt; 4</formula>
    </cfRule>
  </conditionalFormatting>
  <conditionalFormatting sqref="B39">
    <cfRule type="expression" dxfId="217" priority="183">
      <formula>kvartal &lt; 4</formula>
    </cfRule>
  </conditionalFormatting>
  <conditionalFormatting sqref="A34">
    <cfRule type="expression" dxfId="216" priority="56">
      <formula>kvartal &lt; 4</formula>
    </cfRule>
  </conditionalFormatting>
  <conditionalFormatting sqref="C37">
    <cfRule type="expression" dxfId="215" priority="182">
      <formula>kvartal &lt; 4</formula>
    </cfRule>
  </conditionalFormatting>
  <conditionalFormatting sqref="C38">
    <cfRule type="expression" dxfId="214" priority="181">
      <formula>kvartal &lt; 4</formula>
    </cfRule>
  </conditionalFormatting>
  <conditionalFormatting sqref="C39">
    <cfRule type="expression" dxfId="213" priority="180">
      <formula>kvartal &lt; 4</formula>
    </cfRule>
  </conditionalFormatting>
  <conditionalFormatting sqref="B26:C28">
    <cfRule type="expression" dxfId="212" priority="179">
      <formula>kvartal &lt; 4</formula>
    </cfRule>
  </conditionalFormatting>
  <conditionalFormatting sqref="B32:C33">
    <cfRule type="expression" dxfId="211" priority="178">
      <formula>kvartal &lt; 4</formula>
    </cfRule>
  </conditionalFormatting>
  <conditionalFormatting sqref="B34">
    <cfRule type="expression" dxfId="210" priority="177">
      <formula>kvartal &lt; 4</formula>
    </cfRule>
  </conditionalFormatting>
  <conditionalFormatting sqref="C34">
    <cfRule type="expression" dxfId="209" priority="176">
      <formula>kvartal &lt; 4</formula>
    </cfRule>
  </conditionalFormatting>
  <conditionalFormatting sqref="F26:G28">
    <cfRule type="expression" dxfId="208" priority="175">
      <formula>kvartal &lt; 4</formula>
    </cfRule>
  </conditionalFormatting>
  <conditionalFormatting sqref="F32">
    <cfRule type="expression" dxfId="207" priority="174">
      <formula>kvartal &lt; 4</formula>
    </cfRule>
  </conditionalFormatting>
  <conditionalFormatting sqref="G32">
    <cfRule type="expression" dxfId="206" priority="173">
      <formula>kvartal &lt; 4</formula>
    </cfRule>
  </conditionalFormatting>
  <conditionalFormatting sqref="F33">
    <cfRule type="expression" dxfId="205" priority="172">
      <formula>kvartal &lt; 4</formula>
    </cfRule>
  </conditionalFormatting>
  <conditionalFormatting sqref="G33">
    <cfRule type="expression" dxfId="204" priority="171">
      <formula>kvartal &lt; 4</formula>
    </cfRule>
  </conditionalFormatting>
  <conditionalFormatting sqref="F34">
    <cfRule type="expression" dxfId="203" priority="170">
      <formula>kvartal &lt; 4</formula>
    </cfRule>
  </conditionalFormatting>
  <conditionalFormatting sqref="G34">
    <cfRule type="expression" dxfId="202" priority="169">
      <formula>kvartal &lt; 4</formula>
    </cfRule>
  </conditionalFormatting>
  <conditionalFormatting sqref="F37">
    <cfRule type="expression" dxfId="201" priority="168">
      <formula>kvartal &lt; 4</formula>
    </cfRule>
  </conditionalFormatting>
  <conditionalFormatting sqref="F38">
    <cfRule type="expression" dxfId="200" priority="167">
      <formula>kvartal &lt; 4</formula>
    </cfRule>
  </conditionalFormatting>
  <conditionalFormatting sqref="F39">
    <cfRule type="expression" dxfId="199" priority="166">
      <formula>kvartal &lt; 4</formula>
    </cfRule>
  </conditionalFormatting>
  <conditionalFormatting sqref="G37">
    <cfRule type="expression" dxfId="198" priority="165">
      <formula>kvartal &lt; 4</formula>
    </cfRule>
  </conditionalFormatting>
  <conditionalFormatting sqref="G38">
    <cfRule type="expression" dxfId="197" priority="164">
      <formula>kvartal &lt; 4</formula>
    </cfRule>
  </conditionalFormatting>
  <conditionalFormatting sqref="G39">
    <cfRule type="expression" dxfId="196" priority="163">
      <formula>kvartal &lt; 4</formula>
    </cfRule>
  </conditionalFormatting>
  <conditionalFormatting sqref="B29">
    <cfRule type="expression" dxfId="195" priority="162">
      <formula>kvartal &lt; 4</formula>
    </cfRule>
  </conditionalFormatting>
  <conditionalFormatting sqref="C29">
    <cfRule type="expression" dxfId="194" priority="161">
      <formula>kvartal &lt; 4</formula>
    </cfRule>
  </conditionalFormatting>
  <conditionalFormatting sqref="F29">
    <cfRule type="expression" dxfId="193" priority="160">
      <formula>kvartal &lt; 4</formula>
    </cfRule>
  </conditionalFormatting>
  <conditionalFormatting sqref="G29">
    <cfRule type="expression" dxfId="192" priority="159">
      <formula>kvartal &lt; 4</formula>
    </cfRule>
  </conditionalFormatting>
  <conditionalFormatting sqref="J26:K29">
    <cfRule type="expression" dxfId="191" priority="158">
      <formula>kvartal &lt; 4</formula>
    </cfRule>
  </conditionalFormatting>
  <conditionalFormatting sqref="J32:K34">
    <cfRule type="expression" dxfId="190" priority="157">
      <formula>kvartal &lt; 4</formula>
    </cfRule>
  </conditionalFormatting>
  <conditionalFormatting sqref="J37:K39">
    <cfRule type="expression" dxfId="189" priority="156">
      <formula>kvartal &lt; 4</formula>
    </cfRule>
  </conditionalFormatting>
  <conditionalFormatting sqref="J82:K86">
    <cfRule type="expression" dxfId="188" priority="94">
      <formula>kvartal &lt; 4</formula>
    </cfRule>
  </conditionalFormatting>
  <conditionalFormatting sqref="J87:K87">
    <cfRule type="expression" dxfId="187" priority="93">
      <formula>kvartal &lt; 4</formula>
    </cfRule>
  </conditionalFormatting>
  <conditionalFormatting sqref="J92:K97">
    <cfRule type="expression" dxfId="186" priority="92">
      <formula>kvartal &lt; 4</formula>
    </cfRule>
  </conditionalFormatting>
  <conditionalFormatting sqref="J102:K107">
    <cfRule type="expression" dxfId="185" priority="91">
      <formula>kvartal &lt; 4</formula>
    </cfRule>
  </conditionalFormatting>
  <conditionalFormatting sqref="J112:K117">
    <cfRule type="expression" dxfId="184" priority="90">
      <formula>kvartal &lt; 4</formula>
    </cfRule>
  </conditionalFormatting>
  <conditionalFormatting sqref="J122:K127">
    <cfRule type="expression" dxfId="183" priority="89">
      <formula>kvartal &lt; 4</formula>
    </cfRule>
  </conditionalFormatting>
  <conditionalFormatting sqref="J132:K137">
    <cfRule type="expression" dxfId="182" priority="88">
      <formula>kvartal &lt; 4</formula>
    </cfRule>
  </conditionalFormatting>
  <conditionalFormatting sqref="J146:K146">
    <cfRule type="expression" dxfId="181" priority="87">
      <formula>kvartal &lt; 4</formula>
    </cfRule>
  </conditionalFormatting>
  <conditionalFormatting sqref="J154:K154">
    <cfRule type="expression" dxfId="180" priority="86">
      <formula>kvartal &lt; 4</formula>
    </cfRule>
  </conditionalFormatting>
  <conditionalFormatting sqref="A26:A28">
    <cfRule type="expression" dxfId="179" priority="70">
      <formula>kvartal &lt; 4</formula>
    </cfRule>
  </conditionalFormatting>
  <conditionalFormatting sqref="A32:A33">
    <cfRule type="expression" dxfId="178" priority="69">
      <formula>kvartal &lt; 4</formula>
    </cfRule>
  </conditionalFormatting>
  <conditionalFormatting sqref="A37:A39">
    <cfRule type="expression" dxfId="177" priority="68">
      <formula>kvartal &lt; 4</formula>
    </cfRule>
  </conditionalFormatting>
  <conditionalFormatting sqref="A57:A59">
    <cfRule type="expression" dxfId="176" priority="67">
      <formula>kvartal &lt; 4</formula>
    </cfRule>
  </conditionalFormatting>
  <conditionalFormatting sqref="A63:A65">
    <cfRule type="expression" dxfId="175" priority="66">
      <formula>kvartal &lt; 4</formula>
    </cfRule>
  </conditionalFormatting>
  <conditionalFormatting sqref="A82:A87">
    <cfRule type="expression" dxfId="174" priority="65">
      <formula>kvartal &lt; 4</formula>
    </cfRule>
  </conditionalFormatting>
  <conditionalFormatting sqref="A92:A97">
    <cfRule type="expression" dxfId="173" priority="64">
      <formula>kvartal &lt; 4</formula>
    </cfRule>
  </conditionalFormatting>
  <conditionalFormatting sqref="A102:A107">
    <cfRule type="expression" dxfId="172" priority="63">
      <formula>kvartal &lt; 4</formula>
    </cfRule>
  </conditionalFormatting>
  <conditionalFormatting sqref="A112:A117">
    <cfRule type="expression" dxfId="171" priority="62">
      <formula>kvartal &lt; 4</formula>
    </cfRule>
  </conditionalFormatting>
  <conditionalFormatting sqref="A122:A127">
    <cfRule type="expression" dxfId="170" priority="61">
      <formula>kvartal &lt; 4</formula>
    </cfRule>
  </conditionalFormatting>
  <conditionalFormatting sqref="A132:A137">
    <cfRule type="expression" dxfId="169" priority="60">
      <formula>kvartal &lt; 4</formula>
    </cfRule>
  </conditionalFormatting>
  <conditionalFormatting sqref="A146">
    <cfRule type="expression" dxfId="168" priority="59">
      <formula>kvartal &lt; 4</formula>
    </cfRule>
  </conditionalFormatting>
  <conditionalFormatting sqref="A154">
    <cfRule type="expression" dxfId="167" priority="58">
      <formula>kvartal &lt; 4</formula>
    </cfRule>
  </conditionalFormatting>
  <conditionalFormatting sqref="A29">
    <cfRule type="expression" dxfId="166" priority="57">
      <formula>kvartal &lt; 4</formula>
    </cfRule>
  </conditionalFormatting>
  <conditionalFormatting sqref="B82">
    <cfRule type="expression" dxfId="165" priority="55">
      <formula>kvartal &lt; 4</formula>
    </cfRule>
  </conditionalFormatting>
  <conditionalFormatting sqref="C82">
    <cfRule type="expression" dxfId="164" priority="54">
      <formula>kvartal &lt; 4</formula>
    </cfRule>
  </conditionalFormatting>
  <conditionalFormatting sqref="B85">
    <cfRule type="expression" dxfId="163" priority="53">
      <formula>kvartal &lt; 4</formula>
    </cfRule>
  </conditionalFormatting>
  <conditionalFormatting sqref="C85">
    <cfRule type="expression" dxfId="162" priority="52">
      <formula>kvartal &lt; 4</formula>
    </cfRule>
  </conditionalFormatting>
  <conditionalFormatting sqref="B146">
    <cfRule type="expression" dxfId="161" priority="51">
      <formula>kvartal &lt; 4</formula>
    </cfRule>
  </conditionalFormatting>
  <conditionalFormatting sqref="C146">
    <cfRule type="expression" dxfId="160" priority="50">
      <formula>kvartal &lt; 4</formula>
    </cfRule>
  </conditionalFormatting>
  <conditionalFormatting sqref="B154">
    <cfRule type="expression" dxfId="159" priority="49">
      <formula>kvartal &lt; 4</formula>
    </cfRule>
  </conditionalFormatting>
  <conditionalFormatting sqref="C154">
    <cfRule type="expression" dxfId="158" priority="48">
      <formula>kvartal &lt; 4</formula>
    </cfRule>
  </conditionalFormatting>
  <conditionalFormatting sqref="F146">
    <cfRule type="expression" dxfId="157" priority="47">
      <formula>kvartal &lt; 4</formula>
    </cfRule>
  </conditionalFormatting>
  <conditionalFormatting sqref="G146">
    <cfRule type="expression" dxfId="156" priority="46">
      <formula>kvartal &lt; 4</formula>
    </cfRule>
  </conditionalFormatting>
  <conditionalFormatting sqref="F154:G154">
    <cfRule type="expression" dxfId="155" priority="45">
      <formula>kvartal &lt; 4</formula>
    </cfRule>
  </conditionalFormatting>
  <conditionalFormatting sqref="F92">
    <cfRule type="expression" dxfId="154" priority="44">
      <formula>kvartal &lt; 4</formula>
    </cfRule>
  </conditionalFormatting>
  <conditionalFormatting sqref="G92">
    <cfRule type="expression" dxfId="153" priority="43">
      <formula>kvartal &lt; 4</formula>
    </cfRule>
  </conditionalFormatting>
  <conditionalFormatting sqref="F95">
    <cfRule type="expression" dxfId="152" priority="42">
      <formula>kvartal &lt; 4</formula>
    </cfRule>
  </conditionalFormatting>
  <conditionalFormatting sqref="G95">
    <cfRule type="expression" dxfId="151" priority="41">
      <formula>kvartal &lt; 4</formula>
    </cfRule>
  </conditionalFormatting>
  <conditionalFormatting sqref="F102">
    <cfRule type="expression" dxfId="150" priority="40">
      <formula>kvartal &lt; 4</formula>
    </cfRule>
  </conditionalFormatting>
  <conditionalFormatting sqref="G102">
    <cfRule type="expression" dxfId="149" priority="39">
      <formula>kvartal &lt; 4</formula>
    </cfRule>
  </conditionalFormatting>
  <conditionalFormatting sqref="F105">
    <cfRule type="expression" dxfId="148" priority="38">
      <formula>kvartal &lt; 4</formula>
    </cfRule>
  </conditionalFormatting>
  <conditionalFormatting sqref="G105">
    <cfRule type="expression" dxfId="147" priority="37">
      <formula>kvartal &lt; 4</formula>
    </cfRule>
  </conditionalFormatting>
  <conditionalFormatting sqref="F82">
    <cfRule type="expression" dxfId="146" priority="36">
      <formula>kvartal &lt; 4</formula>
    </cfRule>
  </conditionalFormatting>
  <conditionalFormatting sqref="G82">
    <cfRule type="expression" dxfId="145" priority="35">
      <formula>kvartal &lt; 4</formula>
    </cfRule>
  </conditionalFormatting>
  <conditionalFormatting sqref="F85">
    <cfRule type="expression" dxfId="144" priority="34">
      <formula>kvartal &lt; 4</formula>
    </cfRule>
  </conditionalFormatting>
  <conditionalFormatting sqref="G85">
    <cfRule type="expression" dxfId="143" priority="33">
      <formula>kvartal &lt; 4</formula>
    </cfRule>
  </conditionalFormatting>
  <conditionalFormatting sqref="F112">
    <cfRule type="expression" dxfId="142" priority="32">
      <formula>kvartal &lt; 4</formula>
    </cfRule>
  </conditionalFormatting>
  <conditionalFormatting sqref="G112">
    <cfRule type="expression" dxfId="141" priority="31">
      <formula>kvartal &lt; 4</formula>
    </cfRule>
  </conditionalFormatting>
  <conditionalFormatting sqref="F115">
    <cfRule type="expression" dxfId="140" priority="30">
      <formula>kvartal &lt; 4</formula>
    </cfRule>
  </conditionalFormatting>
  <conditionalFormatting sqref="G115">
    <cfRule type="expression" dxfId="139" priority="29">
      <formula>kvartal &lt; 4</formula>
    </cfRule>
  </conditionalFormatting>
  <conditionalFormatting sqref="F122">
    <cfRule type="expression" dxfId="138" priority="28">
      <formula>kvartal &lt; 4</formula>
    </cfRule>
  </conditionalFormatting>
  <conditionalFormatting sqref="G122">
    <cfRule type="expression" dxfId="137" priority="27">
      <formula>kvartal &lt; 4</formula>
    </cfRule>
  </conditionalFormatting>
  <conditionalFormatting sqref="F125">
    <cfRule type="expression" dxfId="136" priority="26">
      <formula>kvartal &lt; 4</formula>
    </cfRule>
  </conditionalFormatting>
  <conditionalFormatting sqref="G125">
    <cfRule type="expression" dxfId="135" priority="25">
      <formula>kvartal &lt; 4</formula>
    </cfRule>
  </conditionalFormatting>
  <conditionalFormatting sqref="F132">
    <cfRule type="expression" dxfId="134" priority="24">
      <formula>kvartal &lt; 4</formula>
    </cfRule>
  </conditionalFormatting>
  <conditionalFormatting sqref="G132">
    <cfRule type="expression" dxfId="133" priority="23">
      <formula>kvartal &lt; 4</formula>
    </cfRule>
  </conditionalFormatting>
  <conditionalFormatting sqref="F135">
    <cfRule type="expression" dxfId="132" priority="22">
      <formula>kvartal &lt; 4</formula>
    </cfRule>
  </conditionalFormatting>
  <conditionalFormatting sqref="G135">
    <cfRule type="expression" dxfId="131" priority="21">
      <formula>kvartal &lt; 4</formula>
    </cfRule>
  </conditionalFormatting>
  <conditionalFormatting sqref="B132">
    <cfRule type="expression" dxfId="130" priority="20">
      <formula>kvartal &lt; 4</formula>
    </cfRule>
  </conditionalFormatting>
  <conditionalFormatting sqref="C132">
    <cfRule type="expression" dxfId="129" priority="19">
      <formula>kvartal &lt; 4</formula>
    </cfRule>
  </conditionalFormatting>
  <conditionalFormatting sqref="B135">
    <cfRule type="expression" dxfId="128" priority="18">
      <formula>kvartal &lt; 4</formula>
    </cfRule>
  </conditionalFormatting>
  <conditionalFormatting sqref="C135">
    <cfRule type="expression" dxfId="127" priority="17">
      <formula>kvartal &lt; 4</formula>
    </cfRule>
  </conditionalFormatting>
  <conditionalFormatting sqref="B122">
    <cfRule type="expression" dxfId="126" priority="16">
      <formula>kvartal &lt; 4</formula>
    </cfRule>
  </conditionalFormatting>
  <conditionalFormatting sqref="C122">
    <cfRule type="expression" dxfId="125" priority="15">
      <formula>kvartal &lt; 4</formula>
    </cfRule>
  </conditionalFormatting>
  <conditionalFormatting sqref="B125">
    <cfRule type="expression" dxfId="124" priority="14">
      <formula>kvartal &lt; 4</formula>
    </cfRule>
  </conditionalFormatting>
  <conditionalFormatting sqref="C125">
    <cfRule type="expression" dxfId="123" priority="13">
      <formula>kvartal &lt; 4</formula>
    </cfRule>
  </conditionalFormatting>
  <conditionalFormatting sqref="B112">
    <cfRule type="expression" dxfId="122" priority="12">
      <formula>kvartal &lt; 4</formula>
    </cfRule>
  </conditionalFormatting>
  <conditionalFormatting sqref="C112">
    <cfRule type="expression" dxfId="121" priority="11">
      <formula>kvartal &lt; 4</formula>
    </cfRule>
  </conditionalFormatting>
  <conditionalFormatting sqref="B115">
    <cfRule type="expression" dxfId="120" priority="10">
      <formula>kvartal &lt; 4</formula>
    </cfRule>
  </conditionalFormatting>
  <conditionalFormatting sqref="C115">
    <cfRule type="expression" dxfId="119" priority="9">
      <formula>kvartal &lt; 4</formula>
    </cfRule>
  </conditionalFormatting>
  <conditionalFormatting sqref="B102">
    <cfRule type="expression" dxfId="118" priority="8">
      <formula>kvartal &lt; 4</formula>
    </cfRule>
  </conditionalFormatting>
  <conditionalFormatting sqref="C102">
    <cfRule type="expression" dxfId="117" priority="7">
      <formula>kvartal &lt; 4</formula>
    </cfRule>
  </conditionalFormatting>
  <conditionalFormatting sqref="B105">
    <cfRule type="expression" dxfId="116" priority="6">
      <formula>kvartal &lt; 4</formula>
    </cfRule>
  </conditionalFormatting>
  <conditionalFormatting sqref="C105">
    <cfRule type="expression" dxfId="115" priority="5">
      <formula>kvartal &lt; 4</formula>
    </cfRule>
  </conditionalFormatting>
  <conditionalFormatting sqref="B92">
    <cfRule type="expression" dxfId="114" priority="4">
      <formula>kvartal &lt; 4</formula>
    </cfRule>
  </conditionalFormatting>
  <conditionalFormatting sqref="C92">
    <cfRule type="expression" dxfId="113" priority="3">
      <formula>kvartal &lt; 4</formula>
    </cfRule>
  </conditionalFormatting>
  <conditionalFormatting sqref="B95">
    <cfRule type="expression" dxfId="112" priority="2">
      <formula>kvartal &lt; 4</formula>
    </cfRule>
  </conditionalFormatting>
  <conditionalFormatting sqref="C95">
    <cfRule type="expression" dxfId="111" priority="1">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231"/>
  <sheetViews>
    <sheetView showGridLines="0" showZeros="0" zoomScale="90" zoomScaleNormal="90" workbookViewId="0">
      <selection activeCell="M23" sqref="M23"/>
    </sheetView>
  </sheetViews>
  <sheetFormatPr baseColWidth="10" defaultColWidth="11.42578125" defaultRowHeight="18.75" x14ac:dyDescent="0.3"/>
  <cols>
    <col min="10" max="11" width="16.7109375" customWidth="1"/>
    <col min="12" max="12" width="20.7109375" style="73" customWidth="1"/>
    <col min="13" max="14" width="15.85546875" style="73" bestFit="1" customWidth="1"/>
    <col min="15" max="15" width="22.85546875" customWidth="1"/>
    <col min="16" max="16" width="13.42578125" customWidth="1"/>
    <col min="17" max="17" width="13.85546875" customWidth="1"/>
  </cols>
  <sheetData>
    <row r="1" spans="1:15" x14ac:dyDescent="0.3">
      <c r="A1" s="72" t="s">
        <v>64</v>
      </c>
    </row>
    <row r="2" spans="1:15" x14ac:dyDescent="0.3">
      <c r="A2" s="74"/>
      <c r="B2" s="73"/>
      <c r="C2" s="73"/>
      <c r="D2" s="73"/>
      <c r="E2" s="73"/>
      <c r="F2" s="73"/>
      <c r="G2" s="73"/>
      <c r="H2" s="73"/>
      <c r="I2" s="73"/>
      <c r="J2" s="73"/>
      <c r="K2" s="73"/>
      <c r="O2" s="73"/>
    </row>
    <row r="3" spans="1:15" x14ac:dyDescent="0.3">
      <c r="A3" s="74" t="s">
        <v>40</v>
      </c>
      <c r="B3" s="73"/>
      <c r="C3" s="73"/>
      <c r="D3" s="73"/>
      <c r="E3" s="73"/>
      <c r="F3" s="73"/>
      <c r="G3" s="73"/>
      <c r="H3" s="73"/>
      <c r="I3" s="73"/>
      <c r="J3" s="73"/>
      <c r="K3" s="73"/>
      <c r="O3" s="73"/>
    </row>
    <row r="4" spans="1:15" x14ac:dyDescent="0.3">
      <c r="A4" s="73"/>
      <c r="B4" s="73"/>
      <c r="C4" s="73"/>
      <c r="D4" s="73"/>
      <c r="E4" s="73"/>
      <c r="F4" s="73"/>
      <c r="G4" s="73"/>
      <c r="H4" s="73"/>
      <c r="I4" s="73"/>
      <c r="J4" s="73"/>
      <c r="K4" s="73"/>
      <c r="L4" s="75"/>
      <c r="O4" s="73"/>
    </row>
    <row r="5" spans="1:15" x14ac:dyDescent="0.3">
      <c r="A5" s="74" t="s">
        <v>424</v>
      </c>
      <c r="B5" s="73"/>
      <c r="C5" s="73"/>
      <c r="D5" s="73"/>
      <c r="E5" s="73"/>
      <c r="F5" s="73"/>
      <c r="G5" s="73"/>
      <c r="H5" s="73"/>
      <c r="I5" s="78"/>
      <c r="J5" s="73"/>
      <c r="K5" s="73"/>
      <c r="O5" s="73"/>
    </row>
    <row r="6" spans="1:15" x14ac:dyDescent="0.3">
      <c r="A6" s="73"/>
      <c r="B6" s="73"/>
      <c r="C6" s="73"/>
      <c r="D6" s="73"/>
      <c r="E6" s="73"/>
      <c r="F6" s="73"/>
      <c r="G6" s="73"/>
      <c r="H6" s="73"/>
      <c r="I6" s="73"/>
      <c r="J6" s="73"/>
      <c r="K6" s="73"/>
      <c r="L6" s="73" t="s">
        <v>65</v>
      </c>
      <c r="O6" s="73"/>
    </row>
    <row r="7" spans="1:15" x14ac:dyDescent="0.3">
      <c r="A7" s="73"/>
      <c r="B7" s="73"/>
      <c r="C7" s="73"/>
      <c r="D7" s="73"/>
      <c r="E7" s="73"/>
      <c r="F7" s="73"/>
      <c r="G7" s="73"/>
      <c r="H7" s="73"/>
      <c r="I7" s="73"/>
      <c r="J7" s="73"/>
      <c r="K7" s="73"/>
      <c r="L7" s="73" t="s">
        <v>0</v>
      </c>
      <c r="O7" s="73"/>
    </row>
    <row r="8" spans="1:15" x14ac:dyDescent="0.3">
      <c r="A8" s="73"/>
      <c r="B8" s="73"/>
      <c r="C8" s="73"/>
      <c r="D8" s="73"/>
      <c r="E8" s="73"/>
      <c r="F8" s="73"/>
      <c r="G8" s="73"/>
      <c r="H8" s="73"/>
      <c r="I8" s="73"/>
      <c r="J8" s="73"/>
      <c r="K8" s="73"/>
      <c r="M8" s="73">
        <v>2015</v>
      </c>
      <c r="N8" s="73">
        <v>2016</v>
      </c>
      <c r="O8" s="73"/>
    </row>
    <row r="9" spans="1:15" x14ac:dyDescent="0.3">
      <c r="A9" s="73"/>
      <c r="B9" s="73"/>
      <c r="C9" s="73"/>
      <c r="D9" s="73"/>
      <c r="E9" s="73"/>
      <c r="F9" s="73"/>
      <c r="G9" s="73"/>
      <c r="H9" s="73"/>
      <c r="I9" s="73"/>
      <c r="J9" s="73"/>
      <c r="K9" s="73"/>
      <c r="L9" s="73" t="s">
        <v>66</v>
      </c>
      <c r="M9" s="76">
        <f>'Tabel 1.1'!B9</f>
        <v>52816.702380000002</v>
      </c>
      <c r="N9" s="76">
        <f>'Tabel 1.1'!C9</f>
        <v>52816.702400000002</v>
      </c>
      <c r="O9" s="73"/>
    </row>
    <row r="10" spans="1:15" x14ac:dyDescent="0.3">
      <c r="A10" s="73"/>
      <c r="B10" s="73"/>
      <c r="C10" s="73"/>
      <c r="D10" s="73"/>
      <c r="E10" s="73"/>
      <c r="F10" s="73"/>
      <c r="G10" s="73"/>
      <c r="H10" s="73"/>
      <c r="I10" s="73"/>
      <c r="J10" s="73"/>
      <c r="K10" s="73"/>
      <c r="L10" s="73" t="s">
        <v>67</v>
      </c>
      <c r="M10" s="76">
        <f>'Tabel 1.1'!B10</f>
        <v>97687.32</v>
      </c>
      <c r="N10" s="76">
        <f>'Tabel 1.1'!C10</f>
        <v>100639.04400000001</v>
      </c>
      <c r="O10" s="73"/>
    </row>
    <row r="11" spans="1:15" x14ac:dyDescent="0.3">
      <c r="A11" s="73"/>
      <c r="B11" s="73"/>
      <c r="C11" s="73"/>
      <c r="D11" s="73"/>
      <c r="E11" s="73"/>
      <c r="F11" s="73"/>
      <c r="G11" s="73"/>
      <c r="H11" s="73"/>
      <c r="I11" s="73"/>
      <c r="J11" s="73"/>
      <c r="K11" s="73"/>
      <c r="L11" s="73" t="s">
        <v>68</v>
      </c>
      <c r="M11" s="76">
        <f>'Tabel 1.1'!B11</f>
        <v>5481685.3030000003</v>
      </c>
      <c r="N11" s="76">
        <f>'Tabel 1.1'!C11</f>
        <v>3273720</v>
      </c>
      <c r="O11" s="73"/>
    </row>
    <row r="12" spans="1:15" x14ac:dyDescent="0.3">
      <c r="A12" s="73"/>
      <c r="B12" s="73"/>
      <c r="C12" s="73"/>
      <c r="D12" s="73"/>
      <c r="E12" s="73"/>
      <c r="F12" s="73"/>
      <c r="G12" s="73"/>
      <c r="H12" s="73"/>
      <c r="I12" s="73"/>
      <c r="J12" s="73"/>
      <c r="K12" s="73"/>
      <c r="L12" s="73" t="s">
        <v>69</v>
      </c>
      <c r="M12" s="76">
        <f>'Tabel 1.1'!B12</f>
        <v>49042</v>
      </c>
      <c r="N12" s="76">
        <f>'Tabel 1.1'!C12</f>
        <v>56721</v>
      </c>
      <c r="O12" s="73"/>
    </row>
    <row r="13" spans="1:15" x14ac:dyDescent="0.3">
      <c r="A13" s="73"/>
      <c r="B13" s="73"/>
      <c r="C13" s="73"/>
      <c r="D13" s="73"/>
      <c r="E13" s="73"/>
      <c r="F13" s="73"/>
      <c r="G13" s="73"/>
      <c r="H13" s="73"/>
      <c r="I13" s="73"/>
      <c r="J13" s="73"/>
      <c r="K13" s="73"/>
      <c r="L13" s="73" t="s">
        <v>70</v>
      </c>
      <c r="M13" s="76">
        <f>'Tabel 1.1'!B13</f>
        <v>299226</v>
      </c>
      <c r="N13" s="76">
        <f>'Tabel 1.1'!C13</f>
        <v>325972</v>
      </c>
      <c r="O13" s="73"/>
    </row>
    <row r="14" spans="1:15" x14ac:dyDescent="0.3">
      <c r="A14" s="73"/>
      <c r="B14" s="73"/>
      <c r="C14" s="73"/>
      <c r="D14" s="73"/>
      <c r="E14" s="73"/>
      <c r="F14" s="73"/>
      <c r="G14" s="73"/>
      <c r="H14" s="73"/>
      <c r="I14" s="73"/>
      <c r="J14" s="73"/>
      <c r="K14" s="73"/>
      <c r="L14" s="73" t="s">
        <v>71</v>
      </c>
      <c r="M14" s="76">
        <f>'Tabel 1.1'!B14</f>
        <v>3480</v>
      </c>
      <c r="N14" s="76">
        <f>'Tabel 1.1'!C14</f>
        <v>4236</v>
      </c>
      <c r="O14" s="73"/>
    </row>
    <row r="15" spans="1:15" x14ac:dyDescent="0.3">
      <c r="A15" s="73"/>
      <c r="B15" s="73"/>
      <c r="C15" s="73"/>
      <c r="D15" s="73"/>
      <c r="E15" s="73"/>
      <c r="F15" s="73"/>
      <c r="G15" s="73"/>
      <c r="H15" s="73"/>
      <c r="I15" s="73"/>
      <c r="J15" s="73"/>
      <c r="K15" s="73"/>
      <c r="L15" s="73" t="s">
        <v>72</v>
      </c>
      <c r="M15" s="76">
        <f>'Tabel 1.1'!B15</f>
        <v>987747</v>
      </c>
      <c r="N15" s="76">
        <f>'Tabel 1.1'!C15</f>
        <v>986467</v>
      </c>
      <c r="O15" s="73"/>
    </row>
    <row r="16" spans="1:15" x14ac:dyDescent="0.3">
      <c r="A16" s="73"/>
      <c r="B16" s="73"/>
      <c r="C16" s="73"/>
      <c r="D16" s="73"/>
      <c r="E16" s="73"/>
      <c r="F16" s="73"/>
      <c r="G16" s="73"/>
      <c r="H16" s="73"/>
      <c r="I16" s="73"/>
      <c r="J16" s="73"/>
      <c r="K16" s="73"/>
      <c r="L16" s="73" t="s">
        <v>73</v>
      </c>
      <c r="M16" s="76">
        <f>'Tabel 1.1'!B16</f>
        <v>123718.288</v>
      </c>
      <c r="N16" s="76">
        <f>'Tabel 1.1'!C16</f>
        <v>147498.91200000001</v>
      </c>
      <c r="O16" s="73"/>
    </row>
    <row r="17" spans="1:15" x14ac:dyDescent="0.3">
      <c r="A17" s="73"/>
      <c r="B17" s="73"/>
      <c r="C17" s="73"/>
      <c r="D17" s="73"/>
      <c r="E17" s="73"/>
      <c r="F17" s="73"/>
      <c r="G17" s="73"/>
      <c r="H17" s="73"/>
      <c r="I17" s="73"/>
      <c r="J17" s="73"/>
      <c r="K17" s="73"/>
      <c r="L17" s="73" t="s">
        <v>74</v>
      </c>
      <c r="M17" s="76">
        <f>'Tabel 1.1'!B17</f>
        <v>11333</v>
      </c>
      <c r="N17" s="76">
        <f>'Tabel 1.1'!C17</f>
        <v>11212</v>
      </c>
      <c r="O17" s="73"/>
    </row>
    <row r="18" spans="1:15" x14ac:dyDescent="0.3">
      <c r="A18" s="73"/>
      <c r="B18" s="73"/>
      <c r="C18" s="73"/>
      <c r="D18" s="73"/>
      <c r="E18" s="73"/>
      <c r="F18" s="73"/>
      <c r="G18" s="73"/>
      <c r="H18" s="73"/>
      <c r="I18" s="73"/>
      <c r="J18" s="73"/>
      <c r="K18" s="73"/>
      <c r="L18" s="73" t="s">
        <v>75</v>
      </c>
      <c r="M18" s="76">
        <f>'Tabel 1.1'!B18</f>
        <v>147798</v>
      </c>
      <c r="N18" s="76">
        <f>'Tabel 1.1'!C18</f>
        <v>145904</v>
      </c>
      <c r="O18" s="73"/>
    </row>
    <row r="19" spans="1:15" x14ac:dyDescent="0.3">
      <c r="A19" s="73"/>
      <c r="B19" s="73"/>
      <c r="C19" s="73"/>
      <c r="D19" s="73"/>
      <c r="E19" s="73"/>
      <c r="F19" s="73"/>
      <c r="G19" s="73"/>
      <c r="H19" s="73"/>
      <c r="I19" s="73"/>
      <c r="J19" s="73"/>
      <c r="K19" s="73"/>
      <c r="L19" s="73" t="s">
        <v>76</v>
      </c>
      <c r="M19" s="76">
        <f>'Tabel 1.1'!B19</f>
        <v>5877832.7209999999</v>
      </c>
      <c r="N19" s="76">
        <f>'Tabel 1.1'!C19</f>
        <v>5698583.12005</v>
      </c>
      <c r="O19" s="73"/>
    </row>
    <row r="20" spans="1:15" x14ac:dyDescent="0.3">
      <c r="A20" s="73"/>
      <c r="B20" s="73"/>
      <c r="C20" s="73"/>
      <c r="D20" s="73"/>
      <c r="E20" s="73"/>
      <c r="F20" s="73"/>
      <c r="G20" s="73"/>
      <c r="H20" s="73"/>
      <c r="I20" s="73"/>
      <c r="J20" s="73"/>
      <c r="K20" s="73"/>
      <c r="L20" s="73" t="s">
        <v>77</v>
      </c>
      <c r="M20" s="76">
        <f>'Tabel 1.1'!B20</f>
        <v>30420</v>
      </c>
      <c r="N20" s="76">
        <f>'Tabel 1.1'!C20</f>
        <v>26138</v>
      </c>
      <c r="O20" s="73"/>
    </row>
    <row r="21" spans="1:15" x14ac:dyDescent="0.3">
      <c r="A21" s="73"/>
      <c r="B21" s="73"/>
      <c r="C21" s="73"/>
      <c r="D21" s="73"/>
      <c r="E21" s="73"/>
      <c r="F21" s="73"/>
      <c r="G21" s="73"/>
      <c r="H21" s="73"/>
      <c r="I21" s="73"/>
      <c r="J21" s="73"/>
      <c r="K21" s="73"/>
      <c r="L21" s="73" t="s">
        <v>78</v>
      </c>
      <c r="M21" s="76">
        <f>'Tabel 1.1'!B21</f>
        <v>96446</v>
      </c>
      <c r="N21" s="76">
        <f>'Tabel 1.1'!C21</f>
        <v>109496</v>
      </c>
      <c r="O21" s="73"/>
    </row>
    <row r="22" spans="1:15" x14ac:dyDescent="0.3">
      <c r="A22" s="73"/>
      <c r="B22" s="73"/>
      <c r="C22" s="73"/>
      <c r="D22" s="73"/>
      <c r="E22" s="73"/>
      <c r="F22" s="73"/>
      <c r="G22" s="73"/>
      <c r="H22" s="73"/>
      <c r="I22" s="73"/>
      <c r="J22" s="73"/>
      <c r="K22" s="73"/>
      <c r="L22" s="73" t="s">
        <v>79</v>
      </c>
      <c r="M22" s="76">
        <f>'Tabel 1.1'!B22</f>
        <v>38159</v>
      </c>
      <c r="N22" s="76">
        <f>'Tabel 1.1'!C22</f>
        <v>13859</v>
      </c>
      <c r="O22" s="73"/>
    </row>
    <row r="23" spans="1:15" x14ac:dyDescent="0.3">
      <c r="A23" s="73"/>
      <c r="B23" s="73"/>
      <c r="C23" s="73"/>
      <c r="D23" s="73"/>
      <c r="E23" s="73"/>
      <c r="F23" s="73"/>
      <c r="G23" s="73"/>
      <c r="H23" s="73"/>
      <c r="I23" s="73"/>
      <c r="J23" s="73"/>
      <c r="K23" s="73"/>
      <c r="L23" s="73" t="s">
        <v>80</v>
      </c>
      <c r="M23" s="76">
        <f>'Tabel 1.1'!B23</f>
        <v>2609</v>
      </c>
      <c r="N23" s="76">
        <f>'Tabel 1.1'!C23</f>
        <v>2609</v>
      </c>
      <c r="O23" s="73"/>
    </row>
    <row r="24" spans="1:15" x14ac:dyDescent="0.3">
      <c r="A24" s="73"/>
      <c r="B24" s="73"/>
      <c r="C24" s="73"/>
      <c r="D24" s="73"/>
      <c r="E24" s="73"/>
      <c r="F24" s="73"/>
      <c r="G24" s="73"/>
      <c r="H24" s="73"/>
      <c r="I24" s="73"/>
      <c r="J24" s="73"/>
      <c r="K24" s="73"/>
      <c r="L24" s="73" t="s">
        <v>81</v>
      </c>
      <c r="M24" s="76">
        <f>'Tabel 1.1'!B24</f>
        <v>1287510.92411</v>
      </c>
      <c r="N24" s="76">
        <f>'Tabel 1.1'!C24</f>
        <v>1062843.2442999999</v>
      </c>
      <c r="O24" s="73"/>
    </row>
    <row r="25" spans="1:15" x14ac:dyDescent="0.3">
      <c r="A25" s="73"/>
      <c r="B25" s="73"/>
      <c r="C25" s="73"/>
      <c r="D25" s="73"/>
      <c r="E25" s="73"/>
      <c r="F25" s="73"/>
      <c r="G25" s="73"/>
      <c r="H25" s="73"/>
      <c r="I25" s="73"/>
      <c r="J25" s="73"/>
      <c r="K25" s="73"/>
      <c r="L25" s="73" t="s">
        <v>82</v>
      </c>
      <c r="M25" s="76">
        <f>'Tabel 1.1'!B25</f>
        <v>954015</v>
      </c>
      <c r="N25" s="76">
        <f>'Tabel 1.1'!C25</f>
        <v>630132</v>
      </c>
      <c r="O25" s="73"/>
    </row>
    <row r="26" spans="1:15" x14ac:dyDescent="0.3">
      <c r="A26" s="73"/>
      <c r="B26" s="73"/>
      <c r="C26" s="73"/>
      <c r="D26" s="73"/>
      <c r="E26" s="73"/>
      <c r="F26" s="73"/>
      <c r="G26" s="73"/>
      <c r="H26" s="73"/>
      <c r="I26" s="73"/>
      <c r="J26" s="73"/>
      <c r="K26" s="73"/>
      <c r="L26" s="73" t="s">
        <v>83</v>
      </c>
      <c r="M26" s="76">
        <f>'Tabel 1.1'!B27</f>
        <v>824354.57217000006</v>
      </c>
      <c r="N26" s="76">
        <f>'Tabel 1.1'!C27</f>
        <v>809372.63526999997</v>
      </c>
      <c r="O26" s="73"/>
    </row>
    <row r="27" spans="1:15" x14ac:dyDescent="0.3">
      <c r="A27" s="73"/>
      <c r="B27" s="73"/>
      <c r="C27" s="73"/>
      <c r="D27" s="73"/>
      <c r="E27" s="73"/>
      <c r="F27" s="73"/>
      <c r="G27" s="73"/>
      <c r="H27" s="73"/>
      <c r="I27" s="73"/>
      <c r="J27" s="73"/>
      <c r="K27" s="73"/>
      <c r="L27" s="73" t="s">
        <v>84</v>
      </c>
      <c r="M27" s="76">
        <f>'Tabel 1.1'!B28</f>
        <v>3722909.7887800001</v>
      </c>
      <c r="N27" s="76">
        <f>'Tabel 1.1'!C28</f>
        <v>3101227.9450000003</v>
      </c>
    </row>
    <row r="28" spans="1:15" x14ac:dyDescent="0.3">
      <c r="A28" s="73"/>
      <c r="B28" s="73"/>
      <c r="C28" s="73"/>
      <c r="D28" s="73"/>
      <c r="E28" s="73"/>
      <c r="F28" s="73"/>
      <c r="G28" s="73"/>
      <c r="H28" s="73"/>
      <c r="I28" s="73"/>
      <c r="J28" s="73"/>
      <c r="K28" s="73"/>
      <c r="L28" s="73" t="s">
        <v>85</v>
      </c>
      <c r="M28" s="76">
        <f>'Tabel 1.1'!B29</f>
        <v>0</v>
      </c>
      <c r="N28" s="76">
        <f>'Tabel 1.1'!C29</f>
        <v>0</v>
      </c>
    </row>
    <row r="29" spans="1:15" x14ac:dyDescent="0.3">
      <c r="A29" s="73"/>
      <c r="B29" s="73"/>
      <c r="C29" s="73"/>
      <c r="D29" s="73"/>
      <c r="E29" s="73"/>
      <c r="F29" s="73"/>
      <c r="G29" s="73"/>
      <c r="H29" s="73"/>
      <c r="I29" s="73"/>
      <c r="J29" s="73"/>
      <c r="K29" s="73"/>
      <c r="L29" s="73" t="s">
        <v>86</v>
      </c>
      <c r="M29" s="76">
        <f>'Tabel 1.1'!B30</f>
        <v>463361.02309999999</v>
      </c>
      <c r="N29" s="76">
        <f>'Tabel 1.1'!C30</f>
        <v>427849.4</v>
      </c>
    </row>
    <row r="30" spans="1:15" x14ac:dyDescent="0.3">
      <c r="A30" s="74" t="s">
        <v>425</v>
      </c>
      <c r="B30" s="73"/>
      <c r="C30" s="73"/>
      <c r="D30" s="73"/>
      <c r="E30" s="73"/>
      <c r="F30" s="73"/>
      <c r="G30" s="73"/>
      <c r="H30" s="73"/>
      <c r="I30" s="78"/>
      <c r="J30" s="73"/>
      <c r="K30" s="73"/>
    </row>
    <row r="31" spans="1:15" x14ac:dyDescent="0.3">
      <c r="B31" s="73"/>
      <c r="C31" s="73"/>
      <c r="D31" s="73"/>
      <c r="E31" s="73"/>
      <c r="F31" s="73"/>
      <c r="G31" s="73"/>
      <c r="H31" s="73"/>
      <c r="I31" s="73"/>
      <c r="J31" s="73"/>
      <c r="K31" s="73"/>
    </row>
    <row r="32" spans="1:15" x14ac:dyDescent="0.3">
      <c r="B32" s="73"/>
      <c r="C32" s="73"/>
      <c r="D32" s="73"/>
      <c r="E32" s="73"/>
      <c r="F32" s="73"/>
      <c r="G32" s="73"/>
      <c r="H32" s="73"/>
      <c r="I32" s="73"/>
      <c r="J32" s="73"/>
      <c r="K32" s="73"/>
    </row>
    <row r="33" spans="1:15" x14ac:dyDescent="0.3">
      <c r="A33" s="73"/>
      <c r="B33" s="73"/>
      <c r="C33" s="73"/>
      <c r="D33" s="73"/>
      <c r="E33" s="73"/>
      <c r="F33" s="73"/>
      <c r="G33" s="73"/>
      <c r="H33" s="73"/>
      <c r="I33" s="73"/>
      <c r="J33" s="73"/>
      <c r="K33" s="73"/>
      <c r="L33" s="73" t="s">
        <v>65</v>
      </c>
    </row>
    <row r="34" spans="1:15" x14ac:dyDescent="0.3">
      <c r="A34" s="73"/>
      <c r="B34" s="73"/>
      <c r="C34" s="73"/>
      <c r="D34" s="73"/>
      <c r="E34" s="73"/>
      <c r="F34" s="73"/>
      <c r="G34" s="73"/>
      <c r="H34" s="73"/>
      <c r="I34" s="73"/>
      <c r="J34" s="73"/>
      <c r="K34" s="73"/>
      <c r="L34" s="73" t="s">
        <v>1</v>
      </c>
    </row>
    <row r="35" spans="1:15" x14ac:dyDescent="0.3">
      <c r="A35" s="73"/>
      <c r="B35" s="73"/>
      <c r="C35" s="73"/>
      <c r="D35" s="73"/>
      <c r="E35" s="73"/>
      <c r="F35" s="73"/>
      <c r="G35" s="73"/>
      <c r="H35" s="73"/>
      <c r="I35" s="73"/>
      <c r="J35" s="73"/>
      <c r="K35" s="73"/>
      <c r="M35" s="73">
        <v>2015</v>
      </c>
      <c r="N35" s="73">
        <v>2016</v>
      </c>
    </row>
    <row r="36" spans="1:15" x14ac:dyDescent="0.3">
      <c r="A36" s="73"/>
      <c r="B36" s="73"/>
      <c r="C36" s="73"/>
      <c r="D36" s="73"/>
      <c r="E36" s="73"/>
      <c r="F36" s="73"/>
      <c r="G36" s="73"/>
      <c r="H36" s="73"/>
      <c r="I36" s="73"/>
      <c r="J36" s="73"/>
      <c r="K36" s="73"/>
      <c r="L36" s="78" t="s">
        <v>67</v>
      </c>
      <c r="M36" s="77">
        <f>'Tabel 1.1'!B34</f>
        <v>332316.511</v>
      </c>
      <c r="N36" s="77">
        <f>'Tabel 1.1'!C34</f>
        <v>427878.54700000002</v>
      </c>
    </row>
    <row r="37" spans="1:15" x14ac:dyDescent="0.3">
      <c r="A37" s="73"/>
      <c r="B37" s="73"/>
      <c r="C37" s="73"/>
      <c r="D37" s="73"/>
      <c r="E37" s="73"/>
      <c r="F37" s="73"/>
      <c r="G37" s="73"/>
      <c r="H37" s="73"/>
      <c r="I37" s="73"/>
      <c r="J37" s="73"/>
      <c r="K37" s="73"/>
      <c r="L37" s="73" t="s">
        <v>68</v>
      </c>
      <c r="M37" s="77">
        <f>'Tabel 1.1'!B35</f>
        <v>1519935</v>
      </c>
      <c r="N37" s="77">
        <f>'Tabel 1.1'!C35</f>
        <v>1903608</v>
      </c>
    </row>
    <row r="38" spans="1:15" x14ac:dyDescent="0.3">
      <c r="A38" s="73"/>
      <c r="B38" s="73"/>
      <c r="C38" s="73"/>
      <c r="D38" s="73"/>
      <c r="E38" s="73"/>
      <c r="F38" s="73"/>
      <c r="G38" s="73"/>
      <c r="H38" s="73"/>
      <c r="I38" s="73"/>
      <c r="J38" s="73"/>
      <c r="K38" s="73"/>
      <c r="L38" s="73" t="s">
        <v>70</v>
      </c>
      <c r="M38" s="77">
        <f>'Tabel 1.1'!B36</f>
        <v>66204</v>
      </c>
      <c r="N38" s="77">
        <f>'Tabel 1.1'!C36</f>
        <v>72809</v>
      </c>
    </row>
    <row r="39" spans="1:15" x14ac:dyDescent="0.3">
      <c r="A39" s="73"/>
      <c r="B39" s="73"/>
      <c r="C39" s="73"/>
      <c r="D39" s="73"/>
      <c r="E39" s="73"/>
      <c r="F39" s="73"/>
      <c r="G39" s="73"/>
      <c r="H39" s="73"/>
      <c r="I39" s="73"/>
      <c r="J39" s="73"/>
      <c r="K39" s="73"/>
      <c r="L39" s="78" t="s">
        <v>73</v>
      </c>
      <c r="M39" s="77">
        <f>'Tabel 1.1'!B37</f>
        <v>417565.04000000004</v>
      </c>
      <c r="N39" s="77">
        <f>'Tabel 1.1'!C37</f>
        <v>459736.74300000002</v>
      </c>
    </row>
    <row r="40" spans="1:15" x14ac:dyDescent="0.3">
      <c r="A40" s="73"/>
      <c r="B40" s="73"/>
      <c r="C40" s="73"/>
      <c r="D40" s="73"/>
      <c r="E40" s="73"/>
      <c r="F40" s="73"/>
      <c r="G40" s="73"/>
      <c r="H40" s="73"/>
      <c r="I40" s="73"/>
      <c r="J40" s="73"/>
      <c r="K40" s="73"/>
      <c r="L40" s="73" t="s">
        <v>76</v>
      </c>
      <c r="M40" s="77">
        <f>'Tabel 1.1'!B38</f>
        <v>34798.178999999996</v>
      </c>
      <c r="N40" s="77">
        <f>'Tabel 1.1'!C38</f>
        <v>19254.72</v>
      </c>
      <c r="O40" s="73"/>
    </row>
    <row r="41" spans="1:15" x14ac:dyDescent="0.3">
      <c r="A41" s="73"/>
      <c r="B41" s="73"/>
      <c r="C41" s="73"/>
      <c r="D41" s="73"/>
      <c r="E41" s="73"/>
      <c r="F41" s="73"/>
      <c r="G41" s="73"/>
      <c r="H41" s="73"/>
      <c r="I41" s="73"/>
      <c r="J41" s="73"/>
      <c r="K41" s="73"/>
      <c r="L41" s="78" t="s">
        <v>77</v>
      </c>
      <c r="M41" s="77">
        <f>'Tabel 1.1'!B39</f>
        <v>48368</v>
      </c>
      <c r="N41" s="77">
        <f>'Tabel 1.1'!C39</f>
        <v>67086</v>
      </c>
      <c r="O41" s="73"/>
    </row>
    <row r="42" spans="1:15" x14ac:dyDescent="0.3">
      <c r="A42" s="73"/>
      <c r="B42" s="73"/>
      <c r="C42" s="73"/>
      <c r="D42" s="73"/>
      <c r="E42" s="73"/>
      <c r="F42" s="73"/>
      <c r="G42" s="73"/>
      <c r="H42" s="73"/>
      <c r="I42" s="73"/>
      <c r="J42" s="73"/>
      <c r="K42" s="73"/>
      <c r="L42" s="78" t="s">
        <v>81</v>
      </c>
      <c r="M42" s="77">
        <f>'Tabel 1.1'!B40</f>
        <v>2397593.30907</v>
      </c>
      <c r="N42" s="77">
        <f>'Tabel 1.1'!C40</f>
        <v>2311573.6695900001</v>
      </c>
      <c r="O42" s="73"/>
    </row>
    <row r="43" spans="1:15" x14ac:dyDescent="0.3">
      <c r="A43" s="73"/>
      <c r="B43" s="73"/>
      <c r="C43" s="73"/>
      <c r="D43" s="73"/>
      <c r="E43" s="73"/>
      <c r="F43" s="73"/>
      <c r="G43" s="73"/>
      <c r="H43" s="73"/>
      <c r="I43" s="73"/>
      <c r="J43" s="73"/>
      <c r="K43" s="73"/>
      <c r="L43" s="78" t="s">
        <v>87</v>
      </c>
      <c r="M43" s="77">
        <f>'Tabel 1.1'!B41</f>
        <v>40835</v>
      </c>
      <c r="N43" s="77">
        <f>'Tabel 1.1'!C41</f>
        <v>35581</v>
      </c>
      <c r="O43" s="73"/>
    </row>
    <row r="44" spans="1:15" x14ac:dyDescent="0.3">
      <c r="A44" s="73"/>
      <c r="B44" s="73"/>
      <c r="C44" s="73"/>
      <c r="D44" s="73"/>
      <c r="E44" s="73"/>
      <c r="F44" s="73"/>
      <c r="G44" s="73"/>
      <c r="H44" s="73"/>
      <c r="I44" s="73"/>
      <c r="J44" s="73"/>
      <c r="K44" s="73"/>
      <c r="L44" s="73" t="s">
        <v>88</v>
      </c>
      <c r="M44" s="77">
        <f>'Tabel 1.1'!B42</f>
        <v>14.587676</v>
      </c>
      <c r="N44" s="77">
        <f>'Tabel 1.1'!C42</f>
        <v>0.18070565</v>
      </c>
      <c r="O44" s="73"/>
    </row>
    <row r="45" spans="1:15" x14ac:dyDescent="0.3">
      <c r="A45" s="73"/>
      <c r="B45" s="73"/>
      <c r="C45" s="73"/>
      <c r="D45" s="73"/>
      <c r="E45" s="73"/>
      <c r="F45" s="73"/>
      <c r="G45" s="73"/>
      <c r="H45" s="73"/>
      <c r="I45" s="73"/>
      <c r="J45" s="73"/>
      <c r="K45" s="73"/>
      <c r="L45" s="78" t="s">
        <v>83</v>
      </c>
      <c r="M45" s="77">
        <f>'Tabel 1.1'!B43</f>
        <v>428603.1151</v>
      </c>
      <c r="N45" s="77">
        <f>'Tabel 1.1'!C43</f>
        <v>452574.88234999997</v>
      </c>
      <c r="O45" s="73"/>
    </row>
    <row r="46" spans="1:15" x14ac:dyDescent="0.3">
      <c r="A46" s="73"/>
      <c r="B46" s="73"/>
      <c r="C46" s="73"/>
      <c r="D46" s="73"/>
      <c r="E46" s="73"/>
      <c r="F46" s="73"/>
      <c r="G46" s="73"/>
      <c r="H46" s="73"/>
      <c r="I46" s="73"/>
      <c r="J46" s="73"/>
      <c r="K46" s="73"/>
      <c r="L46" s="78" t="s">
        <v>89</v>
      </c>
      <c r="M46" s="77">
        <f>'Tabel 1.1'!B44</f>
        <v>1766336.73318</v>
      </c>
      <c r="N46" s="77">
        <f>'Tabel 1.1'!C44</f>
        <v>2557556.949</v>
      </c>
      <c r="O46" s="73"/>
    </row>
    <row r="47" spans="1:15" x14ac:dyDescent="0.3">
      <c r="A47" s="73"/>
      <c r="B47" s="73"/>
      <c r="C47" s="73"/>
      <c r="D47" s="73"/>
      <c r="E47" s="73"/>
      <c r="F47" s="73"/>
      <c r="G47" s="73"/>
      <c r="H47" s="73"/>
      <c r="I47" s="73"/>
      <c r="J47" s="73"/>
      <c r="K47" s="73"/>
      <c r="L47" s="78"/>
      <c r="M47" s="77"/>
      <c r="N47" s="77"/>
      <c r="O47" s="73"/>
    </row>
    <row r="48" spans="1:15" x14ac:dyDescent="0.3">
      <c r="A48" s="73"/>
      <c r="B48" s="73"/>
      <c r="C48" s="73"/>
      <c r="D48" s="73"/>
      <c r="E48" s="73"/>
      <c r="F48" s="73"/>
      <c r="G48" s="73"/>
      <c r="H48" s="73"/>
      <c r="I48" s="73"/>
      <c r="J48" s="73"/>
      <c r="K48" s="73"/>
      <c r="M48" s="76"/>
      <c r="N48" s="76"/>
      <c r="O48" s="73"/>
    </row>
    <row r="49" spans="1:15" x14ac:dyDescent="0.3">
      <c r="A49" s="73"/>
      <c r="B49" s="73"/>
      <c r="C49" s="73"/>
      <c r="D49" s="73"/>
      <c r="E49" s="73"/>
      <c r="F49" s="73"/>
      <c r="G49" s="73"/>
      <c r="H49" s="73"/>
      <c r="I49" s="73"/>
      <c r="J49" s="73"/>
      <c r="K49" s="73"/>
      <c r="M49" s="76"/>
      <c r="N49" s="76"/>
      <c r="O49" s="73"/>
    </row>
    <row r="50" spans="1:15" x14ac:dyDescent="0.3">
      <c r="A50" s="73"/>
      <c r="B50" s="73"/>
      <c r="C50" s="73"/>
      <c r="D50" s="73"/>
      <c r="E50" s="73"/>
      <c r="F50" s="73"/>
      <c r="G50" s="73"/>
      <c r="H50" s="73"/>
      <c r="I50" s="73"/>
      <c r="J50" s="73"/>
      <c r="K50" s="73"/>
      <c r="M50" s="76"/>
      <c r="N50" s="76"/>
      <c r="O50" s="73"/>
    </row>
    <row r="51" spans="1:15" x14ac:dyDescent="0.3">
      <c r="A51" s="73"/>
      <c r="B51" s="73"/>
      <c r="C51" s="73"/>
      <c r="D51" s="73"/>
      <c r="E51" s="73"/>
      <c r="F51" s="73"/>
      <c r="G51" s="73"/>
      <c r="H51" s="73"/>
      <c r="I51" s="73"/>
      <c r="J51" s="73"/>
      <c r="K51" s="73"/>
      <c r="M51" s="76"/>
      <c r="N51" s="76"/>
      <c r="O51" s="73"/>
    </row>
    <row r="52" spans="1:15" x14ac:dyDescent="0.3">
      <c r="A52" s="73"/>
      <c r="B52" s="73"/>
      <c r="C52" s="73"/>
      <c r="D52" s="73"/>
      <c r="E52" s="73"/>
      <c r="F52" s="73"/>
      <c r="G52" s="73"/>
      <c r="H52" s="73"/>
      <c r="I52" s="73"/>
      <c r="J52" s="73"/>
      <c r="K52" s="73"/>
      <c r="O52" s="73"/>
    </row>
    <row r="53" spans="1:15" x14ac:dyDescent="0.3">
      <c r="A53" s="73"/>
      <c r="B53" s="73"/>
      <c r="C53" s="73"/>
      <c r="D53" s="73"/>
      <c r="E53" s="73"/>
      <c r="F53" s="73"/>
      <c r="G53" s="73"/>
      <c r="H53" s="73"/>
      <c r="I53" s="73"/>
      <c r="J53" s="73"/>
      <c r="K53" s="73"/>
      <c r="O53" s="73"/>
    </row>
    <row r="54" spans="1:15" x14ac:dyDescent="0.3">
      <c r="A54" s="73"/>
      <c r="B54" s="73"/>
      <c r="C54" s="73"/>
      <c r="D54" s="73"/>
      <c r="E54" s="73"/>
      <c r="F54" s="73"/>
      <c r="G54" s="73"/>
      <c r="H54" s="73"/>
      <c r="I54" s="73"/>
      <c r="J54" s="73"/>
      <c r="K54" s="73"/>
      <c r="O54" s="73"/>
    </row>
    <row r="55" spans="1:15" x14ac:dyDescent="0.3">
      <c r="A55" s="73"/>
      <c r="B55" s="73"/>
      <c r="C55" s="73"/>
      <c r="D55" s="73"/>
      <c r="E55" s="73"/>
      <c r="F55" s="73"/>
      <c r="G55" s="73"/>
      <c r="H55" s="73"/>
      <c r="I55" s="73"/>
      <c r="J55" s="73"/>
      <c r="K55" s="73"/>
      <c r="O55" s="73"/>
    </row>
    <row r="56" spans="1:15" x14ac:dyDescent="0.3">
      <c r="A56" s="74" t="s">
        <v>426</v>
      </c>
      <c r="B56" s="73"/>
      <c r="C56" s="73"/>
      <c r="D56" s="73"/>
      <c r="E56" s="73"/>
      <c r="F56" s="73"/>
      <c r="G56" s="73"/>
      <c r="H56" s="73"/>
      <c r="I56" s="78"/>
      <c r="J56" s="73"/>
      <c r="K56" s="73"/>
      <c r="O56" s="73"/>
    </row>
    <row r="57" spans="1:15" x14ac:dyDescent="0.3">
      <c r="A57" s="73"/>
      <c r="B57" s="73"/>
      <c r="C57" s="73"/>
      <c r="D57" s="73"/>
      <c r="E57" s="73"/>
      <c r="F57" s="73"/>
      <c r="G57" s="73"/>
      <c r="H57" s="73"/>
      <c r="I57" s="73"/>
      <c r="J57" s="73"/>
      <c r="K57" s="73"/>
      <c r="L57" s="73" t="s">
        <v>90</v>
      </c>
      <c r="O57" s="73"/>
    </row>
    <row r="58" spans="1:15" x14ac:dyDescent="0.3">
      <c r="A58" s="73"/>
      <c r="B58" s="73"/>
      <c r="C58" s="73"/>
      <c r="D58" s="73"/>
      <c r="E58" s="73"/>
      <c r="F58" s="73"/>
      <c r="G58" s="73"/>
      <c r="H58" s="73"/>
      <c r="I58" s="73"/>
      <c r="J58" s="73"/>
      <c r="K58" s="73"/>
      <c r="L58" s="73" t="s">
        <v>0</v>
      </c>
      <c r="O58" s="73"/>
    </row>
    <row r="59" spans="1:15" x14ac:dyDescent="0.3">
      <c r="A59" s="73"/>
      <c r="B59" s="73"/>
      <c r="C59" s="73"/>
      <c r="D59" s="73"/>
      <c r="E59" s="73"/>
      <c r="F59" s="73"/>
      <c r="G59" s="73"/>
      <c r="H59" s="73"/>
      <c r="I59" s="73"/>
      <c r="J59" s="73"/>
      <c r="K59" s="73"/>
      <c r="M59" s="73">
        <v>2015</v>
      </c>
      <c r="N59" s="73">
        <v>2016</v>
      </c>
      <c r="O59" s="73"/>
    </row>
    <row r="60" spans="1:15" x14ac:dyDescent="0.3">
      <c r="A60" s="73"/>
      <c r="B60" s="73"/>
      <c r="C60" s="73"/>
      <c r="D60" s="73"/>
      <c r="E60" s="73"/>
      <c r="F60" s="73"/>
      <c r="G60" s="73"/>
      <c r="H60" s="73"/>
      <c r="I60" s="73"/>
      <c r="J60" s="73"/>
      <c r="K60" s="73"/>
      <c r="L60" s="73" t="s">
        <v>66</v>
      </c>
      <c r="M60" s="76">
        <f>'Tabel 1.1'!G9</f>
        <v>3472.68995</v>
      </c>
      <c r="N60" s="76">
        <f>'Tabel 1.1'!H9</f>
        <v>3472.68995</v>
      </c>
      <c r="O60" s="73"/>
    </row>
    <row r="61" spans="1:15" x14ac:dyDescent="0.3">
      <c r="A61" s="73"/>
      <c r="B61" s="73"/>
      <c r="C61" s="73"/>
      <c r="D61" s="73"/>
      <c r="E61" s="73"/>
      <c r="F61" s="73"/>
      <c r="G61" s="73"/>
      <c r="H61" s="73"/>
      <c r="I61" s="73"/>
      <c r="J61" s="73"/>
      <c r="K61" s="73"/>
      <c r="L61" s="73" t="s">
        <v>67</v>
      </c>
      <c r="M61" s="76">
        <f>'Tabel 1.1'!G10</f>
        <v>5051</v>
      </c>
      <c r="N61" s="76">
        <f>'Tabel 1.1'!H10</f>
        <v>64793.247000000003</v>
      </c>
      <c r="O61" s="73"/>
    </row>
    <row r="62" spans="1:15" x14ac:dyDescent="0.3">
      <c r="A62" s="73"/>
      <c r="B62" s="73"/>
      <c r="C62" s="73"/>
      <c r="D62" s="73"/>
      <c r="E62" s="73"/>
      <c r="F62" s="73"/>
      <c r="G62" s="73"/>
      <c r="H62" s="73"/>
      <c r="I62" s="73"/>
      <c r="J62" s="73"/>
      <c r="K62" s="73"/>
      <c r="L62" s="73" t="s">
        <v>68</v>
      </c>
      <c r="M62" s="76">
        <f>'Tabel 1.1'!G11</f>
        <v>1001335.1353229999</v>
      </c>
      <c r="N62" s="76">
        <f>'Tabel 1.1'!H11</f>
        <v>58422.5412</v>
      </c>
      <c r="O62" s="73"/>
    </row>
    <row r="63" spans="1:15" x14ac:dyDescent="0.3">
      <c r="A63" s="73"/>
      <c r="B63" s="73"/>
      <c r="C63" s="73"/>
      <c r="D63" s="73"/>
      <c r="E63" s="73"/>
      <c r="F63" s="73"/>
      <c r="G63" s="73"/>
      <c r="H63" s="73"/>
      <c r="I63" s="73"/>
      <c r="J63" s="73"/>
      <c r="K63" s="73"/>
      <c r="L63" s="73" t="s">
        <v>69</v>
      </c>
      <c r="M63" s="76">
        <f>'Tabel 1.1'!G12</f>
        <v>12237</v>
      </c>
      <c r="N63" s="76">
        <f>'Tabel 1.1'!H12</f>
        <v>20045</v>
      </c>
      <c r="O63" s="73"/>
    </row>
    <row r="64" spans="1:15" x14ac:dyDescent="0.3">
      <c r="A64" s="73"/>
      <c r="B64" s="73"/>
      <c r="C64" s="73"/>
      <c r="D64" s="73"/>
      <c r="E64" s="73"/>
      <c r="F64" s="73"/>
      <c r="G64" s="73"/>
      <c r="H64" s="73"/>
      <c r="I64" s="73"/>
      <c r="J64" s="73"/>
      <c r="K64" s="73"/>
      <c r="L64" s="73" t="s">
        <v>70</v>
      </c>
      <c r="M64" s="76">
        <f>'Tabel 1.1'!G13</f>
        <v>3641</v>
      </c>
      <c r="N64" s="76">
        <f>'Tabel 1.1'!H13</f>
        <v>1972</v>
      </c>
      <c r="O64" s="73"/>
    </row>
    <row r="65" spans="1:15" x14ac:dyDescent="0.3">
      <c r="A65" s="73"/>
      <c r="B65" s="73"/>
      <c r="C65" s="73"/>
      <c r="D65" s="73"/>
      <c r="E65" s="73"/>
      <c r="F65" s="73"/>
      <c r="G65" s="73"/>
      <c r="H65" s="73"/>
      <c r="I65" s="73"/>
      <c r="J65" s="73"/>
      <c r="K65" s="73"/>
      <c r="L65" s="73" t="s">
        <v>72</v>
      </c>
      <c r="M65" s="76">
        <f>'Tabel 1.1'!G15</f>
        <v>21358</v>
      </c>
      <c r="N65" s="76">
        <f>'Tabel 1.1'!H15</f>
        <v>19004</v>
      </c>
      <c r="O65" s="73"/>
    </row>
    <row r="66" spans="1:15" x14ac:dyDescent="0.3">
      <c r="A66" s="73"/>
      <c r="B66" s="73"/>
      <c r="C66" s="73"/>
      <c r="D66" s="73"/>
      <c r="E66" s="73"/>
      <c r="F66" s="73"/>
      <c r="G66" s="73"/>
      <c r="H66" s="73"/>
      <c r="I66" s="73"/>
      <c r="J66" s="73"/>
      <c r="K66" s="73"/>
      <c r="L66" s="73" t="s">
        <v>73</v>
      </c>
      <c r="M66" s="76">
        <f>'Tabel 1.1'!G16</f>
        <v>23793.185999999998</v>
      </c>
      <c r="N66" s="76">
        <f>'Tabel 1.1'!H16</f>
        <v>24211.812000000002</v>
      </c>
      <c r="O66" s="73"/>
    </row>
    <row r="67" spans="1:15" x14ac:dyDescent="0.3">
      <c r="A67" s="73"/>
      <c r="B67" s="73"/>
      <c r="C67" s="73"/>
      <c r="D67" s="73"/>
      <c r="E67" s="73"/>
      <c r="F67" s="73"/>
      <c r="G67" s="73"/>
      <c r="H67" s="73"/>
      <c r="I67" s="73"/>
      <c r="J67" s="73"/>
      <c r="K67" s="73"/>
      <c r="L67" s="73" t="s">
        <v>74</v>
      </c>
      <c r="M67" s="76">
        <f>'Tabel 1.1'!G17</f>
        <v>903</v>
      </c>
      <c r="N67" s="76">
        <f>'Tabel 1.1'!H17</f>
        <v>703</v>
      </c>
      <c r="O67" s="73"/>
    </row>
    <row r="68" spans="1:15" x14ac:dyDescent="0.3">
      <c r="A68" s="73"/>
      <c r="B68" s="73"/>
      <c r="C68" s="73"/>
      <c r="D68" s="73"/>
      <c r="E68" s="73"/>
      <c r="F68" s="73"/>
      <c r="G68" s="73"/>
      <c r="H68" s="73"/>
      <c r="I68" s="73"/>
      <c r="J68" s="73"/>
      <c r="K68" s="73"/>
      <c r="L68" s="73" t="s">
        <v>75</v>
      </c>
      <c r="M68" s="76">
        <f>'Tabel 1.1'!G18</f>
        <v>4778</v>
      </c>
      <c r="N68" s="76">
        <f>'Tabel 1.1'!H18</f>
        <v>11849</v>
      </c>
      <c r="O68" s="73"/>
    </row>
    <row r="69" spans="1:15" x14ac:dyDescent="0.3">
      <c r="A69" s="73"/>
      <c r="B69" s="73"/>
      <c r="C69" s="73"/>
      <c r="D69" s="73"/>
      <c r="E69" s="73"/>
      <c r="F69" s="73"/>
      <c r="G69" s="73"/>
      <c r="H69" s="73"/>
      <c r="I69" s="73"/>
      <c r="J69" s="73"/>
      <c r="K69" s="73"/>
      <c r="L69" s="73" t="s">
        <v>76</v>
      </c>
      <c r="M69" s="76">
        <f>'Tabel 1.1'!G19</f>
        <v>2962</v>
      </c>
      <c r="N69" s="76">
        <f>'Tabel 1.1'!H19</f>
        <v>3064</v>
      </c>
      <c r="O69" s="73"/>
    </row>
    <row r="70" spans="1:15" x14ac:dyDescent="0.3">
      <c r="A70" s="73"/>
      <c r="B70" s="73"/>
      <c r="C70" s="73"/>
      <c r="D70" s="73"/>
      <c r="E70" s="73"/>
      <c r="F70" s="73"/>
      <c r="G70" s="73"/>
      <c r="H70" s="73"/>
      <c r="I70" s="73"/>
      <c r="J70" s="73"/>
      <c r="K70" s="73"/>
      <c r="L70" s="73" t="s">
        <v>77</v>
      </c>
      <c r="M70" s="76">
        <f>'Tabel 1.1'!G20</f>
        <v>0</v>
      </c>
      <c r="N70" s="76">
        <f>'Tabel 1.1'!H20</f>
        <v>0</v>
      </c>
      <c r="O70" s="73"/>
    </row>
    <row r="71" spans="1:15" x14ac:dyDescent="0.3">
      <c r="A71" s="73"/>
      <c r="B71" s="73"/>
      <c r="C71" s="73"/>
      <c r="D71" s="73"/>
      <c r="E71" s="73"/>
      <c r="F71" s="73"/>
      <c r="G71" s="73"/>
      <c r="H71" s="73"/>
      <c r="I71" s="73"/>
      <c r="J71" s="73"/>
      <c r="K71" s="73"/>
      <c r="L71" s="73" t="s">
        <v>78</v>
      </c>
      <c r="M71" s="76">
        <f>'Tabel 1.1'!G21</f>
        <v>2992.837</v>
      </c>
      <c r="N71" s="76">
        <f>'Tabel 1.1'!H21</f>
        <v>5032</v>
      </c>
      <c r="O71" s="73"/>
    </row>
    <row r="72" spans="1:15" x14ac:dyDescent="0.3">
      <c r="A72" s="73"/>
      <c r="B72" s="73"/>
      <c r="C72" s="73"/>
      <c r="D72" s="73"/>
      <c r="E72" s="73"/>
      <c r="F72" s="73"/>
      <c r="G72" s="73"/>
      <c r="H72" s="73"/>
      <c r="I72" s="73"/>
      <c r="J72" s="73"/>
      <c r="K72" s="73"/>
      <c r="L72" s="73" t="s">
        <v>79</v>
      </c>
      <c r="M72" s="76">
        <f>'Tabel 1.1'!G22</f>
        <v>1247</v>
      </c>
      <c r="N72" s="76">
        <f>'Tabel 1.1'!H22</f>
        <v>1307</v>
      </c>
      <c r="O72" s="73"/>
    </row>
    <row r="73" spans="1:15" x14ac:dyDescent="0.3">
      <c r="A73" s="73"/>
      <c r="B73" s="73"/>
      <c r="C73" s="73"/>
      <c r="D73" s="73"/>
      <c r="E73" s="73"/>
      <c r="F73" s="73"/>
      <c r="G73" s="73"/>
      <c r="H73" s="73"/>
      <c r="I73" s="73"/>
      <c r="J73" s="73"/>
      <c r="K73" s="73"/>
      <c r="L73" s="73" t="s">
        <v>80</v>
      </c>
      <c r="M73" s="76">
        <f>'Tabel 1.1'!G23</f>
        <v>0</v>
      </c>
      <c r="N73" s="76">
        <f>'Tabel 1.1'!H23</f>
        <v>0</v>
      </c>
      <c r="O73" s="73"/>
    </row>
    <row r="74" spans="1:15" x14ac:dyDescent="0.3">
      <c r="A74" s="73"/>
      <c r="B74" s="73"/>
      <c r="C74" s="73"/>
      <c r="D74" s="73"/>
      <c r="E74" s="73"/>
      <c r="F74" s="73"/>
      <c r="G74" s="73"/>
      <c r="H74" s="73"/>
      <c r="I74" s="73"/>
      <c r="J74" s="73"/>
      <c r="K74" s="73"/>
      <c r="L74" s="73" t="s">
        <v>81</v>
      </c>
      <c r="M74" s="76">
        <f>'Tabel 1.1'!G24</f>
        <v>13641</v>
      </c>
      <c r="N74" s="76">
        <f>'Tabel 1.1'!H24</f>
        <v>16662.194607000001</v>
      </c>
      <c r="O74" s="73"/>
    </row>
    <row r="75" spans="1:15" x14ac:dyDescent="0.3">
      <c r="A75" s="73"/>
      <c r="B75" s="73"/>
      <c r="C75" s="73"/>
      <c r="D75" s="73"/>
      <c r="E75" s="73"/>
      <c r="F75" s="73"/>
      <c r="G75" s="73"/>
      <c r="H75" s="73"/>
      <c r="I75" s="73"/>
      <c r="J75" s="73"/>
      <c r="K75" s="73"/>
      <c r="L75" s="73" t="s">
        <v>83</v>
      </c>
      <c r="M75" s="76">
        <f>'Tabel 1.1'!G27</f>
        <v>43293.02</v>
      </c>
      <c r="N75" s="76">
        <f>'Tabel 1.1'!H27</f>
        <v>46808.262000000002</v>
      </c>
      <c r="O75" s="73"/>
    </row>
    <row r="76" spans="1:15" x14ac:dyDescent="0.3">
      <c r="A76" s="73"/>
      <c r="B76" s="73"/>
      <c r="C76" s="73"/>
      <c r="D76" s="73"/>
      <c r="E76" s="73"/>
      <c r="F76" s="73"/>
      <c r="G76" s="73"/>
      <c r="H76" s="73"/>
      <c r="I76" s="73"/>
      <c r="J76" s="73"/>
      <c r="K76" s="73"/>
      <c r="L76" s="73" t="s">
        <v>84</v>
      </c>
      <c r="M76" s="76">
        <f>'Tabel 1.1'!G28</f>
        <v>58776.373</v>
      </c>
      <c r="N76" s="76">
        <f>'Tabel 1.1'!H28</f>
        <v>65455.891000000003</v>
      </c>
      <c r="O76" s="73"/>
    </row>
    <row r="77" spans="1:15" x14ac:dyDescent="0.3">
      <c r="A77" s="73"/>
      <c r="B77" s="73"/>
      <c r="C77" s="73"/>
      <c r="D77" s="73"/>
      <c r="E77" s="73"/>
      <c r="F77" s="73"/>
      <c r="G77" s="73"/>
      <c r="H77" s="73"/>
      <c r="I77" s="73"/>
      <c r="J77" s="73"/>
      <c r="K77" s="73"/>
      <c r="L77" s="73" t="s">
        <v>86</v>
      </c>
      <c r="M77" s="76">
        <f>'Tabel 1.1'!G30</f>
        <v>3963</v>
      </c>
      <c r="N77" s="76">
        <f>'Tabel 1.1'!H30</f>
        <v>3738.2</v>
      </c>
      <c r="O77" s="73"/>
    </row>
    <row r="78" spans="1:15" x14ac:dyDescent="0.3">
      <c r="A78" s="73"/>
      <c r="B78" s="73"/>
      <c r="C78" s="73"/>
      <c r="D78" s="73"/>
      <c r="E78" s="73"/>
      <c r="F78" s="73"/>
      <c r="G78" s="73"/>
      <c r="H78" s="73"/>
      <c r="I78" s="73"/>
      <c r="J78" s="73"/>
      <c r="K78" s="73"/>
      <c r="O78" s="73"/>
    </row>
    <row r="79" spans="1:15" x14ac:dyDescent="0.3">
      <c r="A79" s="73"/>
      <c r="B79" s="73"/>
      <c r="C79" s="73"/>
      <c r="D79" s="73"/>
      <c r="E79" s="73"/>
      <c r="F79" s="73"/>
      <c r="G79" s="73"/>
      <c r="H79" s="73"/>
      <c r="I79" s="73"/>
      <c r="J79" s="73"/>
      <c r="K79" s="73"/>
      <c r="O79" s="73"/>
    </row>
    <row r="80" spans="1:15" x14ac:dyDescent="0.3">
      <c r="A80" s="73"/>
      <c r="B80" s="73"/>
      <c r="C80" s="73"/>
      <c r="D80" s="73"/>
      <c r="E80" s="73"/>
      <c r="F80" s="73"/>
      <c r="G80" s="73"/>
      <c r="H80" s="73"/>
      <c r="I80" s="73"/>
      <c r="J80" s="73"/>
      <c r="K80" s="73"/>
      <c r="O80" s="73"/>
    </row>
    <row r="81" spans="1:15" x14ac:dyDescent="0.3">
      <c r="A81" s="74" t="s">
        <v>427</v>
      </c>
      <c r="B81" s="73"/>
      <c r="C81" s="73"/>
      <c r="D81" s="73"/>
      <c r="E81" s="73"/>
      <c r="F81" s="73"/>
      <c r="G81" s="73"/>
      <c r="H81" s="73"/>
      <c r="I81" s="78"/>
      <c r="J81" s="73"/>
      <c r="K81" s="73"/>
      <c r="O81" s="73"/>
    </row>
    <row r="82" spans="1:15" x14ac:dyDescent="0.3">
      <c r="A82" s="73"/>
      <c r="B82" s="73"/>
      <c r="C82" s="73"/>
      <c r="D82" s="73"/>
      <c r="E82" s="73"/>
      <c r="F82" s="73"/>
      <c r="G82" s="73"/>
      <c r="H82" s="73"/>
      <c r="I82" s="73"/>
      <c r="J82" s="73"/>
      <c r="K82" s="73"/>
      <c r="O82" s="73"/>
    </row>
    <row r="83" spans="1:15" x14ac:dyDescent="0.3">
      <c r="A83" s="73"/>
      <c r="B83" s="73"/>
      <c r="C83" s="73"/>
      <c r="D83" s="73"/>
      <c r="E83" s="73"/>
      <c r="F83" s="73"/>
      <c r="G83" s="73"/>
      <c r="H83" s="73"/>
      <c r="I83" s="73"/>
      <c r="J83" s="73"/>
      <c r="K83" s="73"/>
      <c r="O83" s="73"/>
    </row>
    <row r="84" spans="1:15" x14ac:dyDescent="0.3">
      <c r="B84" s="73"/>
      <c r="C84" s="73"/>
      <c r="D84" s="73"/>
      <c r="E84" s="73"/>
      <c r="F84" s="73"/>
      <c r="G84" s="73"/>
      <c r="H84" s="73"/>
      <c r="I84" s="73"/>
      <c r="J84" s="73"/>
      <c r="K84" s="73"/>
      <c r="O84" s="73"/>
    </row>
    <row r="85" spans="1:15" x14ac:dyDescent="0.3">
      <c r="A85" s="73"/>
      <c r="B85" s="73"/>
      <c r="C85" s="73"/>
      <c r="D85" s="73"/>
      <c r="E85" s="73"/>
      <c r="F85" s="73"/>
      <c r="G85" s="73"/>
      <c r="H85" s="73"/>
      <c r="I85" s="73"/>
      <c r="J85" s="73"/>
      <c r="K85" s="73"/>
      <c r="L85" s="73" t="s">
        <v>90</v>
      </c>
      <c r="O85" s="73"/>
    </row>
    <row r="86" spans="1:15" x14ac:dyDescent="0.3">
      <c r="A86" s="73"/>
      <c r="B86" s="73"/>
      <c r="C86" s="73"/>
      <c r="D86" s="73"/>
      <c r="E86" s="73"/>
      <c r="F86" s="73"/>
      <c r="G86" s="73"/>
      <c r="H86" s="73"/>
      <c r="I86" s="73"/>
      <c r="J86" s="73"/>
      <c r="K86" s="73"/>
      <c r="L86" s="73" t="s">
        <v>1</v>
      </c>
      <c r="O86" s="73"/>
    </row>
    <row r="87" spans="1:15" x14ac:dyDescent="0.3">
      <c r="A87" s="73"/>
      <c r="B87" s="73"/>
      <c r="C87" s="73"/>
      <c r="D87" s="73"/>
      <c r="E87" s="73"/>
      <c r="F87" s="73"/>
      <c r="G87" s="73"/>
      <c r="H87" s="73"/>
      <c r="I87" s="73"/>
      <c r="J87" s="73"/>
      <c r="K87" s="73"/>
      <c r="M87" s="73">
        <v>2015</v>
      </c>
      <c r="N87" s="73">
        <v>2016</v>
      </c>
      <c r="O87" s="73"/>
    </row>
    <row r="88" spans="1:15" x14ac:dyDescent="0.3">
      <c r="A88" s="73"/>
      <c r="B88" s="73"/>
      <c r="C88" s="73"/>
      <c r="D88" s="73"/>
      <c r="E88" s="73"/>
      <c r="F88" s="73"/>
      <c r="G88" s="73"/>
      <c r="H88" s="73"/>
      <c r="I88" s="73"/>
      <c r="J88" s="73"/>
      <c r="K88" s="73"/>
      <c r="L88" s="73" t="s">
        <v>67</v>
      </c>
      <c r="M88" s="76">
        <f>'Tabel 1.1'!G34</f>
        <v>57122.985999999997</v>
      </c>
      <c r="N88" s="76">
        <f>'Tabel 1.1'!H34</f>
        <v>137548.95199999999</v>
      </c>
      <c r="O88" s="73"/>
    </row>
    <row r="89" spans="1:15" x14ac:dyDescent="0.3">
      <c r="A89" s="73"/>
      <c r="B89" s="73"/>
      <c r="C89" s="73"/>
      <c r="D89" s="73"/>
      <c r="E89" s="73"/>
      <c r="F89" s="73"/>
      <c r="G89" s="73"/>
      <c r="H89" s="73"/>
      <c r="I89" s="73"/>
      <c r="J89" s="73"/>
      <c r="K89" s="73"/>
      <c r="L89" s="73" t="s">
        <v>68</v>
      </c>
      <c r="M89" s="76">
        <f>'Tabel 1.1'!G35</f>
        <v>145662.89000000001</v>
      </c>
      <c r="N89" s="76">
        <f>'Tabel 1.1'!H35</f>
        <v>334918.30300000001</v>
      </c>
      <c r="O89" s="73"/>
    </row>
    <row r="90" spans="1:15" x14ac:dyDescent="0.3">
      <c r="A90" s="73"/>
      <c r="B90" s="73"/>
      <c r="C90" s="73"/>
      <c r="D90" s="73"/>
      <c r="E90" s="73"/>
      <c r="F90" s="73"/>
      <c r="G90" s="73"/>
      <c r="H90" s="73"/>
      <c r="I90" s="73"/>
      <c r="J90" s="73"/>
      <c r="K90" s="73"/>
      <c r="L90" s="73" t="s">
        <v>70</v>
      </c>
      <c r="M90" s="76">
        <f>'Tabel 1.1'!G36</f>
        <v>6994</v>
      </c>
      <c r="N90" s="76">
        <f>'Tabel 1.1'!H36</f>
        <v>10257</v>
      </c>
      <c r="O90" s="73"/>
    </row>
    <row r="91" spans="1:15" x14ac:dyDescent="0.3">
      <c r="A91" s="73"/>
      <c r="B91" s="73"/>
      <c r="C91" s="73"/>
      <c r="D91" s="73"/>
      <c r="E91" s="73"/>
      <c r="F91" s="73"/>
      <c r="G91" s="73"/>
      <c r="H91" s="73"/>
      <c r="I91" s="73"/>
      <c r="J91" s="73"/>
      <c r="K91" s="73"/>
      <c r="L91" s="78" t="s">
        <v>73</v>
      </c>
      <c r="M91" s="76">
        <f>'Tabel 1.1'!G37</f>
        <v>36594.599000000002</v>
      </c>
      <c r="N91" s="76">
        <f>'Tabel 1.1'!H37</f>
        <v>41910.925000000003</v>
      </c>
      <c r="O91" s="73"/>
    </row>
    <row r="92" spans="1:15" x14ac:dyDescent="0.3">
      <c r="A92" s="73"/>
      <c r="B92" s="73"/>
      <c r="C92" s="73"/>
      <c r="D92" s="73"/>
      <c r="E92" s="73"/>
      <c r="F92" s="73"/>
      <c r="G92" s="73"/>
      <c r="H92" s="73"/>
      <c r="I92" s="73"/>
      <c r="J92" s="73"/>
      <c r="K92" s="73"/>
      <c r="L92" s="73" t="s">
        <v>77</v>
      </c>
      <c r="M92" s="76">
        <f>'Tabel 1.1'!G39</f>
        <v>8155</v>
      </c>
      <c r="N92" s="76">
        <f>'Tabel 1.1'!H39</f>
        <v>12682</v>
      </c>
      <c r="O92" s="73"/>
    </row>
    <row r="93" spans="1:15" x14ac:dyDescent="0.3">
      <c r="A93" s="73"/>
      <c r="B93" s="73"/>
      <c r="C93" s="73"/>
      <c r="D93" s="73"/>
      <c r="E93" s="73"/>
      <c r="F93" s="73"/>
      <c r="G93" s="73"/>
      <c r="H93" s="73"/>
      <c r="I93" s="73"/>
      <c r="J93" s="73"/>
      <c r="K93" s="73"/>
      <c r="L93" s="73" t="s">
        <v>81</v>
      </c>
      <c r="M93" s="76">
        <f>'Tabel 1.1'!G40</f>
        <v>1651276.1566699999</v>
      </c>
      <c r="N93" s="76">
        <f>'Tabel 1.1'!H40</f>
        <v>1685828.1987999999</v>
      </c>
      <c r="O93" s="73"/>
    </row>
    <row r="94" spans="1:15" x14ac:dyDescent="0.3">
      <c r="A94" s="73"/>
      <c r="B94" s="73"/>
      <c r="C94" s="73"/>
      <c r="D94" s="73"/>
      <c r="E94" s="73"/>
      <c r="F94" s="73"/>
      <c r="G94" s="73"/>
      <c r="H94" s="73"/>
      <c r="I94" s="73"/>
      <c r="J94" s="73"/>
      <c r="K94" s="73"/>
      <c r="L94" s="73" t="s">
        <v>87</v>
      </c>
      <c r="M94" s="76">
        <f>'Tabel 1.1'!G41</f>
        <v>40037</v>
      </c>
      <c r="N94" s="76">
        <f>'Tabel 1.1'!H41</f>
        <v>36000</v>
      </c>
      <c r="O94" s="73"/>
    </row>
    <row r="95" spans="1:15" x14ac:dyDescent="0.3">
      <c r="A95" s="73"/>
      <c r="B95" s="73"/>
      <c r="C95" s="73"/>
      <c r="D95" s="73"/>
      <c r="E95" s="73"/>
      <c r="F95" s="73"/>
      <c r="G95" s="73"/>
      <c r="H95" s="73"/>
      <c r="I95" s="73"/>
      <c r="J95" s="73"/>
      <c r="K95" s="73"/>
      <c r="L95" s="73" t="s">
        <v>83</v>
      </c>
      <c r="M95" s="76">
        <f>'Tabel 1.1'!G43</f>
        <v>66930.217999999993</v>
      </c>
      <c r="N95" s="76">
        <f>'Tabel 1.1'!H43</f>
        <v>38294.237999999998</v>
      </c>
      <c r="O95" s="73"/>
    </row>
    <row r="96" spans="1:15" x14ac:dyDescent="0.3">
      <c r="A96" s="73"/>
      <c r="B96" s="73"/>
      <c r="C96" s="73"/>
      <c r="D96" s="73"/>
      <c r="E96" s="73"/>
      <c r="F96" s="73"/>
      <c r="G96" s="73"/>
      <c r="H96" s="73"/>
      <c r="I96" s="73"/>
      <c r="J96" s="73"/>
      <c r="K96" s="73"/>
      <c r="L96" s="73" t="s">
        <v>89</v>
      </c>
      <c r="M96" s="76">
        <f>'Tabel 1.1'!G44</f>
        <v>134306.29300000001</v>
      </c>
      <c r="N96" s="76">
        <f>'Tabel 1.1'!H44</f>
        <v>485572.022</v>
      </c>
      <c r="O96" s="73"/>
    </row>
    <row r="97" spans="1:15" x14ac:dyDescent="0.3">
      <c r="A97" s="73"/>
      <c r="B97" s="73"/>
      <c r="C97" s="73"/>
      <c r="D97" s="73"/>
      <c r="E97" s="73"/>
      <c r="F97" s="73"/>
      <c r="G97" s="73"/>
      <c r="H97" s="73"/>
      <c r="I97" s="73"/>
      <c r="J97" s="73"/>
      <c r="K97" s="73"/>
      <c r="M97" s="76"/>
      <c r="N97" s="76"/>
      <c r="O97" s="73"/>
    </row>
    <row r="98" spans="1:15" x14ac:dyDescent="0.3">
      <c r="A98" s="73"/>
      <c r="B98" s="73"/>
      <c r="C98" s="73"/>
      <c r="D98" s="73"/>
      <c r="E98" s="73"/>
      <c r="F98" s="73"/>
      <c r="G98" s="73"/>
      <c r="H98" s="73"/>
      <c r="I98" s="73"/>
      <c r="J98" s="73"/>
      <c r="K98" s="73"/>
      <c r="O98" s="73"/>
    </row>
    <row r="99" spans="1:15" x14ac:dyDescent="0.3">
      <c r="A99" s="73"/>
      <c r="B99" s="73"/>
      <c r="C99" s="73"/>
      <c r="D99" s="73"/>
      <c r="E99" s="73"/>
      <c r="F99" s="73"/>
      <c r="G99" s="73"/>
      <c r="H99" s="73"/>
      <c r="I99" s="73"/>
      <c r="J99" s="73"/>
      <c r="K99" s="73"/>
      <c r="O99" s="73"/>
    </row>
    <row r="100" spans="1:15" x14ac:dyDescent="0.3">
      <c r="A100" s="73"/>
      <c r="B100" s="73"/>
      <c r="C100" s="73"/>
      <c r="D100" s="73"/>
      <c r="E100" s="73"/>
      <c r="F100" s="73"/>
      <c r="G100" s="73"/>
      <c r="H100" s="73"/>
      <c r="I100" s="73"/>
      <c r="J100" s="73"/>
      <c r="K100" s="73"/>
      <c r="O100" s="73"/>
    </row>
    <row r="101" spans="1:15" x14ac:dyDescent="0.3">
      <c r="A101" s="73"/>
      <c r="B101" s="73"/>
      <c r="C101" s="73"/>
      <c r="D101" s="73"/>
      <c r="E101" s="73"/>
      <c r="F101" s="73"/>
      <c r="G101" s="73"/>
      <c r="H101" s="73"/>
      <c r="I101" s="73"/>
      <c r="J101" s="73"/>
      <c r="K101" s="73"/>
      <c r="O101" s="73"/>
    </row>
    <row r="102" spans="1:15" x14ac:dyDescent="0.3">
      <c r="A102" s="73"/>
      <c r="B102" s="73"/>
      <c r="C102" s="73"/>
      <c r="D102" s="73"/>
      <c r="E102" s="73"/>
      <c r="F102" s="73"/>
      <c r="G102" s="73"/>
      <c r="H102" s="73"/>
      <c r="I102" s="73"/>
      <c r="J102" s="73"/>
      <c r="K102" s="73"/>
      <c r="O102" s="73"/>
    </row>
    <row r="103" spans="1:15" x14ac:dyDescent="0.3">
      <c r="A103" s="73"/>
      <c r="B103" s="73"/>
      <c r="C103" s="73"/>
      <c r="D103" s="73"/>
      <c r="E103" s="73"/>
      <c r="F103" s="73"/>
      <c r="G103" s="73"/>
      <c r="H103" s="73"/>
      <c r="I103" s="73"/>
      <c r="J103" s="73"/>
      <c r="K103" s="73"/>
      <c r="O103" s="73"/>
    </row>
    <row r="104" spans="1:15" x14ac:dyDescent="0.3">
      <c r="A104" s="73"/>
      <c r="B104" s="73"/>
      <c r="C104" s="73"/>
      <c r="D104" s="73"/>
      <c r="E104" s="73"/>
      <c r="F104" s="73"/>
      <c r="G104" s="73"/>
      <c r="H104" s="73"/>
      <c r="I104" s="73"/>
      <c r="J104" s="73"/>
      <c r="K104" s="73"/>
      <c r="O104" s="73"/>
    </row>
    <row r="105" spans="1:15" x14ac:dyDescent="0.3">
      <c r="A105" s="73"/>
      <c r="B105" s="73"/>
      <c r="C105" s="73"/>
      <c r="D105" s="73"/>
      <c r="E105" s="73"/>
      <c r="F105" s="73"/>
      <c r="G105" s="73"/>
      <c r="H105" s="73"/>
      <c r="I105" s="73"/>
      <c r="J105" s="73"/>
      <c r="K105" s="73"/>
      <c r="O105" s="73"/>
    </row>
    <row r="106" spans="1:15" x14ac:dyDescent="0.3">
      <c r="A106" s="73"/>
      <c r="B106" s="73"/>
      <c r="C106" s="73"/>
      <c r="D106" s="73"/>
      <c r="E106" s="73"/>
      <c r="F106" s="73"/>
      <c r="G106" s="73"/>
      <c r="H106" s="73"/>
      <c r="I106" s="73"/>
      <c r="J106" s="73"/>
      <c r="K106" s="73"/>
      <c r="O106" s="73"/>
    </row>
    <row r="107" spans="1:15" x14ac:dyDescent="0.3">
      <c r="A107" s="74" t="s">
        <v>428</v>
      </c>
      <c r="B107" s="73"/>
      <c r="C107" s="73"/>
      <c r="D107" s="73"/>
      <c r="E107" s="73"/>
      <c r="F107" s="73"/>
      <c r="G107" s="73"/>
      <c r="H107" s="73"/>
      <c r="I107" s="78"/>
      <c r="J107" s="73"/>
      <c r="K107" s="73"/>
      <c r="O107" s="73"/>
    </row>
    <row r="108" spans="1:15" x14ac:dyDescent="0.3">
      <c r="A108" s="73"/>
      <c r="B108" s="73"/>
      <c r="C108" s="73"/>
      <c r="D108" s="73"/>
      <c r="E108" s="73"/>
      <c r="F108" s="73"/>
      <c r="G108" s="73"/>
      <c r="H108" s="73"/>
      <c r="I108" s="73"/>
      <c r="J108" s="73"/>
      <c r="K108" s="73"/>
      <c r="L108" s="73" t="s">
        <v>91</v>
      </c>
      <c r="O108" s="73"/>
    </row>
    <row r="109" spans="1:15" x14ac:dyDescent="0.3">
      <c r="A109" s="73"/>
      <c r="B109" s="73"/>
      <c r="C109" s="73"/>
      <c r="D109" s="73"/>
      <c r="E109" s="73"/>
      <c r="F109" s="73"/>
      <c r="G109" s="73"/>
      <c r="H109" s="73"/>
      <c r="I109" s="73"/>
      <c r="J109" s="73"/>
      <c r="K109" s="73"/>
      <c r="L109" s="73" t="s">
        <v>0</v>
      </c>
      <c r="O109" s="73"/>
    </row>
    <row r="110" spans="1:15" x14ac:dyDescent="0.3">
      <c r="A110" s="73"/>
      <c r="B110" s="73"/>
      <c r="C110" s="73"/>
      <c r="D110" s="73"/>
      <c r="E110" s="73"/>
      <c r="F110" s="73"/>
      <c r="G110" s="73"/>
      <c r="H110" s="73"/>
      <c r="I110" s="73"/>
      <c r="J110" s="73"/>
      <c r="K110" s="73"/>
      <c r="M110" s="73">
        <v>2015</v>
      </c>
      <c r="N110" s="73">
        <v>2016</v>
      </c>
      <c r="O110" s="73"/>
    </row>
    <row r="111" spans="1:15" x14ac:dyDescent="0.3">
      <c r="A111" s="73"/>
      <c r="B111" s="73"/>
      <c r="C111" s="73"/>
      <c r="D111" s="73"/>
      <c r="E111" s="73"/>
      <c r="F111" s="73"/>
      <c r="G111" s="73"/>
      <c r="H111" s="73"/>
      <c r="I111" s="73"/>
      <c r="J111" s="73"/>
      <c r="K111" s="73"/>
      <c r="L111" s="73" t="s">
        <v>67</v>
      </c>
      <c r="M111" s="76">
        <f>'Tabel 1.1'!L10</f>
        <v>855272.66299999994</v>
      </c>
      <c r="N111" s="76">
        <f>'Tabel 1.1'!M10</f>
        <v>858022.54099999997</v>
      </c>
      <c r="O111" s="73"/>
    </row>
    <row r="112" spans="1:15" x14ac:dyDescent="0.3">
      <c r="A112" s="73"/>
      <c r="B112" s="73"/>
      <c r="C112" s="73"/>
      <c r="D112" s="73"/>
      <c r="E112" s="73"/>
      <c r="F112" s="73"/>
      <c r="G112" s="73"/>
      <c r="H112" s="73"/>
      <c r="I112" s="73"/>
      <c r="J112" s="73"/>
      <c r="K112" s="73"/>
      <c r="L112" s="73" t="s">
        <v>68</v>
      </c>
      <c r="M112" s="76">
        <f>'Tabel 1.1'!L11</f>
        <v>200420720</v>
      </c>
      <c r="N112" s="76">
        <f>'Tabel 1.1'!M11</f>
        <v>204843063</v>
      </c>
      <c r="O112" s="73"/>
    </row>
    <row r="113" spans="1:15" x14ac:dyDescent="0.3">
      <c r="A113" s="73"/>
      <c r="B113" s="73"/>
      <c r="C113" s="73"/>
      <c r="D113" s="73"/>
      <c r="E113" s="73"/>
      <c r="F113" s="73"/>
      <c r="G113" s="73"/>
      <c r="H113" s="73"/>
      <c r="I113" s="73"/>
      <c r="J113" s="73"/>
      <c r="K113" s="73"/>
      <c r="L113" s="73" t="s">
        <v>69</v>
      </c>
      <c r="M113" s="76">
        <f>'Tabel 1.1'!L12</f>
        <v>0</v>
      </c>
      <c r="N113" s="76">
        <f>'Tabel 1.1'!M12</f>
        <v>0</v>
      </c>
      <c r="O113" s="73"/>
    </row>
    <row r="114" spans="1:15" x14ac:dyDescent="0.3">
      <c r="A114" s="73"/>
      <c r="B114" s="73"/>
      <c r="C114" s="73"/>
      <c r="D114" s="73"/>
      <c r="E114" s="73"/>
      <c r="F114" s="73"/>
      <c r="G114" s="73"/>
      <c r="H114" s="73"/>
      <c r="I114" s="73"/>
      <c r="J114" s="73"/>
      <c r="K114" s="73"/>
      <c r="L114" s="73" t="s">
        <v>70</v>
      </c>
      <c r="M114" s="76">
        <f>'Tabel 1.1'!L13</f>
        <v>767594</v>
      </c>
      <c r="N114" s="76">
        <f>'Tabel 1.1'!M13</f>
        <v>923248</v>
      </c>
      <c r="O114" s="73"/>
    </row>
    <row r="115" spans="1:15" x14ac:dyDescent="0.3">
      <c r="A115" s="73"/>
      <c r="B115" s="73"/>
      <c r="C115" s="73"/>
      <c r="D115" s="73"/>
      <c r="E115" s="73"/>
      <c r="F115" s="73"/>
      <c r="G115" s="73"/>
      <c r="H115" s="73"/>
      <c r="I115" s="73"/>
      <c r="J115" s="73"/>
      <c r="K115" s="73"/>
      <c r="L115" s="73" t="s">
        <v>72</v>
      </c>
      <c r="M115" s="76">
        <f>'Tabel 1.1'!L14</f>
        <v>0</v>
      </c>
      <c r="N115" s="76">
        <f>'Tabel 1.1'!M14</f>
        <v>0</v>
      </c>
      <c r="O115" s="73"/>
    </row>
    <row r="116" spans="1:15" x14ac:dyDescent="0.3">
      <c r="A116" s="73"/>
      <c r="B116" s="73"/>
      <c r="C116" s="73"/>
      <c r="D116" s="73"/>
      <c r="E116" s="73"/>
      <c r="F116" s="73"/>
      <c r="G116" s="73"/>
      <c r="H116" s="73"/>
      <c r="I116" s="73"/>
      <c r="J116" s="73"/>
      <c r="K116" s="73"/>
      <c r="L116" s="73" t="s">
        <v>73</v>
      </c>
      <c r="M116" s="76">
        <f>'Tabel 1.1'!L15</f>
        <v>0</v>
      </c>
      <c r="N116" s="76">
        <f>'Tabel 1.1'!M15</f>
        <v>0</v>
      </c>
      <c r="O116" s="73"/>
    </row>
    <row r="117" spans="1:15" x14ac:dyDescent="0.3">
      <c r="A117" s="73"/>
      <c r="B117" s="73"/>
      <c r="C117" s="73"/>
      <c r="D117" s="73"/>
      <c r="E117" s="73"/>
      <c r="F117" s="73"/>
      <c r="G117" s="73"/>
      <c r="H117" s="73"/>
      <c r="I117" s="73"/>
      <c r="J117" s="73"/>
      <c r="K117" s="73"/>
      <c r="L117" s="73" t="s">
        <v>74</v>
      </c>
      <c r="M117" s="76">
        <f>'Tabel 1.1'!L16</f>
        <v>4299003.7719999999</v>
      </c>
      <c r="N117" s="76">
        <f>'Tabel 1.1'!M16</f>
        <v>5002117.1660000002</v>
      </c>
      <c r="O117" s="73"/>
    </row>
    <row r="118" spans="1:15" x14ac:dyDescent="0.3">
      <c r="A118" s="73"/>
      <c r="B118" s="73"/>
      <c r="C118" s="73"/>
      <c r="D118" s="73"/>
      <c r="E118" s="73"/>
      <c r="F118" s="73"/>
      <c r="G118" s="73"/>
      <c r="H118" s="73"/>
      <c r="I118" s="73"/>
      <c r="J118" s="73"/>
      <c r="K118" s="73"/>
      <c r="L118" s="73" t="s">
        <v>75</v>
      </c>
      <c r="M118" s="76">
        <f>'Tabel 1.1'!L18</f>
        <v>0</v>
      </c>
      <c r="N118" s="76">
        <f>'Tabel 1.1'!M18</f>
        <v>0</v>
      </c>
      <c r="O118" s="73"/>
    </row>
    <row r="119" spans="1:15" x14ac:dyDescent="0.3">
      <c r="A119" s="73"/>
      <c r="B119" s="73"/>
      <c r="C119" s="73"/>
      <c r="D119" s="73"/>
      <c r="E119" s="73"/>
      <c r="F119" s="73"/>
      <c r="G119" s="73"/>
      <c r="H119" s="73"/>
      <c r="I119" s="73"/>
      <c r="J119" s="73"/>
      <c r="K119" s="73"/>
      <c r="L119" s="73" t="s">
        <v>76</v>
      </c>
      <c r="M119" s="76">
        <f>'Tabel 1.1'!L19</f>
        <v>372216335.19999999</v>
      </c>
      <c r="N119" s="76">
        <f>'Tabel 1.1'!M19</f>
        <v>395861028.5</v>
      </c>
      <c r="O119" s="73"/>
    </row>
    <row r="120" spans="1:15" x14ac:dyDescent="0.3">
      <c r="A120" s="73"/>
      <c r="B120" s="73"/>
      <c r="C120" s="73"/>
      <c r="D120" s="73"/>
      <c r="E120" s="73"/>
      <c r="F120" s="73"/>
      <c r="G120" s="73"/>
      <c r="H120" s="73"/>
      <c r="I120" s="73"/>
      <c r="J120" s="73"/>
      <c r="K120" s="73"/>
      <c r="L120" s="73" t="s">
        <v>77</v>
      </c>
      <c r="M120" s="76">
        <f>'Tabel 1.1'!L20</f>
        <v>1317960</v>
      </c>
      <c r="N120" s="76">
        <f>'Tabel 1.1'!M20</f>
        <v>1377725</v>
      </c>
      <c r="O120" s="73"/>
    </row>
    <row r="121" spans="1:15" x14ac:dyDescent="0.3">
      <c r="A121" s="73"/>
      <c r="B121" s="73"/>
      <c r="C121" s="73"/>
      <c r="D121" s="73"/>
      <c r="E121" s="73"/>
      <c r="F121" s="73"/>
      <c r="G121" s="73"/>
      <c r="H121" s="73"/>
      <c r="I121" s="73"/>
      <c r="J121" s="73"/>
      <c r="K121" s="73"/>
      <c r="L121" s="73" t="s">
        <v>81</v>
      </c>
      <c r="M121" s="76">
        <f>'Tabel 1.1'!L24</f>
        <v>47087476.231299996</v>
      </c>
      <c r="N121" s="76">
        <f>'Tabel 1.1'!M24</f>
        <v>48033000.002000004</v>
      </c>
      <c r="O121" s="73"/>
    </row>
    <row r="122" spans="1:15" x14ac:dyDescent="0.3">
      <c r="A122" s="73"/>
      <c r="B122" s="73"/>
      <c r="C122" s="73"/>
      <c r="D122" s="73"/>
      <c r="E122" s="73"/>
      <c r="F122" s="73"/>
      <c r="G122" s="73"/>
      <c r="H122" s="73"/>
      <c r="I122" s="73"/>
      <c r="J122" s="73"/>
      <c r="K122" s="73"/>
      <c r="L122" s="73" t="s">
        <v>82</v>
      </c>
      <c r="M122" s="76">
        <f>'Tabel 1.1'!L25</f>
        <v>58160962</v>
      </c>
      <c r="N122" s="76">
        <f>'Tabel 1.1'!M25</f>
        <v>60671285</v>
      </c>
      <c r="O122" s="73"/>
    </row>
    <row r="123" spans="1:15" x14ac:dyDescent="0.3">
      <c r="A123" s="73"/>
      <c r="B123" s="73"/>
      <c r="C123" s="73"/>
      <c r="D123" s="73"/>
      <c r="E123" s="73"/>
      <c r="F123" s="73"/>
      <c r="G123" s="73"/>
      <c r="H123" s="73"/>
      <c r="I123" s="73"/>
      <c r="J123" s="73"/>
      <c r="K123" s="73"/>
      <c r="L123" s="73" t="s">
        <v>88</v>
      </c>
      <c r="M123" s="76">
        <f>'Tabel 1.1'!L26</f>
        <v>8577218.7129999995</v>
      </c>
      <c r="N123" s="76">
        <f>'Tabel 1.1'!M26</f>
        <v>8551421.8870000001</v>
      </c>
      <c r="O123" s="73"/>
    </row>
    <row r="124" spans="1:15" x14ac:dyDescent="0.3">
      <c r="A124" s="73"/>
      <c r="B124" s="73"/>
      <c r="C124" s="73"/>
      <c r="D124" s="73"/>
      <c r="E124" s="73"/>
      <c r="F124" s="73"/>
      <c r="G124" s="73"/>
      <c r="H124" s="73"/>
      <c r="I124" s="73"/>
      <c r="J124" s="73"/>
      <c r="K124" s="73"/>
      <c r="L124" s="73" t="s">
        <v>83</v>
      </c>
      <c r="M124" s="76">
        <f>'Tabel 1.1'!L27</f>
        <v>16379295.104979999</v>
      </c>
      <c r="N124" s="76">
        <f>'Tabel 1.1'!M27</f>
        <v>16731870.53892</v>
      </c>
      <c r="O124" s="73"/>
    </row>
    <row r="125" spans="1:15" x14ac:dyDescent="0.3">
      <c r="A125" s="73"/>
      <c r="B125" s="73"/>
      <c r="C125" s="73"/>
      <c r="D125" s="73"/>
      <c r="E125" s="73"/>
      <c r="F125" s="73"/>
      <c r="G125" s="73"/>
      <c r="H125" s="73"/>
      <c r="I125" s="73"/>
      <c r="J125" s="73"/>
      <c r="K125" s="73"/>
      <c r="L125" s="73" t="s">
        <v>84</v>
      </c>
      <c r="M125" s="76">
        <f>'Tabel 1.1'!L28</f>
        <v>170908033.88999501</v>
      </c>
      <c r="N125" s="76">
        <f>'Tabel 1.1'!M28</f>
        <v>173422688.10699999</v>
      </c>
      <c r="O125" s="73"/>
    </row>
    <row r="126" spans="1:15" x14ac:dyDescent="0.3">
      <c r="A126" s="73"/>
      <c r="B126" s="73"/>
      <c r="C126" s="73"/>
      <c r="D126" s="73"/>
      <c r="E126" s="73"/>
      <c r="F126" s="73"/>
      <c r="G126" s="73"/>
      <c r="H126" s="73"/>
      <c r="I126" s="73"/>
      <c r="J126" s="73"/>
      <c r="K126" s="73"/>
      <c r="O126" s="73"/>
    </row>
    <row r="127" spans="1:15" x14ac:dyDescent="0.3">
      <c r="A127" s="73"/>
      <c r="B127" s="73"/>
      <c r="C127" s="73"/>
      <c r="D127" s="73"/>
      <c r="E127" s="73"/>
      <c r="F127" s="73"/>
      <c r="G127" s="73"/>
      <c r="H127" s="73"/>
      <c r="I127" s="73"/>
      <c r="J127" s="73"/>
      <c r="K127" s="73"/>
      <c r="O127" s="73"/>
    </row>
    <row r="128" spans="1:15" x14ac:dyDescent="0.3">
      <c r="A128" s="73"/>
      <c r="B128" s="73"/>
      <c r="C128" s="73"/>
      <c r="D128" s="73"/>
      <c r="E128" s="73"/>
      <c r="F128" s="73"/>
      <c r="G128" s="73"/>
      <c r="H128" s="73"/>
      <c r="I128" s="73"/>
      <c r="J128" s="73"/>
      <c r="K128" s="73"/>
      <c r="O128" s="73"/>
    </row>
    <row r="129" spans="1:15" x14ac:dyDescent="0.3">
      <c r="A129" s="73"/>
      <c r="B129" s="73"/>
      <c r="C129" s="73"/>
      <c r="D129" s="73"/>
      <c r="E129" s="73"/>
      <c r="F129" s="73"/>
      <c r="G129" s="73"/>
      <c r="H129" s="73"/>
      <c r="I129" s="73"/>
      <c r="J129" s="73"/>
      <c r="K129" s="73"/>
      <c r="O129" s="73"/>
    </row>
    <row r="130" spans="1:15" x14ac:dyDescent="0.3">
      <c r="A130" s="73"/>
      <c r="B130" s="73"/>
      <c r="C130" s="73"/>
      <c r="D130" s="73"/>
      <c r="E130" s="73"/>
      <c r="F130" s="73"/>
      <c r="G130" s="73"/>
      <c r="H130" s="73"/>
      <c r="I130" s="73"/>
      <c r="J130" s="73"/>
      <c r="K130" s="73"/>
      <c r="O130" s="73"/>
    </row>
    <row r="131" spans="1:15" x14ac:dyDescent="0.3">
      <c r="A131" s="73"/>
      <c r="B131" s="73"/>
      <c r="C131" s="73"/>
      <c r="D131" s="73"/>
      <c r="E131" s="73"/>
      <c r="F131" s="73"/>
      <c r="G131" s="73"/>
      <c r="H131" s="73"/>
      <c r="I131" s="73"/>
      <c r="J131" s="73"/>
      <c r="K131" s="73"/>
      <c r="O131" s="73"/>
    </row>
    <row r="132" spans="1:15" x14ac:dyDescent="0.3">
      <c r="A132" s="74" t="s">
        <v>429</v>
      </c>
      <c r="B132" s="73"/>
      <c r="C132" s="73"/>
      <c r="D132" s="73"/>
      <c r="E132" s="73"/>
      <c r="F132" s="73"/>
      <c r="G132" s="73"/>
      <c r="H132" s="73"/>
      <c r="I132" s="78"/>
      <c r="J132" s="73"/>
      <c r="K132" s="73"/>
      <c r="O132" s="73"/>
    </row>
    <row r="133" spans="1:15" x14ac:dyDescent="0.3">
      <c r="B133" s="73"/>
      <c r="C133" s="73"/>
      <c r="D133" s="73"/>
      <c r="E133" s="73"/>
      <c r="F133" s="73"/>
      <c r="G133" s="73"/>
      <c r="H133" s="73"/>
      <c r="I133" s="73"/>
      <c r="J133" s="73"/>
      <c r="K133" s="73"/>
      <c r="L133" s="73" t="s">
        <v>91</v>
      </c>
      <c r="O133" s="73"/>
    </row>
    <row r="134" spans="1:15" x14ac:dyDescent="0.3">
      <c r="A134" s="73"/>
      <c r="B134" s="73"/>
      <c r="C134" s="73"/>
      <c r="D134" s="73"/>
      <c r="E134" s="73"/>
      <c r="F134" s="73"/>
      <c r="G134" s="73"/>
      <c r="H134" s="73"/>
      <c r="I134" s="73"/>
      <c r="J134" s="73"/>
      <c r="K134" s="73"/>
      <c r="L134" s="73" t="s">
        <v>1</v>
      </c>
      <c r="O134" s="73"/>
    </row>
    <row r="135" spans="1:15" x14ac:dyDescent="0.3">
      <c r="A135" s="73"/>
      <c r="B135" s="73"/>
      <c r="C135" s="73"/>
      <c r="D135" s="73"/>
      <c r="E135" s="73"/>
      <c r="F135" s="73"/>
      <c r="G135" s="73"/>
      <c r="H135" s="73"/>
      <c r="I135" s="73"/>
      <c r="J135" s="73"/>
      <c r="K135" s="73"/>
      <c r="M135" s="73">
        <v>2015</v>
      </c>
      <c r="N135" s="73">
        <v>2016</v>
      </c>
      <c r="O135" s="73"/>
    </row>
    <row r="136" spans="1:15" x14ac:dyDescent="0.3">
      <c r="A136" s="73"/>
      <c r="B136" s="73"/>
      <c r="C136" s="73"/>
      <c r="D136" s="73"/>
      <c r="E136" s="73"/>
      <c r="F136" s="73"/>
      <c r="G136" s="73"/>
      <c r="H136" s="73"/>
      <c r="I136" s="73"/>
      <c r="J136" s="73"/>
      <c r="K136" s="73"/>
      <c r="L136" s="73" t="s">
        <v>67</v>
      </c>
      <c r="M136" s="76">
        <f>'Tabel 1.1'!L34</f>
        <v>11477606.638</v>
      </c>
      <c r="N136" s="76">
        <f>'Tabel 1.1'!M34</f>
        <v>12219937.159</v>
      </c>
      <c r="O136" s="73"/>
    </row>
    <row r="137" spans="1:15" x14ac:dyDescent="0.3">
      <c r="B137" s="73"/>
      <c r="C137" s="73"/>
      <c r="D137" s="73"/>
      <c r="E137" s="73"/>
      <c r="F137" s="73"/>
      <c r="G137" s="73"/>
      <c r="H137" s="73"/>
      <c r="I137" s="73"/>
      <c r="J137" s="73"/>
      <c r="K137" s="73"/>
      <c r="L137" s="73" t="s">
        <v>68</v>
      </c>
      <c r="M137" s="76">
        <f>'Tabel 1.1'!L35</f>
        <v>45606542</v>
      </c>
      <c r="N137" s="76">
        <f>'Tabel 1.1'!M35</f>
        <v>50966960.75</v>
      </c>
      <c r="O137" s="73"/>
    </row>
    <row r="138" spans="1:15" x14ac:dyDescent="0.3">
      <c r="B138" s="73"/>
      <c r="C138" s="73"/>
      <c r="D138" s="73"/>
      <c r="E138" s="73"/>
      <c r="F138" s="73"/>
      <c r="G138" s="73"/>
      <c r="H138" s="73"/>
      <c r="I138" s="73"/>
      <c r="J138" s="73"/>
      <c r="K138" s="73"/>
      <c r="L138" s="73" t="s">
        <v>70</v>
      </c>
      <c r="M138" s="76">
        <f>'Tabel 1.1'!L36</f>
        <v>2088707</v>
      </c>
      <c r="N138" s="76">
        <f>'Tabel 1.1'!M36</f>
        <v>2340738</v>
      </c>
      <c r="O138" s="73"/>
    </row>
    <row r="139" spans="1:15" x14ac:dyDescent="0.3">
      <c r="B139" s="73"/>
      <c r="C139" s="73"/>
      <c r="D139" s="73"/>
      <c r="E139" s="73"/>
      <c r="F139" s="73"/>
      <c r="G139" s="73"/>
      <c r="H139" s="73"/>
      <c r="I139" s="73"/>
      <c r="J139" s="73"/>
      <c r="K139" s="73"/>
      <c r="L139" s="78" t="s">
        <v>73</v>
      </c>
      <c r="M139" s="76">
        <f>'Tabel 1.1'!L37</f>
        <v>13975440.982000001</v>
      </c>
      <c r="N139" s="76">
        <f>'Tabel 1.1'!M37</f>
        <v>15287381.192</v>
      </c>
      <c r="O139" s="73"/>
    </row>
    <row r="140" spans="1:15" x14ac:dyDescent="0.3">
      <c r="B140" s="73"/>
      <c r="C140" s="73"/>
      <c r="D140" s="73"/>
      <c r="E140" s="73"/>
      <c r="F140" s="73"/>
      <c r="G140" s="73"/>
      <c r="H140" s="73"/>
      <c r="I140" s="73"/>
      <c r="J140" s="73"/>
      <c r="K140" s="73"/>
      <c r="L140" s="73" t="s">
        <v>76</v>
      </c>
      <c r="M140" s="76">
        <f>'Tabel 1.1'!L38</f>
        <v>1980338.3389999999</v>
      </c>
      <c r="N140" s="76">
        <f>'Tabel 1.1'!M38</f>
        <v>2046847.926</v>
      </c>
      <c r="O140" s="73"/>
    </row>
    <row r="141" spans="1:15" x14ac:dyDescent="0.3">
      <c r="B141" s="73"/>
      <c r="C141" s="73"/>
      <c r="D141" s="73"/>
      <c r="E141" s="73"/>
      <c r="F141" s="73"/>
      <c r="G141" s="73"/>
      <c r="H141" s="73"/>
      <c r="I141" s="73"/>
      <c r="J141" s="73"/>
      <c r="K141" s="73"/>
      <c r="L141" s="73" t="s">
        <v>77</v>
      </c>
      <c r="M141" s="76">
        <f>'Tabel 1.1'!L39</f>
        <v>946634</v>
      </c>
      <c r="N141" s="76">
        <f>'Tabel 1.1'!M39</f>
        <v>1251557</v>
      </c>
      <c r="O141" s="73"/>
    </row>
    <row r="142" spans="1:15" x14ac:dyDescent="0.3">
      <c r="B142" s="73"/>
      <c r="C142" s="73"/>
      <c r="D142" s="73"/>
      <c r="E142" s="73"/>
      <c r="F142" s="73"/>
      <c r="G142" s="73"/>
      <c r="H142" s="73"/>
      <c r="I142" s="73"/>
      <c r="J142" s="73"/>
      <c r="K142" s="73"/>
      <c r="L142" s="73" t="s">
        <v>81</v>
      </c>
      <c r="M142" s="76">
        <f>'Tabel 1.1'!L40</f>
        <v>34891610.600000001</v>
      </c>
      <c r="N142" s="76">
        <f>'Tabel 1.1'!M40</f>
        <v>39964500</v>
      </c>
      <c r="O142" s="73"/>
    </row>
    <row r="143" spans="1:15" x14ac:dyDescent="0.3">
      <c r="A143" s="73"/>
      <c r="B143" s="73"/>
      <c r="C143" s="73"/>
      <c r="D143" s="73"/>
      <c r="E143" s="73"/>
      <c r="F143" s="73"/>
      <c r="G143" s="73"/>
      <c r="H143" s="73"/>
      <c r="I143" s="73"/>
      <c r="J143" s="73"/>
      <c r="K143" s="73"/>
      <c r="L143" s="73" t="s">
        <v>87</v>
      </c>
      <c r="M143" s="76">
        <f>'Tabel 1.1'!L41</f>
        <v>1523752</v>
      </c>
      <c r="N143" s="76">
        <f>'Tabel 1.1'!M41</f>
        <v>1556437</v>
      </c>
      <c r="O143" s="73"/>
    </row>
    <row r="144" spans="1:15" x14ac:dyDescent="0.3">
      <c r="A144" s="73"/>
      <c r="B144" s="73"/>
      <c r="C144" s="73"/>
      <c r="D144" s="73"/>
      <c r="E144" s="73"/>
      <c r="F144" s="73"/>
      <c r="G144" s="73"/>
      <c r="H144" s="73"/>
      <c r="I144" s="73"/>
      <c r="J144" s="73"/>
      <c r="K144" s="73"/>
      <c r="L144" s="73" t="s">
        <v>88</v>
      </c>
      <c r="M144" s="76">
        <f>'Tabel 1.1'!L42</f>
        <v>596416.45449999999</v>
      </c>
      <c r="N144" s="76">
        <f>'Tabel 1.1'!M42</f>
        <v>524253.46220000001</v>
      </c>
      <c r="O144" s="73"/>
    </row>
    <row r="145" spans="1:17" ht="18.75" customHeight="1" x14ac:dyDescent="0.3">
      <c r="A145" s="73"/>
      <c r="B145" s="73"/>
      <c r="C145" s="73"/>
      <c r="D145" s="73"/>
      <c r="E145" s="73"/>
      <c r="F145" s="73"/>
      <c r="G145" s="73"/>
      <c r="H145" s="73"/>
      <c r="I145" s="73"/>
      <c r="J145" s="73"/>
      <c r="K145" s="73"/>
      <c r="L145" s="73" t="s">
        <v>83</v>
      </c>
      <c r="M145" s="76">
        <f>'Tabel 1.1'!L43</f>
        <v>14447433.17437</v>
      </c>
      <c r="N145" s="76">
        <f>'Tabel 1.1'!M43</f>
        <v>16453474.357000001</v>
      </c>
      <c r="O145" s="73"/>
    </row>
    <row r="146" spans="1:17" ht="18.75" customHeight="1" x14ac:dyDescent="0.3">
      <c r="A146" s="73"/>
      <c r="B146" s="73"/>
      <c r="C146" s="73"/>
      <c r="D146" s="73"/>
      <c r="E146" s="73"/>
      <c r="F146" s="73"/>
      <c r="G146" s="73"/>
      <c r="H146" s="73"/>
      <c r="I146" s="73"/>
      <c r="J146" s="73"/>
      <c r="K146" s="73"/>
      <c r="L146" s="73" t="s">
        <v>89</v>
      </c>
      <c r="M146" s="76">
        <f>'Tabel 1.1'!L44</f>
        <v>46716734.162149996</v>
      </c>
      <c r="N146" s="76">
        <f>'Tabel 1.1'!M44</f>
        <v>55234944.388999999</v>
      </c>
      <c r="O146" s="73"/>
    </row>
    <row r="147" spans="1:17" ht="18.75" customHeight="1" x14ac:dyDescent="0.3">
      <c r="A147" s="73"/>
      <c r="B147" s="73"/>
      <c r="C147" s="73"/>
      <c r="D147" s="73"/>
      <c r="E147" s="73"/>
      <c r="F147" s="73"/>
      <c r="G147" s="73"/>
      <c r="H147" s="73"/>
      <c r="I147" s="73"/>
      <c r="J147" s="73"/>
      <c r="K147" s="73"/>
      <c r="M147" s="76"/>
      <c r="O147" s="73"/>
    </row>
    <row r="148" spans="1:17" ht="18.75" customHeight="1" x14ac:dyDescent="0.3">
      <c r="A148" s="73"/>
      <c r="B148" s="73"/>
      <c r="C148" s="73"/>
      <c r="D148" s="73"/>
      <c r="E148" s="73"/>
      <c r="F148" s="73"/>
      <c r="G148" s="73"/>
      <c r="H148" s="73"/>
      <c r="I148" s="73"/>
      <c r="J148" s="73"/>
      <c r="K148" s="73"/>
      <c r="O148" s="73"/>
    </row>
    <row r="149" spans="1:17" ht="18.75" customHeight="1" x14ac:dyDescent="0.3">
      <c r="A149" s="73"/>
      <c r="B149" s="73"/>
      <c r="C149" s="73"/>
      <c r="D149" s="73"/>
      <c r="E149" s="73"/>
      <c r="F149" s="73"/>
      <c r="G149" s="73"/>
      <c r="H149" s="73"/>
      <c r="I149" s="73"/>
      <c r="J149" s="73"/>
      <c r="K149" s="73"/>
      <c r="O149" s="73"/>
    </row>
    <row r="150" spans="1:17" ht="18.75" customHeight="1" x14ac:dyDescent="0.3">
      <c r="A150" s="73"/>
      <c r="B150" s="73"/>
      <c r="C150" s="73"/>
      <c r="D150" s="73"/>
      <c r="E150" s="73"/>
      <c r="F150" s="73"/>
      <c r="G150" s="73"/>
      <c r="H150" s="73"/>
      <c r="I150" s="73"/>
      <c r="J150" s="73"/>
      <c r="K150" s="73"/>
      <c r="O150" s="73"/>
      <c r="Q150" s="73"/>
    </row>
    <row r="151" spans="1:17" ht="18.75" customHeight="1" x14ac:dyDescent="0.3">
      <c r="A151" s="73"/>
      <c r="B151" s="73"/>
      <c r="C151" s="73"/>
      <c r="D151" s="73"/>
      <c r="E151" s="73"/>
      <c r="F151" s="73"/>
      <c r="G151" s="73"/>
      <c r="H151" s="73"/>
      <c r="I151" s="73"/>
      <c r="J151" s="73"/>
      <c r="K151" s="73"/>
      <c r="O151" s="73"/>
      <c r="Q151" s="73"/>
    </row>
    <row r="152" spans="1:17" ht="18.75" customHeight="1" x14ac:dyDescent="0.3">
      <c r="A152" s="73"/>
      <c r="B152" s="73"/>
      <c r="C152" s="73"/>
      <c r="D152" s="73"/>
      <c r="E152" s="73"/>
      <c r="F152" s="73"/>
      <c r="G152" s="73"/>
      <c r="H152" s="73"/>
      <c r="I152" s="73"/>
      <c r="J152" s="73"/>
      <c r="K152" s="73"/>
      <c r="O152" s="73"/>
      <c r="Q152" s="73"/>
    </row>
    <row r="153" spans="1:17" ht="18.75" customHeight="1" x14ac:dyDescent="0.3">
      <c r="A153" s="73"/>
      <c r="B153" s="73"/>
      <c r="C153" s="73"/>
      <c r="D153" s="73"/>
      <c r="E153" s="73"/>
      <c r="F153" s="73"/>
      <c r="G153" s="73"/>
      <c r="H153" s="73"/>
      <c r="I153" s="73"/>
      <c r="J153" s="73"/>
      <c r="K153" s="73"/>
      <c r="O153" s="73"/>
      <c r="Q153" s="73"/>
    </row>
    <row r="154" spans="1:17" ht="18.75" customHeight="1" x14ac:dyDescent="0.3">
      <c r="A154" s="73"/>
      <c r="B154" s="73"/>
      <c r="C154" s="73"/>
      <c r="D154" s="73"/>
      <c r="E154" s="73"/>
      <c r="F154" s="73"/>
      <c r="G154" s="73"/>
      <c r="H154" s="73"/>
      <c r="I154" s="73"/>
      <c r="J154" s="73"/>
      <c r="K154" s="73"/>
      <c r="O154" s="73"/>
      <c r="Q154" s="73"/>
    </row>
    <row r="155" spans="1:17" ht="18.75" customHeight="1" x14ac:dyDescent="0.3">
      <c r="A155" s="73"/>
      <c r="B155" s="73"/>
      <c r="C155" s="73"/>
      <c r="D155" s="73"/>
      <c r="E155" s="73"/>
      <c r="F155" s="73"/>
      <c r="G155" s="73"/>
      <c r="H155" s="73"/>
      <c r="I155" s="73"/>
      <c r="J155" s="73"/>
      <c r="K155" s="73"/>
      <c r="O155" s="73"/>
      <c r="Q155" s="73"/>
    </row>
    <row r="156" spans="1:17" ht="18.75" customHeight="1" x14ac:dyDescent="0.3">
      <c r="A156" s="73"/>
      <c r="B156" s="73"/>
      <c r="C156" s="73"/>
      <c r="D156" s="73"/>
      <c r="E156" s="73"/>
      <c r="F156" s="73"/>
      <c r="G156" s="73"/>
      <c r="H156" s="73"/>
      <c r="I156" s="73"/>
      <c r="J156" s="73"/>
      <c r="K156" s="73"/>
      <c r="O156" s="73"/>
      <c r="Q156" s="73"/>
    </row>
    <row r="157" spans="1:17" ht="18.75" customHeight="1" x14ac:dyDescent="0.3">
      <c r="A157" s="73"/>
      <c r="B157" s="73"/>
      <c r="C157" s="73"/>
      <c r="D157" s="73"/>
      <c r="E157" s="73"/>
      <c r="F157" s="73"/>
      <c r="G157" s="73"/>
      <c r="H157" s="73"/>
      <c r="I157" s="73"/>
      <c r="J157" s="73"/>
      <c r="K157" s="73"/>
      <c r="O157" s="73"/>
      <c r="Q157" s="73"/>
    </row>
    <row r="158" spans="1:17" ht="18.75" customHeight="1" x14ac:dyDescent="0.3">
      <c r="A158" s="73"/>
      <c r="B158" s="73"/>
      <c r="C158" s="73"/>
      <c r="D158" s="73"/>
      <c r="E158" s="73"/>
      <c r="F158" s="73"/>
      <c r="G158" s="73"/>
      <c r="H158" s="73"/>
      <c r="I158" s="73"/>
      <c r="J158" s="73"/>
      <c r="K158" s="73"/>
      <c r="O158" s="73"/>
      <c r="Q158" s="73"/>
    </row>
    <row r="159" spans="1:17" ht="18.75" customHeight="1" x14ac:dyDescent="0.3">
      <c r="A159" s="74" t="s">
        <v>430</v>
      </c>
      <c r="B159" s="73"/>
      <c r="C159" s="73"/>
      <c r="D159" s="73"/>
      <c r="E159" s="73"/>
      <c r="F159" s="73"/>
      <c r="G159" s="73"/>
      <c r="H159" s="78"/>
      <c r="I159" s="73"/>
      <c r="J159" s="73"/>
      <c r="K159" s="73"/>
      <c r="O159" s="73"/>
      <c r="Q159" s="73"/>
    </row>
    <row r="160" spans="1:17" ht="18.75" customHeight="1" x14ac:dyDescent="0.3">
      <c r="A160" s="73"/>
      <c r="B160" s="73"/>
      <c r="C160" s="73"/>
      <c r="D160" s="73"/>
      <c r="E160" s="73"/>
      <c r="F160" s="73"/>
      <c r="G160" s="73"/>
      <c r="H160" s="73"/>
      <c r="I160" s="73"/>
      <c r="J160" s="73"/>
      <c r="K160" s="73"/>
      <c r="L160" s="73" t="s">
        <v>92</v>
      </c>
      <c r="O160" s="73"/>
      <c r="Q160" s="73"/>
    </row>
    <row r="161" spans="1:17" ht="18.75" customHeight="1" x14ac:dyDescent="0.3">
      <c r="A161" s="73"/>
      <c r="B161" s="73"/>
      <c r="C161" s="73"/>
      <c r="D161" s="73"/>
      <c r="E161" s="73"/>
      <c r="F161" s="73"/>
      <c r="G161" s="73"/>
      <c r="H161" s="73"/>
      <c r="I161" s="73"/>
      <c r="J161" s="73"/>
      <c r="K161" s="73"/>
      <c r="L161" s="73" t="s">
        <v>0</v>
      </c>
      <c r="O161" s="73"/>
      <c r="Q161" s="73"/>
    </row>
    <row r="162" spans="1:17" ht="18.75" customHeight="1" x14ac:dyDescent="0.3">
      <c r="A162" s="73"/>
      <c r="B162" s="73"/>
      <c r="C162" s="73"/>
      <c r="D162" s="73"/>
      <c r="E162" s="73"/>
      <c r="F162" s="73"/>
      <c r="G162" s="73"/>
      <c r="H162" s="73"/>
      <c r="I162" s="73"/>
      <c r="J162" s="73"/>
      <c r="K162" s="73"/>
      <c r="M162" s="73">
        <v>2015</v>
      </c>
      <c r="N162" s="73">
        <v>2016</v>
      </c>
      <c r="O162" s="73"/>
      <c r="Q162" s="73"/>
    </row>
    <row r="163" spans="1:17" ht="18.75" customHeight="1" x14ac:dyDescent="0.3">
      <c r="A163" s="73"/>
      <c r="B163" s="73"/>
      <c r="C163" s="73"/>
      <c r="D163" s="73"/>
      <c r="E163" s="73"/>
      <c r="F163" s="73"/>
      <c r="G163" s="73"/>
      <c r="H163" s="73"/>
      <c r="I163" s="73"/>
      <c r="J163" s="73"/>
      <c r="K163" s="73"/>
      <c r="L163" s="73" t="s">
        <v>67</v>
      </c>
      <c r="M163" s="76">
        <v>-5423.009</v>
      </c>
      <c r="N163" s="76">
        <v>3164.3149999999996</v>
      </c>
      <c r="O163" s="73"/>
      <c r="Q163" s="73"/>
    </row>
    <row r="164" spans="1:17" ht="18.75" customHeight="1" x14ac:dyDescent="0.3">
      <c r="A164" s="73"/>
      <c r="B164" s="73"/>
      <c r="C164" s="73"/>
      <c r="D164" s="73"/>
      <c r="E164" s="73"/>
      <c r="F164" s="73"/>
      <c r="G164" s="73"/>
      <c r="H164" s="73"/>
      <c r="I164" s="73"/>
      <c r="J164" s="73"/>
      <c r="K164" s="73"/>
      <c r="L164" s="73" t="s">
        <v>68</v>
      </c>
      <c r="M164" s="76">
        <v>-12638250</v>
      </c>
      <c r="N164" s="76">
        <v>98448</v>
      </c>
      <c r="O164" s="73"/>
      <c r="Q164" s="73"/>
    </row>
    <row r="165" spans="1:17" ht="18.75" customHeight="1" x14ac:dyDescent="0.3">
      <c r="A165" s="73"/>
      <c r="B165" s="73"/>
      <c r="C165" s="73"/>
      <c r="D165" s="73"/>
      <c r="E165" s="73"/>
      <c r="F165" s="73"/>
      <c r="G165" s="73"/>
      <c r="H165" s="73"/>
      <c r="I165" s="73"/>
      <c r="J165" s="73"/>
      <c r="K165" s="73"/>
      <c r="L165" s="78" t="s">
        <v>73</v>
      </c>
      <c r="M165" s="76">
        <v>10295.830000000002</v>
      </c>
      <c r="N165" s="76">
        <v>5465.6219999999994</v>
      </c>
      <c r="O165" s="73"/>
      <c r="Q165" s="73"/>
    </row>
    <row r="166" spans="1:17" ht="18.75" customHeight="1" x14ac:dyDescent="0.3">
      <c r="A166" s="73"/>
      <c r="B166" s="73"/>
      <c r="C166" s="73"/>
      <c r="D166" s="73"/>
      <c r="E166" s="73"/>
      <c r="F166" s="73"/>
      <c r="G166" s="73"/>
      <c r="H166" s="73"/>
      <c r="I166" s="73"/>
      <c r="J166" s="73"/>
      <c r="K166" s="73"/>
      <c r="L166" s="78" t="s">
        <v>76</v>
      </c>
      <c r="M166" s="76">
        <v>9909451.6539999992</v>
      </c>
      <c r="N166" s="76">
        <v>1734144.8229999999</v>
      </c>
      <c r="O166" s="73"/>
      <c r="Q166" s="73"/>
    </row>
    <row r="167" spans="1:17" ht="18.75" customHeight="1" x14ac:dyDescent="0.3">
      <c r="A167" s="73"/>
      <c r="B167" s="73"/>
      <c r="C167" s="73"/>
      <c r="D167" s="73"/>
      <c r="E167" s="73"/>
      <c r="F167" s="73"/>
      <c r="G167" s="73"/>
      <c r="H167" s="73"/>
      <c r="I167" s="73"/>
      <c r="J167" s="73"/>
      <c r="K167" s="73"/>
      <c r="L167" s="78" t="s">
        <v>77</v>
      </c>
      <c r="M167" s="76">
        <v>434</v>
      </c>
      <c r="N167" s="76">
        <v>-1716</v>
      </c>
      <c r="O167" s="73"/>
      <c r="Q167" s="73"/>
    </row>
    <row r="168" spans="1:17" ht="18.75" customHeight="1" x14ac:dyDescent="0.3">
      <c r="A168" s="73"/>
      <c r="B168" s="73"/>
      <c r="C168" s="73"/>
      <c r="D168" s="73"/>
      <c r="E168" s="73"/>
      <c r="F168" s="73"/>
      <c r="G168" s="73"/>
      <c r="H168" s="73"/>
      <c r="I168" s="73"/>
      <c r="J168" s="73"/>
      <c r="K168" s="73"/>
      <c r="L168" s="73" t="s">
        <v>81</v>
      </c>
      <c r="M168" s="76">
        <v>-211079.90237999998</v>
      </c>
      <c r="N168" s="76">
        <v>-84367.382789999989</v>
      </c>
      <c r="O168" s="73"/>
      <c r="Q168" s="73"/>
    </row>
    <row r="169" spans="1:17" ht="18.75" customHeight="1" x14ac:dyDescent="0.3">
      <c r="A169" s="73"/>
      <c r="B169" s="73"/>
      <c r="C169" s="73"/>
      <c r="D169" s="73"/>
      <c r="E169" s="73"/>
      <c r="F169" s="73"/>
      <c r="G169" s="73"/>
      <c r="H169" s="73"/>
      <c r="I169" s="73"/>
      <c r="J169" s="73"/>
      <c r="K169" s="73"/>
      <c r="L169" s="73" t="s">
        <v>88</v>
      </c>
      <c r="M169" s="76">
        <v>11620.27246</v>
      </c>
      <c r="N169" s="76">
        <v>-4800.8559999999998</v>
      </c>
      <c r="O169" s="73"/>
      <c r="Q169" s="73"/>
    </row>
    <row r="170" spans="1:17" ht="18.75" customHeight="1" x14ac:dyDescent="0.3">
      <c r="A170" s="73"/>
      <c r="B170" s="73"/>
      <c r="C170" s="73"/>
      <c r="D170" s="73"/>
      <c r="E170" s="73"/>
      <c r="F170" s="73"/>
      <c r="G170" s="73"/>
      <c r="H170" s="73"/>
      <c r="I170" s="73"/>
      <c r="J170" s="73"/>
      <c r="K170" s="73"/>
      <c r="L170" s="73" t="s">
        <v>83</v>
      </c>
      <c r="M170" s="76">
        <v>1718.8451399999976</v>
      </c>
      <c r="N170" s="76">
        <v>6068.3063500000007</v>
      </c>
      <c r="O170" s="73"/>
      <c r="Q170" s="73"/>
    </row>
    <row r="171" spans="1:17" ht="18.75" customHeight="1" x14ac:dyDescent="0.3">
      <c r="A171" s="73"/>
      <c r="B171" s="73"/>
      <c r="C171" s="73"/>
      <c r="D171" s="73"/>
      <c r="E171" s="73"/>
      <c r="F171" s="73"/>
      <c r="G171" s="73"/>
      <c r="H171" s="73"/>
      <c r="I171" s="73"/>
      <c r="J171" s="73"/>
      <c r="K171" s="73"/>
      <c r="L171" s="73" t="s">
        <v>84</v>
      </c>
      <c r="M171" s="76">
        <v>-3295312.4840000002</v>
      </c>
      <c r="N171" s="76">
        <v>-1973854.8429999999</v>
      </c>
      <c r="O171" s="73"/>
    </row>
    <row r="172" spans="1:17" ht="18.75" customHeight="1" x14ac:dyDescent="0.3">
      <c r="A172" s="73"/>
      <c r="B172" s="73"/>
      <c r="C172" s="73"/>
      <c r="D172" s="73"/>
      <c r="E172" s="73"/>
      <c r="F172" s="73"/>
      <c r="G172" s="73"/>
      <c r="H172" s="73"/>
      <c r="I172" s="73"/>
      <c r="J172" s="73"/>
      <c r="K172" s="73"/>
      <c r="M172" s="76"/>
      <c r="N172" s="76"/>
      <c r="O172" s="73"/>
    </row>
    <row r="173" spans="1:17" ht="18.75" customHeight="1" x14ac:dyDescent="0.3">
      <c r="A173" s="73"/>
      <c r="B173" s="73"/>
      <c r="C173" s="73"/>
      <c r="D173" s="73"/>
      <c r="E173" s="73"/>
      <c r="F173" s="73"/>
      <c r="G173" s="73"/>
      <c r="H173" s="73"/>
      <c r="I173" s="73"/>
      <c r="J173" s="73"/>
      <c r="K173" s="73"/>
      <c r="M173" s="76"/>
      <c r="N173" s="76"/>
      <c r="O173" s="73"/>
    </row>
    <row r="174" spans="1:17" ht="18.75" customHeight="1" x14ac:dyDescent="0.3">
      <c r="A174" s="73"/>
      <c r="B174" s="73"/>
      <c r="C174" s="73"/>
      <c r="D174" s="73"/>
      <c r="E174" s="73"/>
      <c r="F174" s="73"/>
      <c r="G174" s="73"/>
      <c r="H174" s="73"/>
      <c r="I174" s="73"/>
      <c r="J174" s="73"/>
      <c r="K174" s="73"/>
      <c r="M174" s="76"/>
      <c r="N174" s="76"/>
      <c r="O174" s="73"/>
    </row>
    <row r="175" spans="1:17" ht="18.75" customHeight="1" x14ac:dyDescent="0.3">
      <c r="A175" s="73"/>
      <c r="B175" s="73"/>
      <c r="C175" s="73"/>
      <c r="D175" s="73"/>
      <c r="E175" s="73"/>
      <c r="F175" s="73"/>
      <c r="G175" s="73"/>
      <c r="H175" s="73"/>
      <c r="I175" s="73"/>
      <c r="J175" s="73"/>
      <c r="K175" s="73"/>
      <c r="M175" s="76"/>
      <c r="N175" s="76"/>
      <c r="O175" s="73"/>
    </row>
    <row r="176" spans="1:17" ht="18.75" customHeight="1" x14ac:dyDescent="0.3">
      <c r="A176" s="73"/>
      <c r="B176" s="73"/>
      <c r="C176" s="73"/>
      <c r="D176" s="73"/>
      <c r="E176" s="73"/>
      <c r="F176" s="73"/>
      <c r="G176" s="73"/>
      <c r="H176" s="73"/>
      <c r="I176" s="73"/>
      <c r="J176" s="73"/>
      <c r="K176" s="73"/>
      <c r="M176" s="76"/>
      <c r="N176" s="76"/>
      <c r="O176" s="73"/>
    </row>
    <row r="177" spans="1:15" x14ac:dyDescent="0.3">
      <c r="A177" s="73"/>
      <c r="B177" s="73"/>
      <c r="C177" s="73"/>
      <c r="D177" s="73"/>
      <c r="E177" s="73"/>
      <c r="F177" s="73"/>
      <c r="G177" s="73"/>
      <c r="H177" s="73"/>
      <c r="I177" s="73"/>
      <c r="J177" s="73"/>
      <c r="K177" s="73"/>
      <c r="M177" s="76"/>
      <c r="N177" s="76"/>
      <c r="O177" s="73"/>
    </row>
    <row r="178" spans="1:15" x14ac:dyDescent="0.3">
      <c r="A178" s="73"/>
      <c r="B178" s="73"/>
      <c r="C178" s="73"/>
      <c r="D178" s="73"/>
      <c r="E178" s="73"/>
      <c r="F178" s="73"/>
      <c r="G178" s="73"/>
      <c r="H178" s="73"/>
      <c r="I178" s="73"/>
      <c r="J178" s="73"/>
      <c r="K178" s="73"/>
      <c r="M178" s="76"/>
      <c r="N178" s="76"/>
      <c r="O178" s="73"/>
    </row>
    <row r="179" spans="1:15" x14ac:dyDescent="0.3">
      <c r="A179" s="73"/>
      <c r="B179" s="73"/>
      <c r="C179" s="73"/>
      <c r="D179" s="73"/>
      <c r="E179" s="73"/>
      <c r="F179" s="73"/>
      <c r="G179" s="73"/>
      <c r="H179" s="73"/>
      <c r="I179" s="73"/>
      <c r="J179" s="73"/>
      <c r="K179" s="73"/>
      <c r="M179" s="76"/>
      <c r="N179" s="76"/>
      <c r="O179" s="73"/>
    </row>
    <row r="180" spans="1:15" x14ac:dyDescent="0.3">
      <c r="A180" s="73"/>
      <c r="B180" s="73"/>
      <c r="C180" s="73"/>
      <c r="D180" s="73"/>
      <c r="E180" s="73"/>
      <c r="F180" s="73"/>
      <c r="G180" s="73"/>
      <c r="H180" s="73"/>
      <c r="I180" s="73"/>
      <c r="J180" s="73"/>
      <c r="K180" s="73"/>
      <c r="O180" s="73"/>
    </row>
    <row r="181" spans="1:15" x14ac:dyDescent="0.3">
      <c r="A181" s="73"/>
      <c r="B181" s="73"/>
      <c r="C181" s="73"/>
      <c r="D181" s="73"/>
      <c r="E181" s="73"/>
      <c r="F181" s="73"/>
      <c r="G181" s="73"/>
      <c r="H181" s="73"/>
      <c r="I181" s="73"/>
      <c r="J181" s="73"/>
      <c r="K181" s="73"/>
      <c r="O181" s="73"/>
    </row>
    <row r="182" spans="1:15" x14ac:dyDescent="0.3">
      <c r="A182" s="73"/>
      <c r="B182" s="73"/>
      <c r="C182" s="73"/>
      <c r="D182" s="73"/>
      <c r="E182" s="73"/>
      <c r="F182" s="73"/>
      <c r="G182" s="73"/>
      <c r="H182" s="73"/>
      <c r="I182" s="73"/>
      <c r="J182" s="73"/>
      <c r="K182" s="73"/>
      <c r="O182" s="73"/>
    </row>
    <row r="183" spans="1:15" x14ac:dyDescent="0.3">
      <c r="A183" s="73"/>
      <c r="B183" s="73"/>
      <c r="C183" s="73"/>
      <c r="D183" s="73"/>
      <c r="E183" s="73"/>
      <c r="F183" s="73"/>
      <c r="G183" s="73"/>
      <c r="H183" s="73"/>
      <c r="I183" s="73"/>
      <c r="J183" s="73"/>
      <c r="K183" s="73"/>
      <c r="O183" s="73"/>
    </row>
    <row r="184" spans="1:15" x14ac:dyDescent="0.3">
      <c r="A184" s="74" t="s">
        <v>431</v>
      </c>
      <c r="B184" s="73"/>
      <c r="C184" s="73"/>
      <c r="D184" s="73"/>
      <c r="E184" s="73"/>
      <c r="F184" s="73"/>
      <c r="G184" s="73"/>
      <c r="H184" s="78"/>
      <c r="I184" s="73"/>
      <c r="J184" s="73"/>
      <c r="K184" s="73"/>
      <c r="O184" s="73"/>
    </row>
    <row r="185" spans="1:15" x14ac:dyDescent="0.3">
      <c r="B185" s="73"/>
      <c r="C185" s="73"/>
      <c r="D185" s="73"/>
      <c r="E185" s="73"/>
      <c r="F185" s="73"/>
      <c r="G185" s="73"/>
      <c r="H185" s="73"/>
      <c r="I185" s="73"/>
      <c r="J185" s="73"/>
      <c r="K185" s="73"/>
      <c r="O185" s="73"/>
    </row>
    <row r="186" spans="1:15" x14ac:dyDescent="0.3">
      <c r="A186" s="73"/>
      <c r="B186" s="73"/>
      <c r="C186" s="73"/>
      <c r="D186" s="73"/>
      <c r="E186" s="73"/>
      <c r="F186" s="73"/>
      <c r="G186" s="73"/>
      <c r="H186" s="73"/>
      <c r="I186" s="73"/>
      <c r="J186" s="73"/>
      <c r="K186" s="73"/>
      <c r="L186" s="73" t="s">
        <v>93</v>
      </c>
      <c r="O186" s="73"/>
    </row>
    <row r="187" spans="1:15" x14ac:dyDescent="0.3">
      <c r="A187" s="73"/>
      <c r="B187" s="73"/>
      <c r="C187" s="73"/>
      <c r="D187" s="73"/>
      <c r="E187" s="73"/>
      <c r="F187" s="73"/>
      <c r="G187" s="73"/>
      <c r="H187" s="73"/>
      <c r="I187" s="73"/>
      <c r="J187" s="73"/>
      <c r="K187" s="73"/>
      <c r="L187" s="73" t="s">
        <v>1</v>
      </c>
      <c r="O187" s="73"/>
    </row>
    <row r="188" spans="1:15" x14ac:dyDescent="0.3">
      <c r="A188" s="73"/>
      <c r="B188" s="73"/>
      <c r="C188" s="73"/>
      <c r="D188" s="73"/>
      <c r="E188" s="73"/>
      <c r="F188" s="73"/>
      <c r="G188" s="73"/>
      <c r="H188" s="73"/>
      <c r="I188" s="73"/>
      <c r="J188" s="73"/>
      <c r="K188" s="73"/>
      <c r="M188" s="73">
        <v>2015</v>
      </c>
      <c r="N188" s="73">
        <v>2016</v>
      </c>
      <c r="O188" s="73"/>
    </row>
    <row r="189" spans="1:15" x14ac:dyDescent="0.3">
      <c r="A189" s="73"/>
      <c r="B189" s="73"/>
      <c r="C189" s="73"/>
      <c r="D189" s="73"/>
      <c r="E189" s="73"/>
      <c r="F189" s="73"/>
      <c r="G189" s="73"/>
      <c r="H189" s="73"/>
      <c r="I189" s="73"/>
      <c r="J189" s="73"/>
      <c r="K189" s="73"/>
      <c r="L189" s="73" t="s">
        <v>67</v>
      </c>
      <c r="M189" s="76">
        <v>-48488.633000000002</v>
      </c>
      <c r="N189" s="76">
        <v>66036.539000000019</v>
      </c>
      <c r="O189" s="73"/>
    </row>
    <row r="190" spans="1:15" x14ac:dyDescent="0.3">
      <c r="A190" s="73"/>
      <c r="B190" s="73"/>
      <c r="C190" s="73"/>
      <c r="D190" s="73"/>
      <c r="E190" s="73"/>
      <c r="F190" s="73"/>
      <c r="G190" s="73"/>
      <c r="H190" s="73"/>
      <c r="I190" s="73"/>
      <c r="J190" s="73"/>
      <c r="K190" s="73"/>
      <c r="L190" s="73" t="s">
        <v>68</v>
      </c>
      <c r="M190" s="76">
        <v>172763</v>
      </c>
      <c r="N190" s="76">
        <v>200017</v>
      </c>
      <c r="O190" s="73"/>
    </row>
    <row r="191" spans="1:15" x14ac:dyDescent="0.3">
      <c r="A191" s="73"/>
      <c r="B191" s="73"/>
      <c r="C191" s="73"/>
      <c r="D191" s="73"/>
      <c r="E191" s="73"/>
      <c r="F191" s="73"/>
      <c r="G191" s="73"/>
      <c r="H191" s="73"/>
      <c r="I191" s="73"/>
      <c r="J191" s="73"/>
      <c r="K191" s="73"/>
      <c r="L191" s="73" t="s">
        <v>70</v>
      </c>
      <c r="M191" s="76">
        <v>19723.79</v>
      </c>
      <c r="N191" s="76">
        <v>22327.125</v>
      </c>
      <c r="O191" s="73"/>
    </row>
    <row r="192" spans="1:15" x14ac:dyDescent="0.3">
      <c r="A192" s="73"/>
      <c r="B192" s="73"/>
      <c r="C192" s="73"/>
      <c r="D192" s="73"/>
      <c r="E192" s="73"/>
      <c r="F192" s="73"/>
      <c r="G192" s="73"/>
      <c r="H192" s="73"/>
      <c r="I192" s="73"/>
      <c r="J192" s="73"/>
      <c r="K192" s="73"/>
      <c r="L192" s="78" t="s">
        <v>73</v>
      </c>
      <c r="M192" s="76">
        <v>-14575.571999999986</v>
      </c>
      <c r="N192" s="76">
        <v>81229.822</v>
      </c>
      <c r="O192" s="73"/>
    </row>
    <row r="193" spans="1:15" x14ac:dyDescent="0.3">
      <c r="A193" s="73"/>
      <c r="B193" s="73"/>
      <c r="C193" s="73"/>
      <c r="D193" s="73"/>
      <c r="E193" s="73"/>
      <c r="F193" s="73"/>
      <c r="G193" s="73"/>
      <c r="H193" s="73"/>
      <c r="I193" s="73"/>
      <c r="J193" s="73"/>
      <c r="K193" s="73"/>
      <c r="L193" s="73" t="s">
        <v>77</v>
      </c>
      <c r="M193" s="76">
        <v>29624</v>
      </c>
      <c r="N193" s="76">
        <v>14951</v>
      </c>
      <c r="O193" s="73"/>
    </row>
    <row r="194" spans="1:15" x14ac:dyDescent="0.3">
      <c r="A194" s="73"/>
      <c r="B194" s="73"/>
      <c r="C194" s="73"/>
      <c r="D194" s="73"/>
      <c r="E194" s="73"/>
      <c r="F194" s="73"/>
      <c r="G194" s="73"/>
      <c r="H194" s="73"/>
      <c r="I194" s="73"/>
      <c r="J194" s="73"/>
      <c r="K194" s="73"/>
      <c r="L194" s="73" t="s">
        <v>81</v>
      </c>
      <c r="M194" s="76">
        <v>-281369.82120000001</v>
      </c>
      <c r="N194" s="76">
        <v>-429389.11466000002</v>
      </c>
      <c r="O194" s="73"/>
    </row>
    <row r="195" spans="1:15" x14ac:dyDescent="0.3">
      <c r="A195" s="73"/>
      <c r="B195" s="73"/>
      <c r="C195" s="73"/>
      <c r="D195" s="73"/>
      <c r="E195" s="73"/>
      <c r="F195" s="73"/>
      <c r="G195" s="73"/>
      <c r="H195" s="73"/>
      <c r="I195" s="73"/>
      <c r="J195" s="73"/>
      <c r="K195" s="73"/>
      <c r="L195" s="73" t="s">
        <v>87</v>
      </c>
      <c r="M195" s="76">
        <v>-3684</v>
      </c>
      <c r="N195" s="76">
        <v>18281</v>
      </c>
      <c r="O195" s="73"/>
    </row>
    <row r="196" spans="1:15" x14ac:dyDescent="0.3">
      <c r="A196" s="73"/>
      <c r="B196" s="73"/>
      <c r="C196" s="73"/>
      <c r="D196" s="73"/>
      <c r="E196" s="73"/>
      <c r="F196" s="73"/>
      <c r="G196" s="73"/>
      <c r="H196" s="73"/>
      <c r="I196" s="73"/>
      <c r="J196" s="73"/>
      <c r="K196" s="73"/>
      <c r="L196" s="73" t="s">
        <v>88</v>
      </c>
      <c r="M196" s="76">
        <v>16366.689999999999</v>
      </c>
      <c r="N196" s="76">
        <v>-11</v>
      </c>
      <c r="O196" s="73"/>
    </row>
    <row r="197" spans="1:15" x14ac:dyDescent="0.3">
      <c r="A197" s="73"/>
      <c r="B197" s="73"/>
      <c r="C197" s="73"/>
      <c r="D197" s="73"/>
      <c r="E197" s="73"/>
      <c r="F197" s="73"/>
      <c r="G197" s="73"/>
      <c r="H197" s="73"/>
      <c r="I197" s="73"/>
      <c r="J197" s="73"/>
      <c r="K197" s="73"/>
      <c r="L197" s="73" t="s">
        <v>83</v>
      </c>
      <c r="M197" s="76">
        <v>53939.98421000001</v>
      </c>
      <c r="N197" s="76">
        <v>488344.01328999992</v>
      </c>
      <c r="O197" s="73"/>
    </row>
    <row r="198" spans="1:15" x14ac:dyDescent="0.3">
      <c r="A198" s="73"/>
      <c r="B198" s="73"/>
      <c r="C198" s="73"/>
      <c r="D198" s="73"/>
      <c r="E198" s="73"/>
      <c r="F198" s="73"/>
      <c r="G198" s="73"/>
      <c r="H198" s="73"/>
      <c r="I198" s="73"/>
      <c r="J198" s="73"/>
      <c r="K198" s="73"/>
      <c r="L198" s="73" t="s">
        <v>89</v>
      </c>
      <c r="M198" s="76">
        <v>96039.800760000013</v>
      </c>
      <c r="N198" s="76">
        <v>-172015.20699999999</v>
      </c>
      <c r="O198" s="73"/>
    </row>
    <row r="199" spans="1:15" x14ac:dyDescent="0.3">
      <c r="A199" s="73"/>
      <c r="B199" s="73"/>
      <c r="C199" s="73"/>
      <c r="D199" s="73"/>
      <c r="E199" s="73"/>
      <c r="F199" s="73"/>
      <c r="G199" s="73"/>
      <c r="H199" s="73"/>
      <c r="I199" s="73"/>
      <c r="J199" s="73"/>
      <c r="K199" s="73"/>
      <c r="O199" s="73"/>
    </row>
    <row r="200" spans="1:15" x14ac:dyDescent="0.3">
      <c r="A200" s="73"/>
      <c r="B200" s="73"/>
      <c r="C200" s="73"/>
      <c r="D200" s="73"/>
      <c r="E200" s="73"/>
      <c r="F200" s="73"/>
      <c r="G200" s="73"/>
      <c r="H200" s="73"/>
      <c r="I200" s="73"/>
      <c r="J200" s="73"/>
      <c r="K200" s="73"/>
      <c r="O200" s="73"/>
    </row>
    <row r="201" spans="1:15" x14ac:dyDescent="0.3">
      <c r="A201" s="73"/>
      <c r="B201" s="73"/>
      <c r="C201" s="73"/>
      <c r="D201" s="73"/>
      <c r="E201" s="73"/>
      <c r="F201" s="73"/>
      <c r="G201" s="73"/>
      <c r="H201" s="73"/>
      <c r="I201" s="73"/>
      <c r="J201" s="73"/>
      <c r="K201" s="73"/>
      <c r="O201" s="73"/>
    </row>
    <row r="202" spans="1:15" x14ac:dyDescent="0.3">
      <c r="A202" s="73"/>
      <c r="B202" s="73"/>
      <c r="C202" s="73"/>
      <c r="D202" s="73"/>
      <c r="E202" s="73"/>
      <c r="F202" s="73"/>
      <c r="G202" s="73"/>
      <c r="H202" s="73"/>
      <c r="I202" s="73"/>
      <c r="J202" s="73"/>
      <c r="K202" s="73"/>
      <c r="O202" s="73"/>
    </row>
    <row r="203" spans="1:15" x14ac:dyDescent="0.3">
      <c r="A203" s="73"/>
      <c r="B203" s="73"/>
      <c r="C203" s="73"/>
      <c r="D203" s="73"/>
      <c r="E203" s="73"/>
      <c r="F203" s="73"/>
      <c r="G203" s="73"/>
      <c r="H203" s="73"/>
      <c r="I203" s="73"/>
      <c r="J203" s="73"/>
      <c r="K203" s="73"/>
      <c r="O203" s="73"/>
    </row>
    <row r="204" spans="1:15" x14ac:dyDescent="0.3">
      <c r="A204" s="73"/>
      <c r="B204" s="73"/>
      <c r="C204" s="73"/>
      <c r="D204" s="73"/>
      <c r="E204" s="73"/>
      <c r="F204" s="73"/>
      <c r="G204" s="73"/>
      <c r="H204" s="73"/>
      <c r="I204" s="73"/>
      <c r="J204" s="73"/>
      <c r="K204" s="73"/>
      <c r="O204" s="73"/>
    </row>
    <row r="205" spans="1:15" x14ac:dyDescent="0.3">
      <c r="A205" s="73"/>
      <c r="B205" s="73"/>
      <c r="C205" s="73"/>
      <c r="D205" s="73"/>
      <c r="E205" s="73"/>
      <c r="F205" s="73"/>
      <c r="G205" s="73"/>
      <c r="H205" s="73"/>
      <c r="I205" s="73"/>
      <c r="J205" s="73"/>
      <c r="K205" s="73"/>
      <c r="O205" s="73"/>
    </row>
    <row r="206" spans="1:15" x14ac:dyDescent="0.3">
      <c r="A206" s="73"/>
      <c r="B206" s="73"/>
      <c r="C206" s="73"/>
      <c r="D206" s="73"/>
      <c r="E206" s="73"/>
      <c r="F206" s="73"/>
      <c r="G206" s="73"/>
      <c r="H206" s="73"/>
      <c r="I206" s="73"/>
      <c r="J206" s="73"/>
      <c r="K206" s="73"/>
      <c r="O206" s="73"/>
    </row>
    <row r="207" spans="1:15" x14ac:dyDescent="0.3">
      <c r="A207" s="73"/>
      <c r="B207" s="73"/>
      <c r="C207" s="73"/>
      <c r="D207" s="73"/>
      <c r="E207" s="73"/>
      <c r="F207" s="73"/>
      <c r="G207" s="73"/>
      <c r="H207" s="73"/>
      <c r="I207" s="73"/>
      <c r="J207" s="73"/>
      <c r="K207" s="73"/>
      <c r="O207" s="73"/>
    </row>
    <row r="208" spans="1:15" x14ac:dyDescent="0.3">
      <c r="A208" s="73"/>
      <c r="B208" s="73"/>
      <c r="C208" s="73"/>
      <c r="D208" s="73"/>
      <c r="E208" s="73"/>
      <c r="F208" s="73"/>
      <c r="G208" s="73"/>
      <c r="H208" s="73"/>
      <c r="I208" s="73"/>
      <c r="J208" s="73"/>
      <c r="K208" s="73"/>
      <c r="O208" s="73"/>
    </row>
    <row r="209" spans="15:15" x14ac:dyDescent="0.3">
      <c r="O209" s="73"/>
    </row>
    <row r="210" spans="15:15" x14ac:dyDescent="0.3">
      <c r="O210" s="73"/>
    </row>
    <row r="211" spans="15:15" x14ac:dyDescent="0.3">
      <c r="O211" s="73"/>
    </row>
    <row r="212" spans="15:15" x14ac:dyDescent="0.3">
      <c r="O212" s="73"/>
    </row>
    <row r="213" spans="15:15" x14ac:dyDescent="0.3">
      <c r="O213" s="73"/>
    </row>
    <row r="214" spans="15:15" x14ac:dyDescent="0.3">
      <c r="O214" s="73"/>
    </row>
    <row r="215" spans="15:15" x14ac:dyDescent="0.3">
      <c r="O215" s="73"/>
    </row>
    <row r="216" spans="15:15" x14ac:dyDescent="0.3">
      <c r="O216" s="73"/>
    </row>
    <row r="217" spans="15:15" x14ac:dyDescent="0.3">
      <c r="O217" s="73"/>
    </row>
    <row r="218" spans="15:15" x14ac:dyDescent="0.3">
      <c r="O218" s="73"/>
    </row>
    <row r="219" spans="15:15" x14ac:dyDescent="0.3">
      <c r="O219" s="73"/>
    </row>
    <row r="220" spans="15:15" x14ac:dyDescent="0.3">
      <c r="O220" s="73"/>
    </row>
    <row r="221" spans="15:15" x14ac:dyDescent="0.3">
      <c r="O221" s="73"/>
    </row>
    <row r="222" spans="15:15" x14ac:dyDescent="0.3">
      <c r="O222" s="73"/>
    </row>
    <row r="223" spans="15:15" x14ac:dyDescent="0.3">
      <c r="O223" s="73"/>
    </row>
    <row r="224" spans="15:15" x14ac:dyDescent="0.3">
      <c r="O224" s="73"/>
    </row>
    <row r="225" spans="1:15" x14ac:dyDescent="0.3">
      <c r="A225" s="73"/>
      <c r="B225" s="73"/>
      <c r="C225" s="73"/>
      <c r="D225" s="73"/>
      <c r="E225" s="73"/>
      <c r="F225" s="73"/>
      <c r="G225" s="73"/>
      <c r="H225" s="73"/>
      <c r="I225" s="73"/>
      <c r="J225" s="73"/>
      <c r="K225" s="73"/>
      <c r="O225" s="73"/>
    </row>
    <row r="226" spans="1:15" x14ac:dyDescent="0.3">
      <c r="A226" s="73"/>
      <c r="B226" s="73"/>
      <c r="C226" s="73"/>
      <c r="D226" s="73"/>
      <c r="E226" s="73"/>
      <c r="F226" s="73"/>
      <c r="G226" s="73"/>
      <c r="H226" s="73"/>
      <c r="I226" s="73"/>
      <c r="J226" s="73"/>
      <c r="K226" s="73"/>
      <c r="O226" s="73"/>
    </row>
    <row r="227" spans="1:15" x14ac:dyDescent="0.3">
      <c r="A227" s="73"/>
      <c r="B227" s="73"/>
      <c r="C227" s="73"/>
      <c r="D227" s="73"/>
      <c r="E227" s="73"/>
      <c r="F227" s="73"/>
      <c r="G227" s="73"/>
      <c r="H227" s="73"/>
      <c r="I227" s="73"/>
      <c r="J227" s="73"/>
      <c r="K227" s="73"/>
      <c r="O227" s="73"/>
    </row>
    <row r="228" spans="1:15" x14ac:dyDescent="0.3">
      <c r="A228" s="73"/>
      <c r="B228" s="73"/>
      <c r="C228" s="73"/>
      <c r="D228" s="73"/>
      <c r="E228" s="73"/>
      <c r="F228" s="73"/>
      <c r="G228" s="73"/>
      <c r="H228" s="73"/>
      <c r="I228" s="73"/>
      <c r="J228" s="73"/>
      <c r="K228" s="73"/>
      <c r="O228" s="73"/>
    </row>
    <row r="229" spans="1:15" x14ac:dyDescent="0.3">
      <c r="A229" s="73"/>
      <c r="B229" s="73"/>
      <c r="C229" s="73"/>
      <c r="D229" s="73"/>
      <c r="E229" s="73"/>
      <c r="F229" s="73"/>
      <c r="G229" s="73"/>
      <c r="H229" s="73"/>
      <c r="I229" s="73"/>
      <c r="J229" s="73"/>
      <c r="K229" s="73"/>
      <c r="O229" s="73"/>
    </row>
    <row r="230" spans="1:15" x14ac:dyDescent="0.3">
      <c r="A230" s="73"/>
      <c r="B230" s="73"/>
      <c r="C230" s="73"/>
      <c r="D230" s="73"/>
      <c r="E230" s="73"/>
      <c r="F230" s="73"/>
      <c r="G230" s="73"/>
      <c r="H230" s="73"/>
      <c r="I230" s="73"/>
      <c r="J230" s="73"/>
      <c r="K230" s="73"/>
      <c r="O230" s="73"/>
    </row>
    <row r="231" spans="1:15" x14ac:dyDescent="0.3">
      <c r="A231" s="73"/>
      <c r="B231" s="73"/>
      <c r="C231" s="73"/>
      <c r="D231" s="73"/>
      <c r="E231" s="73"/>
      <c r="F231" s="73"/>
      <c r="G231" s="73"/>
      <c r="H231" s="73"/>
      <c r="I231" s="73"/>
      <c r="J231" s="73"/>
      <c r="K231" s="73"/>
      <c r="O231" s="73"/>
    </row>
  </sheetData>
  <hyperlinks>
    <hyperlink ref="A1" location="Innhold!A1" display="Tilbake"/>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O176"/>
  <sheetViews>
    <sheetView showGridLines="0" zoomScale="90" zoomScaleNormal="90" workbookViewId="0">
      <selection activeCell="A5" sqref="A5"/>
    </sheetView>
  </sheetViews>
  <sheetFormatPr baseColWidth="10" defaultColWidth="11.42578125" defaultRowHeight="12.75" x14ac:dyDescent="0.2"/>
  <cols>
    <col min="1" max="1" width="43"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122</v>
      </c>
      <c r="D1" s="24"/>
      <c r="E1" s="24"/>
      <c r="F1" s="24"/>
      <c r="G1" s="24"/>
      <c r="H1" s="24"/>
      <c r="I1" s="24"/>
      <c r="J1" s="24"/>
      <c r="K1" s="24"/>
      <c r="L1" s="24"/>
      <c r="M1" s="24"/>
      <c r="O1" s="145"/>
    </row>
    <row r="2" spans="1:15" ht="15.75" x14ac:dyDescent="0.25">
      <c r="A2" s="166" t="s">
        <v>36</v>
      </c>
      <c r="B2" s="657"/>
      <c r="C2" s="657"/>
      <c r="D2" s="657"/>
      <c r="E2" s="371"/>
      <c r="F2" s="657"/>
      <c r="G2" s="657"/>
      <c r="H2" s="657"/>
      <c r="I2" s="371"/>
      <c r="J2" s="657"/>
      <c r="K2" s="657"/>
      <c r="L2" s="657"/>
      <c r="M2" s="371"/>
    </row>
    <row r="3" spans="1:15" ht="15.75" x14ac:dyDescent="0.25">
      <c r="A3" s="164"/>
      <c r="B3" s="371"/>
      <c r="C3" s="371"/>
      <c r="D3" s="371"/>
      <c r="E3" s="371"/>
      <c r="F3" s="371"/>
      <c r="G3" s="371"/>
      <c r="H3" s="371"/>
      <c r="I3" s="371"/>
      <c r="J3" s="371"/>
      <c r="K3" s="371"/>
      <c r="L3" s="371"/>
      <c r="M3" s="371"/>
    </row>
    <row r="4" spans="1:15" ht="13.5" x14ac:dyDescent="0.25">
      <c r="A4" s="630" t="s">
        <v>101</v>
      </c>
      <c r="B4" s="653" t="s">
        <v>0</v>
      </c>
      <c r="C4" s="654"/>
      <c r="D4" s="654"/>
      <c r="E4" s="373"/>
      <c r="F4" s="653" t="s">
        <v>1</v>
      </c>
      <c r="G4" s="654"/>
      <c r="H4" s="654"/>
      <c r="I4" s="376"/>
      <c r="J4" s="653" t="s">
        <v>2</v>
      </c>
      <c r="K4" s="654"/>
      <c r="L4" s="654"/>
      <c r="M4" s="376"/>
    </row>
    <row r="5" spans="1:15" x14ac:dyDescent="0.2">
      <c r="A5" s="159"/>
      <c r="B5" s="153" t="s">
        <v>439</v>
      </c>
      <c r="C5" s="153" t="s">
        <v>440</v>
      </c>
      <c r="D5" s="256" t="s">
        <v>3</v>
      </c>
      <c r="E5" s="377" t="s">
        <v>37</v>
      </c>
      <c r="F5" s="153" t="s">
        <v>439</v>
      </c>
      <c r="G5" s="153" t="s">
        <v>440</v>
      </c>
      <c r="H5" s="256" t="s">
        <v>3</v>
      </c>
      <c r="I5" s="377" t="s">
        <v>172</v>
      </c>
      <c r="J5" s="153" t="s">
        <v>439</v>
      </c>
      <c r="K5" s="153" t="s">
        <v>440</v>
      </c>
      <c r="L5" s="256" t="s">
        <v>3</v>
      </c>
      <c r="M5" s="163" t="s">
        <v>37</v>
      </c>
      <c r="O5" s="173"/>
    </row>
    <row r="6" spans="1:15" x14ac:dyDescent="0.2">
      <c r="A6" s="561" t="s">
        <v>438</v>
      </c>
      <c r="B6" s="157"/>
      <c r="C6" s="157"/>
      <c r="D6" s="258" t="s">
        <v>4</v>
      </c>
      <c r="E6" s="157" t="s">
        <v>38</v>
      </c>
      <c r="F6" s="162"/>
      <c r="G6" s="162"/>
      <c r="H6" s="256" t="s">
        <v>4</v>
      </c>
      <c r="I6" s="157" t="s">
        <v>4</v>
      </c>
      <c r="J6" s="162"/>
      <c r="K6" s="162"/>
      <c r="L6" s="256" t="s">
        <v>4</v>
      </c>
      <c r="M6" s="157" t="s">
        <v>38</v>
      </c>
    </row>
    <row r="7" spans="1:15" ht="15.75" x14ac:dyDescent="0.2">
      <c r="A7" s="14" t="s">
        <v>30</v>
      </c>
      <c r="B7" s="609" t="s">
        <v>438</v>
      </c>
      <c r="C7" s="611" t="s">
        <v>438</v>
      </c>
      <c r="D7" s="600" t="s">
        <v>438</v>
      </c>
      <c r="E7" s="587" t="s">
        <v>438</v>
      </c>
      <c r="F7" s="609" t="s">
        <v>438</v>
      </c>
      <c r="G7" s="611" t="s">
        <v>438</v>
      </c>
      <c r="H7" s="600" t="s">
        <v>438</v>
      </c>
      <c r="I7" s="587" t="s">
        <v>438</v>
      </c>
      <c r="J7" s="400" t="s">
        <v>438</v>
      </c>
      <c r="K7" s="399" t="s">
        <v>438</v>
      </c>
      <c r="L7" s="606" t="s">
        <v>438</v>
      </c>
      <c r="M7" s="587" t="s">
        <v>438</v>
      </c>
      <c r="O7" s="564" t="s">
        <v>438</v>
      </c>
    </row>
    <row r="8" spans="1:15" ht="15.75" x14ac:dyDescent="0.2">
      <c r="A8" s="20" t="s">
        <v>32</v>
      </c>
      <c r="B8" s="577" t="s">
        <v>438</v>
      </c>
      <c r="C8" s="583" t="s">
        <v>438</v>
      </c>
      <c r="D8" s="596" t="s">
        <v>438</v>
      </c>
      <c r="E8" s="587" t="s">
        <v>438</v>
      </c>
      <c r="F8" s="357"/>
      <c r="G8" s="358"/>
      <c r="H8" s="167"/>
      <c r="I8" s="587" t="s">
        <v>438</v>
      </c>
      <c r="J8" s="245" t="s">
        <v>438</v>
      </c>
      <c r="K8" s="197" t="s">
        <v>438</v>
      </c>
      <c r="L8" s="268"/>
      <c r="M8" s="587" t="s">
        <v>438</v>
      </c>
      <c r="O8" s="564" t="s">
        <v>438</v>
      </c>
    </row>
    <row r="9" spans="1:15" ht="15.75" x14ac:dyDescent="0.2">
      <c r="A9" s="20" t="s">
        <v>31</v>
      </c>
      <c r="B9" s="577" t="s">
        <v>438</v>
      </c>
      <c r="C9" s="583" t="s">
        <v>438</v>
      </c>
      <c r="D9" s="596" t="s">
        <v>438</v>
      </c>
      <c r="E9" s="587" t="s">
        <v>438</v>
      </c>
      <c r="F9" s="357"/>
      <c r="G9" s="358"/>
      <c r="H9" s="167"/>
      <c r="I9" s="587" t="s">
        <v>438</v>
      </c>
      <c r="J9" s="245" t="s">
        <v>438</v>
      </c>
      <c r="K9" s="197" t="s">
        <v>438</v>
      </c>
      <c r="L9" s="268"/>
      <c r="M9" s="587" t="s">
        <v>438</v>
      </c>
      <c r="O9" s="564" t="s">
        <v>438</v>
      </c>
    </row>
    <row r="10" spans="1:15" ht="15.75" x14ac:dyDescent="0.2">
      <c r="A10" s="13" t="s">
        <v>29</v>
      </c>
      <c r="B10" s="571" t="s">
        <v>438</v>
      </c>
      <c r="C10" s="580" t="s">
        <v>438</v>
      </c>
      <c r="D10" s="596" t="s">
        <v>438</v>
      </c>
      <c r="E10" s="587" t="s">
        <v>438</v>
      </c>
      <c r="F10" s="571" t="s">
        <v>438</v>
      </c>
      <c r="G10" s="580" t="s">
        <v>438</v>
      </c>
      <c r="H10" s="596" t="s">
        <v>438</v>
      </c>
      <c r="I10" s="587" t="s">
        <v>438</v>
      </c>
      <c r="J10" s="400" t="s">
        <v>438</v>
      </c>
      <c r="K10" s="399" t="s">
        <v>438</v>
      </c>
      <c r="L10" s="601" t="s">
        <v>438</v>
      </c>
      <c r="M10" s="587" t="s">
        <v>438</v>
      </c>
      <c r="O10" s="564" t="s">
        <v>438</v>
      </c>
    </row>
    <row r="11" spans="1:15" ht="15.75" x14ac:dyDescent="0.2">
      <c r="A11" s="20" t="s">
        <v>32</v>
      </c>
      <c r="B11" s="577" t="s">
        <v>438</v>
      </c>
      <c r="C11" s="583" t="s">
        <v>438</v>
      </c>
      <c r="D11" s="596" t="s">
        <v>438</v>
      </c>
      <c r="E11" s="587" t="s">
        <v>438</v>
      </c>
      <c r="F11" s="357"/>
      <c r="G11" s="358"/>
      <c r="H11" s="167"/>
      <c r="I11" s="587" t="s">
        <v>438</v>
      </c>
      <c r="J11" s="245" t="s">
        <v>438</v>
      </c>
      <c r="K11" s="197" t="s">
        <v>438</v>
      </c>
      <c r="L11" s="268"/>
      <c r="M11" s="587" t="s">
        <v>438</v>
      </c>
      <c r="O11" s="564" t="s">
        <v>438</v>
      </c>
    </row>
    <row r="12" spans="1:15" ht="15.75" x14ac:dyDescent="0.2">
      <c r="A12" s="20" t="s">
        <v>31</v>
      </c>
      <c r="B12" s="577" t="s">
        <v>438</v>
      </c>
      <c r="C12" s="583" t="s">
        <v>438</v>
      </c>
      <c r="D12" s="596" t="s">
        <v>438</v>
      </c>
      <c r="E12" s="587" t="s">
        <v>438</v>
      </c>
      <c r="F12" s="357"/>
      <c r="G12" s="358"/>
      <c r="H12" s="167"/>
      <c r="I12" s="587" t="s">
        <v>438</v>
      </c>
      <c r="J12" s="245" t="s">
        <v>438</v>
      </c>
      <c r="K12" s="197" t="s">
        <v>438</v>
      </c>
      <c r="L12" s="268"/>
      <c r="M12" s="587" t="s">
        <v>438</v>
      </c>
      <c r="O12" s="564" t="s">
        <v>438</v>
      </c>
    </row>
    <row r="13" spans="1:15" ht="15.75" x14ac:dyDescent="0.2">
      <c r="A13" s="13" t="s">
        <v>28</v>
      </c>
      <c r="B13" s="571" t="s">
        <v>438</v>
      </c>
      <c r="C13" s="580" t="s">
        <v>438</v>
      </c>
      <c r="D13" s="596" t="s">
        <v>438</v>
      </c>
      <c r="E13" s="587" t="s">
        <v>438</v>
      </c>
      <c r="F13" s="571" t="s">
        <v>438</v>
      </c>
      <c r="G13" s="580" t="s">
        <v>438</v>
      </c>
      <c r="H13" s="596" t="s">
        <v>438</v>
      </c>
      <c r="I13" s="587" t="s">
        <v>438</v>
      </c>
      <c r="J13" s="400" t="s">
        <v>438</v>
      </c>
      <c r="K13" s="399" t="s">
        <v>438</v>
      </c>
      <c r="L13" s="601" t="s">
        <v>438</v>
      </c>
      <c r="M13" s="587" t="s">
        <v>438</v>
      </c>
      <c r="O13" s="564" t="s">
        <v>438</v>
      </c>
    </row>
    <row r="14" spans="1:15" s="42" customFormat="1" ht="15.75" x14ac:dyDescent="0.2">
      <c r="A14" s="13" t="s">
        <v>27</v>
      </c>
      <c r="B14" s="571" t="s">
        <v>438</v>
      </c>
      <c r="C14" s="580" t="s">
        <v>438</v>
      </c>
      <c r="D14" s="596" t="s">
        <v>438</v>
      </c>
      <c r="E14" s="587" t="s">
        <v>438</v>
      </c>
      <c r="F14" s="571" t="s">
        <v>438</v>
      </c>
      <c r="G14" s="580" t="s">
        <v>438</v>
      </c>
      <c r="H14" s="596" t="s">
        <v>438</v>
      </c>
      <c r="I14" s="587" t="s">
        <v>438</v>
      </c>
      <c r="J14" s="400" t="s">
        <v>438</v>
      </c>
      <c r="K14" s="399" t="s">
        <v>438</v>
      </c>
      <c r="L14" s="601" t="s">
        <v>438</v>
      </c>
      <c r="M14" s="587" t="s">
        <v>438</v>
      </c>
      <c r="N14" s="145"/>
      <c r="O14" s="564" t="s">
        <v>438</v>
      </c>
    </row>
    <row r="15" spans="1:15" s="42" customFormat="1" ht="15.75" x14ac:dyDescent="0.2">
      <c r="A15" s="40" t="s">
        <v>26</v>
      </c>
      <c r="B15" s="572" t="s">
        <v>438</v>
      </c>
      <c r="C15" s="581" t="s">
        <v>438</v>
      </c>
      <c r="D15" s="588" t="s">
        <v>438</v>
      </c>
      <c r="E15" s="588" t="s">
        <v>438</v>
      </c>
      <c r="F15" s="572" t="s">
        <v>438</v>
      </c>
      <c r="G15" s="581" t="s">
        <v>438</v>
      </c>
      <c r="H15" s="588" t="s">
        <v>438</v>
      </c>
      <c r="I15" s="588" t="s">
        <v>438</v>
      </c>
      <c r="J15" s="599" t="s">
        <v>438</v>
      </c>
      <c r="K15" s="582" t="s">
        <v>438</v>
      </c>
      <c r="L15" s="602" t="s">
        <v>438</v>
      </c>
      <c r="M15" s="588" t="s">
        <v>438</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656"/>
      <c r="C21" s="656"/>
      <c r="D21" s="656"/>
      <c r="E21" s="371"/>
      <c r="F21" s="656"/>
      <c r="G21" s="656"/>
      <c r="H21" s="656"/>
      <c r="I21" s="371"/>
      <c r="J21" s="656"/>
      <c r="K21" s="656"/>
      <c r="L21" s="656"/>
      <c r="M21" s="371"/>
    </row>
    <row r="22" spans="1:15" ht="13.5" x14ac:dyDescent="0.25">
      <c r="A22" s="630" t="s">
        <v>101</v>
      </c>
      <c r="B22" s="653" t="s">
        <v>0</v>
      </c>
      <c r="C22" s="654"/>
      <c r="D22" s="654"/>
      <c r="E22" s="373"/>
      <c r="F22" s="653" t="s">
        <v>1</v>
      </c>
      <c r="G22" s="654"/>
      <c r="H22" s="654"/>
      <c r="I22" s="376"/>
      <c r="J22" s="653" t="s">
        <v>2</v>
      </c>
      <c r="K22" s="654"/>
      <c r="L22" s="654"/>
      <c r="M22" s="376"/>
    </row>
    <row r="23" spans="1:15" x14ac:dyDescent="0.2">
      <c r="A23" s="142" t="s">
        <v>5</v>
      </c>
      <c r="B23" s="253" t="s">
        <v>439</v>
      </c>
      <c r="C23" s="253" t="s">
        <v>440</v>
      </c>
      <c r="D23" s="163" t="s">
        <v>3</v>
      </c>
      <c r="E23" s="377" t="s">
        <v>37</v>
      </c>
      <c r="F23" s="253" t="s">
        <v>439</v>
      </c>
      <c r="G23" s="253" t="s">
        <v>440</v>
      </c>
      <c r="H23" s="163" t="s">
        <v>3</v>
      </c>
      <c r="I23" s="377" t="s">
        <v>172</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4</v>
      </c>
      <c r="J24" s="162"/>
      <c r="K24" s="162"/>
      <c r="L24" s="157" t="s">
        <v>4</v>
      </c>
      <c r="M24" s="157" t="s">
        <v>38</v>
      </c>
    </row>
    <row r="25" spans="1:15" ht="15.75" x14ac:dyDescent="0.2">
      <c r="A25" s="14" t="s">
        <v>30</v>
      </c>
      <c r="B25" s="573" t="s">
        <v>438</v>
      </c>
      <c r="C25" s="590" t="s">
        <v>438</v>
      </c>
      <c r="D25" s="600" t="s">
        <v>438</v>
      </c>
      <c r="E25" s="587" t="s">
        <v>438</v>
      </c>
      <c r="F25" s="598" t="s">
        <v>438</v>
      </c>
      <c r="G25" s="590" t="s">
        <v>438</v>
      </c>
      <c r="H25" s="600" t="s">
        <v>438</v>
      </c>
      <c r="I25" s="587" t="s">
        <v>438</v>
      </c>
      <c r="J25" s="573" t="s">
        <v>438</v>
      </c>
      <c r="K25" s="573" t="s">
        <v>438</v>
      </c>
      <c r="L25" s="606" t="s">
        <v>438</v>
      </c>
      <c r="M25" s="596" t="s">
        <v>438</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575" t="s">
        <v>438</v>
      </c>
      <c r="D31" s="596" t="s">
        <v>438</v>
      </c>
      <c r="E31" s="587" t="s">
        <v>438</v>
      </c>
      <c r="F31" s="400" t="s">
        <v>438</v>
      </c>
      <c r="G31" s="400" t="s">
        <v>438</v>
      </c>
      <c r="H31" s="596" t="s">
        <v>438</v>
      </c>
      <c r="I31" s="587" t="s">
        <v>438</v>
      </c>
      <c r="J31" s="575" t="s">
        <v>438</v>
      </c>
      <c r="K31" s="575" t="s">
        <v>438</v>
      </c>
      <c r="L31" s="601" t="s">
        <v>438</v>
      </c>
      <c r="M31" s="596" t="s">
        <v>438</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400" t="s">
        <v>438</v>
      </c>
      <c r="G36" s="399" t="s">
        <v>438</v>
      </c>
      <c r="H36" s="596" t="s">
        <v>438</v>
      </c>
      <c r="I36" s="587" t="s">
        <v>438</v>
      </c>
      <c r="J36" s="575" t="s">
        <v>438</v>
      </c>
      <c r="K36" s="575" t="s">
        <v>438</v>
      </c>
      <c r="L36" s="601" t="s">
        <v>438</v>
      </c>
      <c r="M36" s="596" t="s">
        <v>438</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400" t="s">
        <v>438</v>
      </c>
      <c r="G40" s="399" t="s">
        <v>438</v>
      </c>
      <c r="H40" s="596" t="s">
        <v>438</v>
      </c>
      <c r="I40" s="587" t="s">
        <v>438</v>
      </c>
      <c r="J40" s="575" t="s">
        <v>438</v>
      </c>
      <c r="K40" s="575" t="s">
        <v>438</v>
      </c>
      <c r="L40" s="601" t="s">
        <v>438</v>
      </c>
      <c r="M40" s="596" t="s">
        <v>438</v>
      </c>
      <c r="O40" s="564" t="s">
        <v>438</v>
      </c>
    </row>
    <row r="41" spans="1:15" ht="15.75" x14ac:dyDescent="0.2">
      <c r="A41" s="13" t="s">
        <v>26</v>
      </c>
      <c r="B41" s="575" t="s">
        <v>438</v>
      </c>
      <c r="C41" s="399" t="s">
        <v>438</v>
      </c>
      <c r="D41" s="596" t="s">
        <v>438</v>
      </c>
      <c r="E41" s="587" t="s">
        <v>438</v>
      </c>
      <c r="F41" s="400" t="s">
        <v>438</v>
      </c>
      <c r="G41" s="399" t="s">
        <v>438</v>
      </c>
      <c r="H41" s="596" t="s">
        <v>438</v>
      </c>
      <c r="I41" s="587" t="s">
        <v>438</v>
      </c>
      <c r="J41" s="575" t="s">
        <v>438</v>
      </c>
      <c r="K41" s="575" t="s">
        <v>438</v>
      </c>
      <c r="L41" s="601" t="s">
        <v>438</v>
      </c>
      <c r="M41" s="596" t="s">
        <v>438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658"/>
      <c r="E47" s="658"/>
      <c r="F47" s="658"/>
      <c r="G47" s="658"/>
      <c r="H47" s="658"/>
      <c r="I47" s="658"/>
      <c r="J47" s="658"/>
      <c r="K47" s="658"/>
      <c r="L47" s="658"/>
      <c r="M47" s="374"/>
    </row>
    <row r="48" spans="1:15" x14ac:dyDescent="0.2">
      <c r="A48" s="156"/>
    </row>
    <row r="49" spans="1:15" ht="15.75" x14ac:dyDescent="0.25">
      <c r="A49" s="148" t="s">
        <v>320</v>
      </c>
      <c r="B49" s="657"/>
      <c r="C49" s="657"/>
      <c r="D49" s="657"/>
      <c r="E49" s="371"/>
      <c r="F49" s="659"/>
      <c r="G49" s="659"/>
      <c r="H49" s="659"/>
      <c r="I49" s="374"/>
      <c r="J49" s="659"/>
      <c r="K49" s="659"/>
      <c r="L49" s="659"/>
      <c r="M49" s="374"/>
    </row>
    <row r="50" spans="1:15" ht="15.75" x14ac:dyDescent="0.25">
      <c r="A50" s="164"/>
      <c r="B50" s="375"/>
      <c r="C50" s="375"/>
      <c r="D50" s="375"/>
      <c r="E50" s="375"/>
      <c r="F50" s="374"/>
      <c r="G50" s="374"/>
      <c r="H50" s="374"/>
      <c r="I50" s="374"/>
      <c r="J50" s="374"/>
      <c r="K50" s="374"/>
      <c r="L50" s="374"/>
      <c r="M50" s="374"/>
    </row>
    <row r="51" spans="1:15" ht="15.75" x14ac:dyDescent="0.25">
      <c r="A51" s="630" t="s">
        <v>101</v>
      </c>
      <c r="B51" s="653" t="s">
        <v>0</v>
      </c>
      <c r="C51" s="654"/>
      <c r="D51" s="654"/>
      <c r="E51" s="254"/>
      <c r="F51" s="374"/>
      <c r="G51" s="374"/>
      <c r="H51" s="374"/>
      <c r="I51" s="374"/>
      <c r="J51" s="374"/>
      <c r="K51" s="374"/>
      <c r="L51" s="374"/>
      <c r="M51" s="374"/>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463361.02309999999</v>
      </c>
      <c r="C54" s="383">
        <v>427849.4</v>
      </c>
      <c r="D54" s="267">
        <v>-7.7</v>
      </c>
      <c r="E54" s="179">
        <v>19.456565593801532</v>
      </c>
      <c r="F54" s="146"/>
      <c r="G54" s="32"/>
      <c r="H54" s="160"/>
      <c r="I54" s="160"/>
      <c r="J54" s="36"/>
      <c r="K54" s="36"/>
      <c r="L54" s="160"/>
      <c r="M54" s="160"/>
      <c r="N54" s="149"/>
      <c r="O54" s="564" t="s">
        <v>438</v>
      </c>
    </row>
    <row r="55" spans="1:15" s="3" customFormat="1" ht="15.75" x14ac:dyDescent="0.2">
      <c r="A55" s="37" t="s">
        <v>341</v>
      </c>
      <c r="B55" s="354">
        <v>175020.1581</v>
      </c>
      <c r="C55" s="355">
        <v>149494.1</v>
      </c>
      <c r="D55" s="268">
        <v>-14.6</v>
      </c>
      <c r="E55" s="179">
        <v>12.579186966916501</v>
      </c>
      <c r="F55" s="146"/>
      <c r="G55" s="32"/>
      <c r="H55" s="146"/>
      <c r="I55" s="146"/>
      <c r="J55" s="32"/>
      <c r="K55" s="32"/>
      <c r="L55" s="160"/>
      <c r="M55" s="160"/>
      <c r="N55" s="149"/>
      <c r="O55" s="564" t="s">
        <v>438</v>
      </c>
    </row>
    <row r="56" spans="1:15" s="3" customFormat="1" ht="15.75" x14ac:dyDescent="0.2">
      <c r="A56" s="37" t="s">
        <v>342</v>
      </c>
      <c r="B56" s="43">
        <v>288340.86499999999</v>
      </c>
      <c r="C56" s="359">
        <v>278355.3</v>
      </c>
      <c r="D56" s="268">
        <v>-3.5</v>
      </c>
      <c r="E56" s="179">
        <v>27.544294184244606</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382">
        <v>3963</v>
      </c>
      <c r="C60" s="383">
        <v>3738.2</v>
      </c>
      <c r="D60" s="268">
        <v>-5.7</v>
      </c>
      <c r="E60" s="179">
        <v>10.04226796280695</v>
      </c>
      <c r="F60" s="146"/>
      <c r="G60" s="32"/>
      <c r="H60" s="146"/>
      <c r="I60" s="146"/>
      <c r="J60" s="32"/>
      <c r="K60" s="32"/>
      <c r="L60" s="160"/>
      <c r="M60" s="160"/>
      <c r="N60" s="149"/>
      <c r="O60" s="564" t="s">
        <v>438</v>
      </c>
    </row>
    <row r="61" spans="1:15" s="3" customFormat="1" ht="15.75" x14ac:dyDescent="0.2">
      <c r="A61" s="37" t="s">
        <v>341</v>
      </c>
      <c r="B61" s="354">
        <v>3627</v>
      </c>
      <c r="C61" s="355">
        <v>3343.2</v>
      </c>
      <c r="D61" s="268">
        <v>-7.8</v>
      </c>
      <c r="E61" s="179">
        <v>14.817198924485515</v>
      </c>
      <c r="F61" s="146"/>
      <c r="G61" s="32"/>
      <c r="H61" s="146"/>
      <c r="I61" s="146"/>
      <c r="J61" s="32"/>
      <c r="K61" s="32"/>
      <c r="L61" s="160"/>
      <c r="M61" s="160"/>
      <c r="N61" s="149"/>
      <c r="O61" s="564" t="s">
        <v>438</v>
      </c>
    </row>
    <row r="62" spans="1:15" s="3" customFormat="1" ht="15.75" x14ac:dyDescent="0.2">
      <c r="A62" s="37" t="s">
        <v>342</v>
      </c>
      <c r="B62" s="43">
        <v>336</v>
      </c>
      <c r="C62" s="359">
        <v>395</v>
      </c>
      <c r="D62" s="268">
        <v>17.600000000000001</v>
      </c>
      <c r="E62" s="179">
        <v>2.6940959831168714</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382">
        <v>13175</v>
      </c>
      <c r="C66" s="383">
        <v>8288.9</v>
      </c>
      <c r="D66" s="268">
        <v>-37.1</v>
      </c>
      <c r="E66" s="179">
        <v>8.0410305689154509</v>
      </c>
      <c r="F66" s="146"/>
      <c r="G66" s="32"/>
      <c r="H66" s="146"/>
      <c r="I66" s="146"/>
      <c r="J66" s="32"/>
      <c r="K66" s="32"/>
      <c r="L66" s="160"/>
      <c r="M66" s="160"/>
      <c r="N66" s="149"/>
      <c r="O66" s="564" t="s">
        <v>438</v>
      </c>
    </row>
    <row r="67" spans="1:15" s="3" customFormat="1" ht="15.75" x14ac:dyDescent="0.2">
      <c r="A67" s="37" t="s">
        <v>341</v>
      </c>
      <c r="B67" s="354">
        <v>13175</v>
      </c>
      <c r="C67" s="355">
        <v>8135.4</v>
      </c>
      <c r="D67" s="268">
        <v>-38.299999999999997</v>
      </c>
      <c r="E67" s="179">
        <v>8.966487694379019</v>
      </c>
      <c r="F67" s="146"/>
      <c r="G67" s="32"/>
      <c r="H67" s="146"/>
      <c r="I67" s="146"/>
      <c r="J67" s="32"/>
      <c r="K67" s="32"/>
      <c r="L67" s="160"/>
      <c r="M67" s="160"/>
      <c r="N67" s="149"/>
      <c r="O67" s="564" t="s">
        <v>438</v>
      </c>
    </row>
    <row r="68" spans="1:15" s="3" customFormat="1" ht="15.75" x14ac:dyDescent="0.2">
      <c r="A68" s="37" t="s">
        <v>342</v>
      </c>
      <c r="B68" s="577" t="s">
        <v>438</v>
      </c>
      <c r="C68" s="355">
        <v>153.5</v>
      </c>
      <c r="D68" s="601" t="s">
        <v>438</v>
      </c>
      <c r="E68" s="179">
        <v>1.2427762114659424</v>
      </c>
      <c r="F68" s="146"/>
      <c r="G68" s="32"/>
      <c r="H68" s="146"/>
      <c r="I68" s="146"/>
      <c r="J68" s="32"/>
      <c r="K68" s="32"/>
      <c r="L68" s="160"/>
      <c r="M68" s="160"/>
      <c r="N68" s="149"/>
      <c r="O68" s="564" t="s">
        <v>438</v>
      </c>
    </row>
    <row r="69" spans="1:15" s="3" customFormat="1" ht="15.75" x14ac:dyDescent="0.2">
      <c r="A69" s="38" t="s">
        <v>344</v>
      </c>
      <c r="B69" s="382">
        <v>18787</v>
      </c>
      <c r="C69" s="383">
        <v>23377</v>
      </c>
      <c r="D69" s="268">
        <v>24.4</v>
      </c>
      <c r="E69" s="179">
        <v>30.410970106043703</v>
      </c>
      <c r="F69" s="146"/>
      <c r="G69" s="32"/>
      <c r="H69" s="146"/>
      <c r="I69" s="146"/>
      <c r="J69" s="32"/>
      <c r="K69" s="32"/>
      <c r="L69" s="160"/>
      <c r="M69" s="160"/>
      <c r="N69" s="149"/>
      <c r="O69" s="564" t="s">
        <v>438</v>
      </c>
    </row>
    <row r="70" spans="1:15" s="3" customFormat="1" ht="15.75" x14ac:dyDescent="0.2">
      <c r="A70" s="37" t="s">
        <v>341</v>
      </c>
      <c r="B70" s="354">
        <v>18787</v>
      </c>
      <c r="C70" s="355">
        <v>23377</v>
      </c>
      <c r="D70" s="268">
        <v>24.4</v>
      </c>
      <c r="E70" s="179">
        <v>30.410970106043703</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656"/>
      <c r="C75" s="656"/>
      <c r="D75" s="656"/>
      <c r="E75" s="371"/>
      <c r="F75" s="656"/>
      <c r="G75" s="656"/>
      <c r="H75" s="656"/>
      <c r="I75" s="371"/>
      <c r="J75" s="656"/>
      <c r="K75" s="656"/>
      <c r="L75" s="656"/>
      <c r="M75" s="371"/>
    </row>
    <row r="76" spans="1:15" ht="13.5" x14ac:dyDescent="0.25">
      <c r="A76" s="630" t="s">
        <v>101</v>
      </c>
      <c r="B76" s="653" t="s">
        <v>0</v>
      </c>
      <c r="C76" s="654"/>
      <c r="D76" s="655"/>
      <c r="E76" s="372"/>
      <c r="F76" s="654" t="s">
        <v>1</v>
      </c>
      <c r="G76" s="654"/>
      <c r="H76" s="654"/>
      <c r="I76" s="376"/>
      <c r="J76" s="653" t="s">
        <v>2</v>
      </c>
      <c r="K76" s="654"/>
      <c r="L76" s="654"/>
      <c r="M76" s="376"/>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607" t="s">
        <v>438</v>
      </c>
      <c r="C79" s="607" t="s">
        <v>438</v>
      </c>
      <c r="D79" s="600" t="s">
        <v>438</v>
      </c>
      <c r="E79" s="587" t="s">
        <v>438</v>
      </c>
      <c r="F79" s="610" t="s">
        <v>438</v>
      </c>
      <c r="G79" s="610" t="s">
        <v>438</v>
      </c>
      <c r="H79" s="600" t="s">
        <v>438</v>
      </c>
      <c r="I79" s="587" t="s">
        <v>438</v>
      </c>
      <c r="J79" s="399" t="s">
        <v>438</v>
      </c>
      <c r="K79" s="573" t="s">
        <v>438</v>
      </c>
      <c r="L79" s="601" t="s">
        <v>438</v>
      </c>
      <c r="M79" s="587" t="s">
        <v>438</v>
      </c>
      <c r="O79" s="564" t="s">
        <v>438</v>
      </c>
    </row>
    <row r="80" spans="1:15" x14ac:dyDescent="0.2">
      <c r="A80" s="20" t="s">
        <v>9</v>
      </c>
      <c r="B80" s="574" t="s">
        <v>438</v>
      </c>
      <c r="C80" s="586" t="s">
        <v>438</v>
      </c>
      <c r="D80" s="596" t="s">
        <v>438</v>
      </c>
      <c r="E80" s="587" t="s">
        <v>438</v>
      </c>
      <c r="F80" s="245" t="s">
        <v>438</v>
      </c>
      <c r="G80" s="586" t="s">
        <v>438</v>
      </c>
      <c r="H80" s="596" t="s">
        <v>438</v>
      </c>
      <c r="I80" s="587" t="s">
        <v>438</v>
      </c>
      <c r="J80" s="197" t="s">
        <v>438</v>
      </c>
      <c r="K80" s="574" t="s">
        <v>438</v>
      </c>
      <c r="L80" s="601" t="s">
        <v>438</v>
      </c>
      <c r="M80" s="587" t="s">
        <v>438</v>
      </c>
      <c r="O80" s="564" t="s">
        <v>438</v>
      </c>
    </row>
    <row r="81" spans="1:15" x14ac:dyDescent="0.2">
      <c r="A81" s="20" t="s">
        <v>10</v>
      </c>
      <c r="B81" s="579" t="s">
        <v>438</v>
      </c>
      <c r="C81" s="585" t="s">
        <v>438</v>
      </c>
      <c r="D81" s="596" t="s">
        <v>438</v>
      </c>
      <c r="E81" s="587" t="s">
        <v>438</v>
      </c>
      <c r="F81" s="579" t="s">
        <v>438</v>
      </c>
      <c r="G81" s="585" t="s">
        <v>438</v>
      </c>
      <c r="H81" s="596" t="s">
        <v>438</v>
      </c>
      <c r="I81" s="587" t="s">
        <v>438</v>
      </c>
      <c r="J81" s="197" t="s">
        <v>438</v>
      </c>
      <c r="K81" s="574" t="s">
        <v>438</v>
      </c>
      <c r="L81" s="601" t="s">
        <v>438</v>
      </c>
      <c r="M81" s="587" t="s">
        <v>438</v>
      </c>
      <c r="O81" s="564" t="s">
        <v>438</v>
      </c>
    </row>
    <row r="82" spans="1:15" ht="15.75" x14ac:dyDescent="0.2">
      <c r="A82" s="368" t="s">
        <v>345</v>
      </c>
      <c r="B82" s="527"/>
      <c r="C82" s="527"/>
      <c r="D82" s="526"/>
      <c r="E82" s="551"/>
      <c r="F82" s="527"/>
      <c r="G82" s="527"/>
      <c r="H82" s="167" t="s">
        <v>438</v>
      </c>
      <c r="I82" s="591" t="s">
        <v>438</v>
      </c>
      <c r="J82" s="361" t="s">
        <v>438</v>
      </c>
      <c r="K82" s="361" t="s">
        <v>438</v>
      </c>
      <c r="L82" s="167" t="s">
        <v>438</v>
      </c>
      <c r="M82" s="596" t="s">
        <v>438</v>
      </c>
      <c r="O82" s="564" t="s">
        <v>438</v>
      </c>
    </row>
    <row r="83" spans="1:15" x14ac:dyDescent="0.2">
      <c r="A83" s="368" t="s">
        <v>12</v>
      </c>
      <c r="B83" s="545"/>
      <c r="C83" s="546"/>
      <c r="D83" s="526"/>
      <c r="E83" s="551"/>
      <c r="F83" s="570"/>
      <c r="G83" s="545"/>
      <c r="H83" s="167" t="s">
        <v>438</v>
      </c>
      <c r="I83" s="591" t="s">
        <v>438</v>
      </c>
      <c r="J83" s="361" t="s">
        <v>438</v>
      </c>
      <c r="K83" s="361" t="s">
        <v>438</v>
      </c>
      <c r="L83" s="167" t="s">
        <v>438</v>
      </c>
      <c r="M83" s="596" t="s">
        <v>438</v>
      </c>
      <c r="O83" s="564" t="s">
        <v>438</v>
      </c>
    </row>
    <row r="84" spans="1:15" x14ac:dyDescent="0.2">
      <c r="A84" s="368" t="s">
        <v>13</v>
      </c>
      <c r="B84" s="547"/>
      <c r="C84" s="548"/>
      <c r="D84" s="526"/>
      <c r="E84" s="551"/>
      <c r="F84" s="527"/>
      <c r="G84" s="547"/>
      <c r="H84" s="167" t="s">
        <v>438</v>
      </c>
      <c r="I84" s="591" t="s">
        <v>438</v>
      </c>
      <c r="J84" s="361" t="s">
        <v>438</v>
      </c>
      <c r="K84" s="361" t="s">
        <v>438</v>
      </c>
      <c r="L84" s="167" t="s">
        <v>438</v>
      </c>
      <c r="M84" s="596" t="s">
        <v>438</v>
      </c>
      <c r="O84" s="564" t="s">
        <v>438</v>
      </c>
    </row>
    <row r="85" spans="1:15" ht="15.75" x14ac:dyDescent="0.2">
      <c r="A85" s="368" t="s">
        <v>346</v>
      </c>
      <c r="B85" s="527"/>
      <c r="C85" s="527"/>
      <c r="D85" s="526"/>
      <c r="E85" s="551"/>
      <c r="F85" s="527"/>
      <c r="G85" s="527"/>
      <c r="H85" s="167" t="s">
        <v>438</v>
      </c>
      <c r="I85" s="591" t="s">
        <v>438</v>
      </c>
      <c r="J85" s="361" t="s">
        <v>438</v>
      </c>
      <c r="K85" s="361" t="s">
        <v>438</v>
      </c>
      <c r="L85" s="167" t="s">
        <v>438</v>
      </c>
      <c r="M85" s="596" t="s">
        <v>438</v>
      </c>
      <c r="O85" s="564" t="s">
        <v>438</v>
      </c>
    </row>
    <row r="86" spans="1:15" x14ac:dyDescent="0.2">
      <c r="A86" s="368" t="s">
        <v>12</v>
      </c>
      <c r="B86" s="547"/>
      <c r="C86" s="548"/>
      <c r="D86" s="526"/>
      <c r="E86" s="551"/>
      <c r="F86" s="527"/>
      <c r="G86" s="547"/>
      <c r="H86" s="167" t="s">
        <v>438</v>
      </c>
      <c r="I86" s="591" t="s">
        <v>438</v>
      </c>
      <c r="J86" s="361" t="s">
        <v>438</v>
      </c>
      <c r="K86" s="361" t="s">
        <v>438</v>
      </c>
      <c r="L86" s="167" t="s">
        <v>438</v>
      </c>
      <c r="M86" s="596" t="s">
        <v>438</v>
      </c>
      <c r="O86" s="564" t="s">
        <v>438</v>
      </c>
    </row>
    <row r="87" spans="1:15" s="3" customFormat="1" x14ac:dyDescent="0.2">
      <c r="A87" s="368" t="s">
        <v>13</v>
      </c>
      <c r="B87" s="547"/>
      <c r="C87" s="548"/>
      <c r="D87" s="526"/>
      <c r="E87" s="551"/>
      <c r="F87" s="527"/>
      <c r="G87" s="547"/>
      <c r="H87" s="167" t="s">
        <v>438</v>
      </c>
      <c r="I87" s="591" t="s">
        <v>438</v>
      </c>
      <c r="J87" s="361" t="s">
        <v>438</v>
      </c>
      <c r="K87" s="361" t="s">
        <v>438</v>
      </c>
      <c r="L87" s="167" t="s">
        <v>438</v>
      </c>
      <c r="M87" s="596" t="s">
        <v>438</v>
      </c>
      <c r="N87" s="149"/>
      <c r="O87" s="564" t="s">
        <v>438</v>
      </c>
    </row>
    <row r="88" spans="1:15" s="3" customFormat="1" x14ac:dyDescent="0.2">
      <c r="A88" s="20" t="s">
        <v>33</v>
      </c>
      <c r="B88" s="529"/>
      <c r="C88" s="542"/>
      <c r="D88" s="526"/>
      <c r="E88" s="524"/>
      <c r="F88" s="529"/>
      <c r="G88" s="542"/>
      <c r="H88" s="596" t="s">
        <v>438</v>
      </c>
      <c r="I88" s="587" t="s">
        <v>438</v>
      </c>
      <c r="J88" s="197" t="s">
        <v>438</v>
      </c>
      <c r="K88" s="574" t="s">
        <v>438</v>
      </c>
      <c r="L88" s="601" t="s">
        <v>438</v>
      </c>
      <c r="M88" s="587" t="s">
        <v>438</v>
      </c>
      <c r="N88" s="149"/>
      <c r="O88" s="564" t="s">
        <v>438</v>
      </c>
    </row>
    <row r="89" spans="1:15" ht="15.75" x14ac:dyDescent="0.2">
      <c r="A89" s="20" t="s">
        <v>347</v>
      </c>
      <c r="B89" s="529"/>
      <c r="C89" s="529"/>
      <c r="D89" s="526"/>
      <c r="E89" s="524"/>
      <c r="F89" s="529"/>
      <c r="G89" s="542"/>
      <c r="H89" s="596" t="s">
        <v>438</v>
      </c>
      <c r="I89" s="587" t="s">
        <v>438</v>
      </c>
      <c r="J89" s="197" t="s">
        <v>438</v>
      </c>
      <c r="K89" s="574" t="s">
        <v>438</v>
      </c>
      <c r="L89" s="601" t="s">
        <v>438</v>
      </c>
      <c r="M89" s="587" t="s">
        <v>438</v>
      </c>
      <c r="O89" s="564" t="s">
        <v>438</v>
      </c>
    </row>
    <row r="90" spans="1:15" x14ac:dyDescent="0.2">
      <c r="A90" s="20" t="s">
        <v>9</v>
      </c>
      <c r="B90" s="529"/>
      <c r="C90" s="542"/>
      <c r="D90" s="526"/>
      <c r="E90" s="524"/>
      <c r="F90" s="529"/>
      <c r="G90" s="542"/>
      <c r="H90" s="596" t="s">
        <v>438</v>
      </c>
      <c r="I90" s="587" t="s">
        <v>438</v>
      </c>
      <c r="J90" s="197" t="s">
        <v>438</v>
      </c>
      <c r="K90" s="574" t="s">
        <v>438</v>
      </c>
      <c r="L90" s="601" t="s">
        <v>438</v>
      </c>
      <c r="M90" s="587" t="s">
        <v>438</v>
      </c>
      <c r="O90" s="564" t="s">
        <v>438</v>
      </c>
    </row>
    <row r="91" spans="1:15" x14ac:dyDescent="0.2">
      <c r="A91" s="20" t="s">
        <v>10</v>
      </c>
      <c r="B91" s="543"/>
      <c r="C91" s="544"/>
      <c r="D91" s="526"/>
      <c r="E91" s="524"/>
      <c r="F91" s="543"/>
      <c r="G91" s="544"/>
      <c r="H91" s="596" t="s">
        <v>438</v>
      </c>
      <c r="I91" s="587" t="s">
        <v>438</v>
      </c>
      <c r="J91" s="197" t="s">
        <v>438</v>
      </c>
      <c r="K91" s="574" t="s">
        <v>438</v>
      </c>
      <c r="L91" s="601" t="s">
        <v>438</v>
      </c>
      <c r="M91" s="587" t="s">
        <v>438</v>
      </c>
      <c r="O91" s="564" t="s">
        <v>438</v>
      </c>
    </row>
    <row r="92" spans="1:15" ht="15.75" x14ac:dyDescent="0.2">
      <c r="A92" s="368" t="s">
        <v>345</v>
      </c>
      <c r="B92" s="527"/>
      <c r="C92" s="527"/>
      <c r="D92" s="526"/>
      <c r="E92" s="551"/>
      <c r="F92" s="527"/>
      <c r="G92" s="527"/>
      <c r="H92" s="167" t="s">
        <v>438</v>
      </c>
      <c r="I92" s="591" t="s">
        <v>438</v>
      </c>
      <c r="J92" s="361" t="s">
        <v>438</v>
      </c>
      <c r="K92" s="361" t="s">
        <v>438</v>
      </c>
      <c r="L92" s="167" t="s">
        <v>438</v>
      </c>
      <c r="M92" s="596" t="s">
        <v>438</v>
      </c>
      <c r="O92" s="564" t="s">
        <v>438</v>
      </c>
    </row>
    <row r="93" spans="1:15" x14ac:dyDescent="0.2">
      <c r="A93" s="368" t="s">
        <v>12</v>
      </c>
      <c r="B93" s="570"/>
      <c r="C93" s="545"/>
      <c r="D93" s="526"/>
      <c r="E93" s="551"/>
      <c r="F93" s="570"/>
      <c r="G93" s="545"/>
      <c r="H93" s="167" t="s">
        <v>438</v>
      </c>
      <c r="I93" s="591" t="s">
        <v>438</v>
      </c>
      <c r="J93" s="361" t="s">
        <v>438</v>
      </c>
      <c r="K93" s="361" t="s">
        <v>438</v>
      </c>
      <c r="L93" s="167" t="s">
        <v>438</v>
      </c>
      <c r="M93" s="596" t="s">
        <v>438</v>
      </c>
      <c r="O93" s="564" t="s">
        <v>438</v>
      </c>
    </row>
    <row r="94" spans="1:15" x14ac:dyDescent="0.2">
      <c r="A94" s="368" t="s">
        <v>13</v>
      </c>
      <c r="B94" s="527"/>
      <c r="C94" s="547"/>
      <c r="D94" s="526"/>
      <c r="E94" s="551"/>
      <c r="F94" s="527"/>
      <c r="G94" s="547"/>
      <c r="H94" s="167" t="s">
        <v>438</v>
      </c>
      <c r="I94" s="591" t="s">
        <v>438</v>
      </c>
      <c r="J94" s="361" t="s">
        <v>438</v>
      </c>
      <c r="K94" s="361" t="s">
        <v>438</v>
      </c>
      <c r="L94" s="167" t="s">
        <v>438</v>
      </c>
      <c r="M94" s="596" t="s">
        <v>438</v>
      </c>
      <c r="O94" s="564" t="s">
        <v>438</v>
      </c>
    </row>
    <row r="95" spans="1:15" ht="15.75" x14ac:dyDescent="0.2">
      <c r="A95" s="368" t="s">
        <v>346</v>
      </c>
      <c r="B95" s="527"/>
      <c r="C95" s="527"/>
      <c r="D95" s="526"/>
      <c r="E95" s="551"/>
      <c r="F95" s="527"/>
      <c r="G95" s="527"/>
      <c r="H95" s="167" t="s">
        <v>438</v>
      </c>
      <c r="I95" s="591" t="s">
        <v>438</v>
      </c>
      <c r="J95" s="361" t="s">
        <v>438</v>
      </c>
      <c r="K95" s="361" t="s">
        <v>438</v>
      </c>
      <c r="L95" s="167" t="s">
        <v>438</v>
      </c>
      <c r="M95" s="596" t="s">
        <v>438</v>
      </c>
      <c r="O95" s="564" t="s">
        <v>438</v>
      </c>
    </row>
    <row r="96" spans="1:15" x14ac:dyDescent="0.2">
      <c r="A96" s="368" t="s">
        <v>12</v>
      </c>
      <c r="B96" s="527"/>
      <c r="C96" s="547"/>
      <c r="D96" s="526"/>
      <c r="E96" s="551"/>
      <c r="F96" s="527"/>
      <c r="G96" s="547"/>
      <c r="H96" s="167" t="s">
        <v>438</v>
      </c>
      <c r="I96" s="591" t="s">
        <v>438</v>
      </c>
      <c r="J96" s="361" t="s">
        <v>438</v>
      </c>
      <c r="K96" s="361" t="s">
        <v>438</v>
      </c>
      <c r="L96" s="167" t="s">
        <v>438</v>
      </c>
      <c r="M96" s="596" t="s">
        <v>438</v>
      </c>
      <c r="O96" s="564" t="s">
        <v>438</v>
      </c>
    </row>
    <row r="97" spans="1:15" x14ac:dyDescent="0.2">
      <c r="A97" s="368" t="s">
        <v>13</v>
      </c>
      <c r="B97" s="527"/>
      <c r="C97" s="547"/>
      <c r="D97" s="526"/>
      <c r="E97" s="551"/>
      <c r="F97" s="527"/>
      <c r="G97" s="547"/>
      <c r="H97" s="167" t="s">
        <v>438</v>
      </c>
      <c r="I97" s="591" t="s">
        <v>438</v>
      </c>
      <c r="J97" s="361" t="s">
        <v>438</v>
      </c>
      <c r="K97" s="361" t="s">
        <v>438</v>
      </c>
      <c r="L97" s="167" t="s">
        <v>438</v>
      </c>
      <c r="M97" s="596" t="s">
        <v>438</v>
      </c>
      <c r="O97" s="564" t="s">
        <v>438</v>
      </c>
    </row>
    <row r="98" spans="1:15" ht="15.75" x14ac:dyDescent="0.2">
      <c r="A98" s="20" t="s">
        <v>357</v>
      </c>
      <c r="B98" s="529"/>
      <c r="C98" s="542"/>
      <c r="D98" s="526"/>
      <c r="E98" s="524"/>
      <c r="F98" s="529"/>
      <c r="G98" s="542"/>
      <c r="H98" s="596" t="s">
        <v>438</v>
      </c>
      <c r="I98" s="587" t="s">
        <v>438</v>
      </c>
      <c r="J98" s="197" t="s">
        <v>438</v>
      </c>
      <c r="K98" s="574" t="s">
        <v>438</v>
      </c>
      <c r="L98" s="601" t="s">
        <v>438</v>
      </c>
      <c r="M98" s="587" t="s">
        <v>438</v>
      </c>
      <c r="O98" s="564" t="s">
        <v>438</v>
      </c>
    </row>
    <row r="99" spans="1:15" ht="15.75" x14ac:dyDescent="0.2">
      <c r="A99" s="13" t="s">
        <v>29</v>
      </c>
      <c r="B99" s="525"/>
      <c r="C99" s="525"/>
      <c r="D99" s="526"/>
      <c r="E99" s="524"/>
      <c r="F99" s="525"/>
      <c r="G99" s="525"/>
      <c r="H99" s="596" t="s">
        <v>438</v>
      </c>
      <c r="I99" s="587" t="s">
        <v>438</v>
      </c>
      <c r="J99" s="399" t="s">
        <v>438</v>
      </c>
      <c r="K99" s="575" t="s">
        <v>438</v>
      </c>
      <c r="L99" s="601" t="s">
        <v>438</v>
      </c>
      <c r="M99" s="587" t="s">
        <v>438</v>
      </c>
      <c r="O99" s="564" t="s">
        <v>438</v>
      </c>
    </row>
    <row r="100" spans="1:15" x14ac:dyDescent="0.2">
      <c r="A100" s="20" t="s">
        <v>9</v>
      </c>
      <c r="B100" s="529"/>
      <c r="C100" s="542"/>
      <c r="D100" s="526"/>
      <c r="E100" s="524"/>
      <c r="F100" s="529"/>
      <c r="G100" s="542"/>
      <c r="H100" s="596" t="s">
        <v>438</v>
      </c>
      <c r="I100" s="587" t="s">
        <v>438</v>
      </c>
      <c r="J100" s="197" t="s">
        <v>438</v>
      </c>
      <c r="K100" s="574" t="s">
        <v>438</v>
      </c>
      <c r="L100" s="601" t="s">
        <v>438</v>
      </c>
      <c r="M100" s="587" t="s">
        <v>438</v>
      </c>
      <c r="O100" s="564" t="s">
        <v>438</v>
      </c>
    </row>
    <row r="101" spans="1:15" x14ac:dyDescent="0.2">
      <c r="A101" s="20" t="s">
        <v>10</v>
      </c>
      <c r="B101" s="529"/>
      <c r="C101" s="542"/>
      <c r="D101" s="526"/>
      <c r="E101" s="524"/>
      <c r="F101" s="543"/>
      <c r="G101" s="543"/>
      <c r="H101" s="596" t="s">
        <v>438</v>
      </c>
      <c r="I101" s="587" t="s">
        <v>438</v>
      </c>
      <c r="J101" s="197" t="s">
        <v>438</v>
      </c>
      <c r="K101" s="574" t="s">
        <v>438</v>
      </c>
      <c r="L101" s="601" t="s">
        <v>438</v>
      </c>
      <c r="M101" s="587" t="s">
        <v>438</v>
      </c>
      <c r="O101" s="564" t="s">
        <v>438</v>
      </c>
    </row>
    <row r="102" spans="1:15" ht="15.75" x14ac:dyDescent="0.2">
      <c r="A102" s="368" t="s">
        <v>345</v>
      </c>
      <c r="B102" s="527"/>
      <c r="C102" s="527"/>
      <c r="D102" s="526"/>
      <c r="E102" s="551"/>
      <c r="F102" s="527"/>
      <c r="G102" s="527"/>
      <c r="H102" s="167" t="s">
        <v>438</v>
      </c>
      <c r="I102" s="591" t="s">
        <v>438</v>
      </c>
      <c r="J102" s="361" t="s">
        <v>438</v>
      </c>
      <c r="K102" s="361" t="s">
        <v>438</v>
      </c>
      <c r="L102" s="167" t="s">
        <v>438</v>
      </c>
      <c r="M102" s="596" t="s">
        <v>438</v>
      </c>
      <c r="O102" s="564" t="s">
        <v>438</v>
      </c>
    </row>
    <row r="103" spans="1:15" x14ac:dyDescent="0.2">
      <c r="A103" s="368" t="s">
        <v>12</v>
      </c>
      <c r="B103" s="570"/>
      <c r="C103" s="545"/>
      <c r="D103" s="526"/>
      <c r="E103" s="551"/>
      <c r="F103" s="570"/>
      <c r="G103" s="545"/>
      <c r="H103" s="167" t="s">
        <v>438</v>
      </c>
      <c r="I103" s="591" t="s">
        <v>438</v>
      </c>
      <c r="J103" s="361" t="s">
        <v>438</v>
      </c>
      <c r="K103" s="361" t="s">
        <v>438</v>
      </c>
      <c r="L103" s="167" t="s">
        <v>438</v>
      </c>
      <c r="M103" s="596" t="s">
        <v>438</v>
      </c>
      <c r="O103" s="564" t="s">
        <v>438</v>
      </c>
    </row>
    <row r="104" spans="1:15" x14ac:dyDescent="0.2">
      <c r="A104" s="368" t="s">
        <v>13</v>
      </c>
      <c r="B104" s="527"/>
      <c r="C104" s="547"/>
      <c r="D104" s="526"/>
      <c r="E104" s="551"/>
      <c r="F104" s="527"/>
      <c r="G104" s="547"/>
      <c r="H104" s="167" t="s">
        <v>438</v>
      </c>
      <c r="I104" s="591" t="s">
        <v>438</v>
      </c>
      <c r="J104" s="361" t="s">
        <v>438</v>
      </c>
      <c r="K104" s="361" t="s">
        <v>438</v>
      </c>
      <c r="L104" s="167" t="s">
        <v>438</v>
      </c>
      <c r="M104" s="596" t="s">
        <v>438</v>
      </c>
      <c r="O104" s="564" t="s">
        <v>438</v>
      </c>
    </row>
    <row r="105" spans="1:15" ht="15.75" x14ac:dyDescent="0.2">
      <c r="A105" s="368" t="s">
        <v>346</v>
      </c>
      <c r="B105" s="527"/>
      <c r="C105" s="527"/>
      <c r="D105" s="526"/>
      <c r="E105" s="551"/>
      <c r="F105" s="527"/>
      <c r="G105" s="527"/>
      <c r="H105" s="167" t="s">
        <v>438</v>
      </c>
      <c r="I105" s="591" t="s">
        <v>438</v>
      </c>
      <c r="J105" s="361" t="s">
        <v>438</v>
      </c>
      <c r="K105" s="361" t="s">
        <v>438</v>
      </c>
      <c r="L105" s="167" t="s">
        <v>438</v>
      </c>
      <c r="M105" s="596" t="s">
        <v>438</v>
      </c>
      <c r="O105" s="564" t="s">
        <v>438</v>
      </c>
    </row>
    <row r="106" spans="1:15" x14ac:dyDescent="0.2">
      <c r="A106" s="368" t="s">
        <v>12</v>
      </c>
      <c r="B106" s="527"/>
      <c r="C106" s="547"/>
      <c r="D106" s="526"/>
      <c r="E106" s="551"/>
      <c r="F106" s="527"/>
      <c r="G106" s="547"/>
      <c r="H106" s="167" t="s">
        <v>438</v>
      </c>
      <c r="I106" s="591" t="s">
        <v>438</v>
      </c>
      <c r="J106" s="361" t="s">
        <v>438</v>
      </c>
      <c r="K106" s="361" t="s">
        <v>438</v>
      </c>
      <c r="L106" s="167" t="s">
        <v>438</v>
      </c>
      <c r="M106" s="596" t="s">
        <v>438</v>
      </c>
      <c r="O106" s="564" t="s">
        <v>438</v>
      </c>
    </row>
    <row r="107" spans="1:15" x14ac:dyDescent="0.2">
      <c r="A107" s="368" t="s">
        <v>13</v>
      </c>
      <c r="B107" s="527"/>
      <c r="C107" s="547"/>
      <c r="D107" s="526"/>
      <c r="E107" s="551"/>
      <c r="F107" s="527"/>
      <c r="G107" s="547"/>
      <c r="H107" s="167" t="s">
        <v>438</v>
      </c>
      <c r="I107" s="591" t="s">
        <v>438</v>
      </c>
      <c r="J107" s="361" t="s">
        <v>438</v>
      </c>
      <c r="K107" s="361" t="s">
        <v>438</v>
      </c>
      <c r="L107" s="167" t="s">
        <v>438</v>
      </c>
      <c r="M107" s="596" t="s">
        <v>438</v>
      </c>
      <c r="O107" s="564" t="s">
        <v>438</v>
      </c>
    </row>
    <row r="108" spans="1:15" x14ac:dyDescent="0.2">
      <c r="A108" s="20" t="s">
        <v>33</v>
      </c>
      <c r="B108" s="529"/>
      <c r="C108" s="542"/>
      <c r="D108" s="526"/>
      <c r="E108" s="524"/>
      <c r="F108" s="529"/>
      <c r="G108" s="542"/>
      <c r="H108" s="596" t="s">
        <v>438</v>
      </c>
      <c r="I108" s="587" t="s">
        <v>438</v>
      </c>
      <c r="J108" s="197" t="s">
        <v>438</v>
      </c>
      <c r="K108" s="574" t="s">
        <v>438</v>
      </c>
      <c r="L108" s="601" t="s">
        <v>438</v>
      </c>
      <c r="M108" s="587" t="s">
        <v>438</v>
      </c>
      <c r="O108" s="564" t="s">
        <v>438</v>
      </c>
    </row>
    <row r="109" spans="1:15" ht="15.75" x14ac:dyDescent="0.2">
      <c r="A109" s="20" t="s">
        <v>347</v>
      </c>
      <c r="B109" s="529"/>
      <c r="C109" s="542"/>
      <c r="D109" s="526"/>
      <c r="E109" s="524"/>
      <c r="F109" s="543"/>
      <c r="G109" s="543"/>
      <c r="H109" s="596" t="s">
        <v>438</v>
      </c>
      <c r="I109" s="587" t="s">
        <v>438</v>
      </c>
      <c r="J109" s="197" t="s">
        <v>438</v>
      </c>
      <c r="K109" s="574" t="s">
        <v>438</v>
      </c>
      <c r="L109" s="601" t="s">
        <v>438</v>
      </c>
      <c r="M109" s="587" t="s">
        <v>438</v>
      </c>
      <c r="O109" s="564" t="s">
        <v>438</v>
      </c>
    </row>
    <row r="110" spans="1:15" x14ac:dyDescent="0.2">
      <c r="A110" s="20" t="s">
        <v>9</v>
      </c>
      <c r="B110" s="529"/>
      <c r="C110" s="542"/>
      <c r="D110" s="526"/>
      <c r="E110" s="524"/>
      <c r="F110" s="543"/>
      <c r="G110" s="544"/>
      <c r="H110" s="596" t="s">
        <v>438</v>
      </c>
      <c r="I110" s="587" t="s">
        <v>438</v>
      </c>
      <c r="J110" s="197" t="s">
        <v>438</v>
      </c>
      <c r="K110" s="574" t="s">
        <v>438</v>
      </c>
      <c r="L110" s="601" t="s">
        <v>438</v>
      </c>
      <c r="M110" s="587" t="s">
        <v>438</v>
      </c>
      <c r="O110" s="564" t="s">
        <v>438</v>
      </c>
    </row>
    <row r="111" spans="1:15" x14ac:dyDescent="0.2">
      <c r="A111" s="20" t="s">
        <v>10</v>
      </c>
      <c r="B111" s="543"/>
      <c r="C111" s="544"/>
      <c r="D111" s="526"/>
      <c r="E111" s="524"/>
      <c r="F111" s="543"/>
      <c r="G111" s="544"/>
      <c r="H111" s="596" t="s">
        <v>438</v>
      </c>
      <c r="I111" s="587" t="s">
        <v>438</v>
      </c>
      <c r="J111" s="197" t="s">
        <v>438</v>
      </c>
      <c r="K111" s="574" t="s">
        <v>438</v>
      </c>
      <c r="L111" s="601" t="s">
        <v>438</v>
      </c>
      <c r="M111" s="587" t="s">
        <v>438</v>
      </c>
      <c r="O111" s="564" t="s">
        <v>438</v>
      </c>
    </row>
    <row r="112" spans="1:15" ht="15.75" x14ac:dyDescent="0.2">
      <c r="A112" s="368" t="s">
        <v>345</v>
      </c>
      <c r="B112" s="527"/>
      <c r="C112" s="527"/>
      <c r="D112" s="526"/>
      <c r="E112" s="551"/>
      <c r="F112" s="527"/>
      <c r="G112" s="527"/>
      <c r="H112" s="167" t="s">
        <v>438</v>
      </c>
      <c r="I112" s="591" t="s">
        <v>438</v>
      </c>
      <c r="J112" s="361" t="s">
        <v>438</v>
      </c>
      <c r="K112" s="361" t="s">
        <v>438</v>
      </c>
      <c r="L112" s="167" t="s">
        <v>438</v>
      </c>
      <c r="M112" s="596" t="s">
        <v>438</v>
      </c>
      <c r="O112" s="564" t="s">
        <v>438</v>
      </c>
    </row>
    <row r="113" spans="1:15" x14ac:dyDescent="0.2">
      <c r="A113" s="368" t="s">
        <v>12</v>
      </c>
      <c r="B113" s="570"/>
      <c r="C113" s="545"/>
      <c r="D113" s="526"/>
      <c r="E113" s="551"/>
      <c r="F113" s="570"/>
      <c r="G113" s="545"/>
      <c r="H113" s="167" t="s">
        <v>438</v>
      </c>
      <c r="I113" s="591" t="s">
        <v>438</v>
      </c>
      <c r="J113" s="361" t="s">
        <v>438</v>
      </c>
      <c r="K113" s="361" t="s">
        <v>438</v>
      </c>
      <c r="L113" s="167" t="s">
        <v>438</v>
      </c>
      <c r="M113" s="596" t="s">
        <v>438</v>
      </c>
      <c r="O113" s="564" t="s">
        <v>438</v>
      </c>
    </row>
    <row r="114" spans="1:15" x14ac:dyDescent="0.2">
      <c r="A114" s="368" t="s">
        <v>13</v>
      </c>
      <c r="B114" s="527"/>
      <c r="C114" s="547"/>
      <c r="D114" s="526"/>
      <c r="E114" s="551"/>
      <c r="F114" s="527"/>
      <c r="G114" s="547"/>
      <c r="H114" s="167" t="s">
        <v>438</v>
      </c>
      <c r="I114" s="591" t="s">
        <v>438</v>
      </c>
      <c r="J114" s="361" t="s">
        <v>438</v>
      </c>
      <c r="K114" s="361" t="s">
        <v>438</v>
      </c>
      <c r="L114" s="167" t="s">
        <v>438</v>
      </c>
      <c r="M114" s="596" t="s">
        <v>438</v>
      </c>
      <c r="O114" s="564" t="s">
        <v>438</v>
      </c>
    </row>
    <row r="115" spans="1:15" ht="15.75" x14ac:dyDescent="0.2">
      <c r="A115" s="368" t="s">
        <v>346</v>
      </c>
      <c r="B115" s="527"/>
      <c r="C115" s="527"/>
      <c r="D115" s="526"/>
      <c r="E115" s="551"/>
      <c r="F115" s="527"/>
      <c r="G115" s="527"/>
      <c r="H115" s="167" t="s">
        <v>438</v>
      </c>
      <c r="I115" s="591" t="s">
        <v>438</v>
      </c>
      <c r="J115" s="361" t="s">
        <v>438</v>
      </c>
      <c r="K115" s="361" t="s">
        <v>438</v>
      </c>
      <c r="L115" s="167" t="s">
        <v>438</v>
      </c>
      <c r="M115" s="596" t="s">
        <v>438</v>
      </c>
      <c r="O115" s="564" t="s">
        <v>438</v>
      </c>
    </row>
    <row r="116" spans="1:15" x14ac:dyDescent="0.2">
      <c r="A116" s="368" t="s">
        <v>12</v>
      </c>
      <c r="B116" s="527"/>
      <c r="C116" s="547"/>
      <c r="D116" s="526"/>
      <c r="E116" s="551"/>
      <c r="F116" s="527"/>
      <c r="G116" s="547"/>
      <c r="H116" s="167" t="s">
        <v>438</v>
      </c>
      <c r="I116" s="591" t="s">
        <v>438</v>
      </c>
      <c r="J116" s="361" t="s">
        <v>438</v>
      </c>
      <c r="K116" s="361" t="s">
        <v>438</v>
      </c>
      <c r="L116" s="167" t="s">
        <v>438</v>
      </c>
      <c r="M116" s="596" t="s">
        <v>438</v>
      </c>
      <c r="O116" s="564" t="s">
        <v>438</v>
      </c>
    </row>
    <row r="117" spans="1:15" x14ac:dyDescent="0.2">
      <c r="A117" s="368" t="s">
        <v>13</v>
      </c>
      <c r="B117" s="527"/>
      <c r="C117" s="547"/>
      <c r="D117" s="526"/>
      <c r="E117" s="551"/>
      <c r="F117" s="527"/>
      <c r="G117" s="547"/>
      <c r="H117" s="167" t="s">
        <v>438</v>
      </c>
      <c r="I117" s="591" t="s">
        <v>438</v>
      </c>
      <c r="J117" s="361" t="s">
        <v>438</v>
      </c>
      <c r="K117" s="361" t="s">
        <v>438</v>
      </c>
      <c r="L117" s="167" t="s">
        <v>438</v>
      </c>
      <c r="M117" s="596" t="s">
        <v>438</v>
      </c>
      <c r="O117" s="564" t="s">
        <v>438</v>
      </c>
    </row>
    <row r="118" spans="1:15" ht="15.75" x14ac:dyDescent="0.2">
      <c r="A118" s="20" t="s">
        <v>357</v>
      </c>
      <c r="B118" s="529"/>
      <c r="C118" s="542"/>
      <c r="D118" s="526"/>
      <c r="E118" s="524"/>
      <c r="F118" s="529"/>
      <c r="G118" s="542"/>
      <c r="H118" s="596" t="s">
        <v>438</v>
      </c>
      <c r="I118" s="587" t="s">
        <v>438</v>
      </c>
      <c r="J118" s="197" t="s">
        <v>438</v>
      </c>
      <c r="K118" s="574" t="s">
        <v>438</v>
      </c>
      <c r="L118" s="601" t="s">
        <v>438</v>
      </c>
      <c r="M118" s="587" t="s">
        <v>438</v>
      </c>
      <c r="O118" s="564" t="s">
        <v>438</v>
      </c>
    </row>
    <row r="119" spans="1:15" ht="15.75" x14ac:dyDescent="0.2">
      <c r="A119" s="13" t="s">
        <v>28</v>
      </c>
      <c r="B119" s="541"/>
      <c r="C119" s="541"/>
      <c r="D119" s="526"/>
      <c r="E119" s="524"/>
      <c r="F119" s="541"/>
      <c r="G119" s="541"/>
      <c r="H119" s="596" t="s">
        <v>438</v>
      </c>
      <c r="I119" s="587" t="s">
        <v>438</v>
      </c>
      <c r="J119" s="399" t="s">
        <v>438</v>
      </c>
      <c r="K119" s="575" t="s">
        <v>438</v>
      </c>
      <c r="L119" s="601" t="s">
        <v>438</v>
      </c>
      <c r="M119" s="587" t="s">
        <v>438</v>
      </c>
      <c r="O119" s="564" t="s">
        <v>438</v>
      </c>
    </row>
    <row r="120" spans="1:15" x14ac:dyDescent="0.2">
      <c r="A120" s="20" t="s">
        <v>9</v>
      </c>
      <c r="B120" s="529"/>
      <c r="C120" s="542"/>
      <c r="D120" s="526"/>
      <c r="E120" s="524"/>
      <c r="F120" s="529"/>
      <c r="G120" s="542"/>
      <c r="H120" s="596" t="s">
        <v>438</v>
      </c>
      <c r="I120" s="587" t="s">
        <v>438</v>
      </c>
      <c r="J120" s="197" t="s">
        <v>438</v>
      </c>
      <c r="K120" s="574" t="s">
        <v>438</v>
      </c>
      <c r="L120" s="601" t="s">
        <v>438</v>
      </c>
      <c r="M120" s="587" t="s">
        <v>438</v>
      </c>
      <c r="O120" s="564" t="s">
        <v>438</v>
      </c>
    </row>
    <row r="121" spans="1:15" x14ac:dyDescent="0.2">
      <c r="A121" s="20" t="s">
        <v>10</v>
      </c>
      <c r="B121" s="529"/>
      <c r="C121" s="542"/>
      <c r="D121" s="526"/>
      <c r="E121" s="524"/>
      <c r="F121" s="529"/>
      <c r="G121" s="542"/>
      <c r="H121" s="596" t="s">
        <v>438</v>
      </c>
      <c r="I121" s="587" t="s">
        <v>438</v>
      </c>
      <c r="J121" s="197" t="s">
        <v>438</v>
      </c>
      <c r="K121" s="574" t="s">
        <v>438</v>
      </c>
      <c r="L121" s="601" t="s">
        <v>438</v>
      </c>
      <c r="M121" s="587" t="s">
        <v>438</v>
      </c>
      <c r="O121" s="564" t="s">
        <v>438</v>
      </c>
    </row>
    <row r="122" spans="1:15" ht="15.75" x14ac:dyDescent="0.2">
      <c r="A122" s="368" t="s">
        <v>345</v>
      </c>
      <c r="B122" s="527"/>
      <c r="C122" s="527"/>
      <c r="D122" s="526"/>
      <c r="E122" s="551"/>
      <c r="F122" s="527"/>
      <c r="G122" s="527"/>
      <c r="H122" s="167" t="s">
        <v>438</v>
      </c>
      <c r="I122" s="591" t="s">
        <v>438</v>
      </c>
      <c r="J122" s="361" t="s">
        <v>438</v>
      </c>
      <c r="K122" s="361" t="s">
        <v>438</v>
      </c>
      <c r="L122" s="167" t="s">
        <v>438</v>
      </c>
      <c r="M122" s="596" t="s">
        <v>438</v>
      </c>
      <c r="O122" s="564" t="s">
        <v>438</v>
      </c>
    </row>
    <row r="123" spans="1:15" x14ac:dyDescent="0.2">
      <c r="A123" s="368" t="s">
        <v>12</v>
      </c>
      <c r="B123" s="570"/>
      <c r="C123" s="545"/>
      <c r="D123" s="526"/>
      <c r="E123" s="551"/>
      <c r="F123" s="570"/>
      <c r="G123" s="545"/>
      <c r="H123" s="167" t="s">
        <v>438</v>
      </c>
      <c r="I123" s="591" t="s">
        <v>438</v>
      </c>
      <c r="J123" s="361" t="s">
        <v>438</v>
      </c>
      <c r="K123" s="361" t="s">
        <v>438</v>
      </c>
      <c r="L123" s="167" t="s">
        <v>438</v>
      </c>
      <c r="M123" s="596" t="s">
        <v>438</v>
      </c>
      <c r="O123" s="564" t="s">
        <v>438</v>
      </c>
    </row>
    <row r="124" spans="1:15" x14ac:dyDescent="0.2">
      <c r="A124" s="368" t="s">
        <v>13</v>
      </c>
      <c r="B124" s="527"/>
      <c r="C124" s="547"/>
      <c r="D124" s="526"/>
      <c r="E124" s="551"/>
      <c r="F124" s="527"/>
      <c r="G124" s="547"/>
      <c r="H124" s="167" t="s">
        <v>438</v>
      </c>
      <c r="I124" s="591" t="s">
        <v>438</v>
      </c>
      <c r="J124" s="361" t="s">
        <v>438</v>
      </c>
      <c r="K124" s="361" t="s">
        <v>438</v>
      </c>
      <c r="L124" s="167" t="s">
        <v>438</v>
      </c>
      <c r="M124" s="596" t="s">
        <v>438</v>
      </c>
      <c r="O124" s="564" t="s">
        <v>438</v>
      </c>
    </row>
    <row r="125" spans="1:15" ht="15.75" x14ac:dyDescent="0.2">
      <c r="A125" s="368" t="s">
        <v>346</v>
      </c>
      <c r="B125" s="527"/>
      <c r="C125" s="527"/>
      <c r="D125" s="526"/>
      <c r="E125" s="551"/>
      <c r="F125" s="527"/>
      <c r="G125" s="527"/>
      <c r="H125" s="167" t="s">
        <v>438</v>
      </c>
      <c r="I125" s="591" t="s">
        <v>438</v>
      </c>
      <c r="J125" s="361" t="s">
        <v>438</v>
      </c>
      <c r="K125" s="361" t="s">
        <v>438</v>
      </c>
      <c r="L125" s="167" t="s">
        <v>438</v>
      </c>
      <c r="M125" s="596" t="s">
        <v>438</v>
      </c>
      <c r="O125" s="564" t="s">
        <v>438</v>
      </c>
    </row>
    <row r="126" spans="1:15" x14ac:dyDescent="0.2">
      <c r="A126" s="368" t="s">
        <v>12</v>
      </c>
      <c r="B126" s="527"/>
      <c r="C126" s="547"/>
      <c r="D126" s="526"/>
      <c r="E126" s="551"/>
      <c r="F126" s="527"/>
      <c r="G126" s="547"/>
      <c r="H126" s="167" t="s">
        <v>438</v>
      </c>
      <c r="I126" s="591" t="s">
        <v>438</v>
      </c>
      <c r="J126" s="361" t="s">
        <v>438</v>
      </c>
      <c r="K126" s="361" t="s">
        <v>438</v>
      </c>
      <c r="L126" s="167" t="s">
        <v>438</v>
      </c>
      <c r="M126" s="596" t="s">
        <v>438</v>
      </c>
      <c r="O126" s="564" t="s">
        <v>438</v>
      </c>
    </row>
    <row r="127" spans="1:15" x14ac:dyDescent="0.2">
      <c r="A127" s="368" t="s">
        <v>13</v>
      </c>
      <c r="B127" s="527"/>
      <c r="C127" s="547"/>
      <c r="D127" s="526"/>
      <c r="E127" s="551"/>
      <c r="F127" s="527"/>
      <c r="G127" s="547"/>
      <c r="H127" s="167" t="s">
        <v>438</v>
      </c>
      <c r="I127" s="591" t="s">
        <v>438</v>
      </c>
      <c r="J127" s="361" t="s">
        <v>438</v>
      </c>
      <c r="K127" s="361" t="s">
        <v>438</v>
      </c>
      <c r="L127" s="167" t="s">
        <v>438</v>
      </c>
      <c r="M127" s="596" t="s">
        <v>438</v>
      </c>
      <c r="O127" s="564" t="s">
        <v>438</v>
      </c>
    </row>
    <row r="128" spans="1:15" x14ac:dyDescent="0.2">
      <c r="A128" s="20" t="s">
        <v>34</v>
      </c>
      <c r="B128" s="529"/>
      <c r="C128" s="542"/>
      <c r="D128" s="526"/>
      <c r="E128" s="524"/>
      <c r="F128" s="529"/>
      <c r="G128" s="542"/>
      <c r="H128" s="596" t="s">
        <v>438</v>
      </c>
      <c r="I128" s="587" t="s">
        <v>438</v>
      </c>
      <c r="J128" s="197" t="s">
        <v>438</v>
      </c>
      <c r="K128" s="574" t="s">
        <v>438</v>
      </c>
      <c r="L128" s="601" t="s">
        <v>438</v>
      </c>
      <c r="M128" s="587" t="s">
        <v>438</v>
      </c>
      <c r="O128" s="564" t="s">
        <v>438</v>
      </c>
    </row>
    <row r="129" spans="1:15" ht="15.75" x14ac:dyDescent="0.2">
      <c r="A129" s="20" t="s">
        <v>347</v>
      </c>
      <c r="B129" s="529"/>
      <c r="C129" s="529"/>
      <c r="D129" s="526"/>
      <c r="E129" s="524"/>
      <c r="F129" s="543"/>
      <c r="G129" s="543"/>
      <c r="H129" s="596" t="s">
        <v>438</v>
      </c>
      <c r="I129" s="587" t="s">
        <v>438</v>
      </c>
      <c r="J129" s="197" t="s">
        <v>438</v>
      </c>
      <c r="K129" s="574" t="s">
        <v>438</v>
      </c>
      <c r="L129" s="601" t="s">
        <v>438</v>
      </c>
      <c r="M129" s="587" t="s">
        <v>438</v>
      </c>
      <c r="O129" s="564" t="s">
        <v>438</v>
      </c>
    </row>
    <row r="130" spans="1:15" x14ac:dyDescent="0.2">
      <c r="A130" s="20" t="s">
        <v>9</v>
      </c>
      <c r="B130" s="543"/>
      <c r="C130" s="544"/>
      <c r="D130" s="526"/>
      <c r="E130" s="524"/>
      <c r="F130" s="529"/>
      <c r="G130" s="542"/>
      <c r="H130" s="596" t="s">
        <v>438</v>
      </c>
      <c r="I130" s="587" t="s">
        <v>438</v>
      </c>
      <c r="J130" s="197" t="s">
        <v>438</v>
      </c>
      <c r="K130" s="574" t="s">
        <v>438</v>
      </c>
      <c r="L130" s="601" t="s">
        <v>438</v>
      </c>
      <c r="M130" s="587" t="s">
        <v>438</v>
      </c>
      <c r="O130" s="564" t="s">
        <v>438</v>
      </c>
    </row>
    <row r="131" spans="1:15" x14ac:dyDescent="0.2">
      <c r="A131" s="20" t="s">
        <v>10</v>
      </c>
      <c r="B131" s="543"/>
      <c r="C131" s="544"/>
      <c r="D131" s="526"/>
      <c r="E131" s="524"/>
      <c r="F131" s="529"/>
      <c r="G131" s="529"/>
      <c r="H131" s="596" t="s">
        <v>438</v>
      </c>
      <c r="I131" s="587" t="s">
        <v>438</v>
      </c>
      <c r="J131" s="197" t="s">
        <v>438</v>
      </c>
      <c r="K131" s="574" t="s">
        <v>438</v>
      </c>
      <c r="L131" s="601" t="s">
        <v>438</v>
      </c>
      <c r="M131" s="587" t="s">
        <v>438</v>
      </c>
      <c r="O131" s="564" t="s">
        <v>438</v>
      </c>
    </row>
    <row r="132" spans="1:15" ht="15.75" x14ac:dyDescent="0.2">
      <c r="A132" s="368" t="s">
        <v>345</v>
      </c>
      <c r="B132" s="527"/>
      <c r="C132" s="527"/>
      <c r="D132" s="526"/>
      <c r="E132" s="551"/>
      <c r="F132" s="527"/>
      <c r="G132" s="527"/>
      <c r="H132" s="167" t="s">
        <v>438</v>
      </c>
      <c r="I132" s="591" t="s">
        <v>438</v>
      </c>
      <c r="J132" s="361" t="s">
        <v>438</v>
      </c>
      <c r="K132" s="361" t="s">
        <v>438</v>
      </c>
      <c r="L132" s="167" t="s">
        <v>438</v>
      </c>
      <c r="M132" s="596" t="s">
        <v>438</v>
      </c>
      <c r="O132" s="564" t="s">
        <v>438</v>
      </c>
    </row>
    <row r="133" spans="1:15" x14ac:dyDescent="0.2">
      <c r="A133" s="368" t="s">
        <v>12</v>
      </c>
      <c r="B133" s="570"/>
      <c r="C133" s="545"/>
      <c r="D133" s="526"/>
      <c r="E133" s="551"/>
      <c r="F133" s="570"/>
      <c r="G133" s="545"/>
      <c r="H133" s="167" t="s">
        <v>438</v>
      </c>
      <c r="I133" s="591" t="s">
        <v>438</v>
      </c>
      <c r="J133" s="361" t="s">
        <v>438</v>
      </c>
      <c r="K133" s="361" t="s">
        <v>438</v>
      </c>
      <c r="L133" s="167" t="s">
        <v>438</v>
      </c>
      <c r="M133" s="596" t="s">
        <v>438</v>
      </c>
      <c r="O133" s="564" t="s">
        <v>438</v>
      </c>
    </row>
    <row r="134" spans="1:15" x14ac:dyDescent="0.2">
      <c r="A134" s="368" t="s">
        <v>13</v>
      </c>
      <c r="B134" s="527"/>
      <c r="C134" s="547"/>
      <c r="D134" s="526"/>
      <c r="E134" s="551"/>
      <c r="F134" s="527"/>
      <c r="G134" s="547"/>
      <c r="H134" s="167" t="s">
        <v>438</v>
      </c>
      <c r="I134" s="591" t="s">
        <v>438</v>
      </c>
      <c r="J134" s="361" t="s">
        <v>438</v>
      </c>
      <c r="K134" s="361" t="s">
        <v>438</v>
      </c>
      <c r="L134" s="167" t="s">
        <v>438</v>
      </c>
      <c r="M134" s="596" t="s">
        <v>438</v>
      </c>
      <c r="O134" s="564" t="s">
        <v>438</v>
      </c>
    </row>
    <row r="135" spans="1:15" ht="15.75" x14ac:dyDescent="0.2">
      <c r="A135" s="368" t="s">
        <v>346</v>
      </c>
      <c r="B135" s="527"/>
      <c r="C135" s="527"/>
      <c r="D135" s="526"/>
      <c r="E135" s="551"/>
      <c r="F135" s="527"/>
      <c r="G135" s="527"/>
      <c r="H135" s="167" t="s">
        <v>438</v>
      </c>
      <c r="I135" s="591" t="s">
        <v>438</v>
      </c>
      <c r="J135" s="361" t="s">
        <v>438</v>
      </c>
      <c r="K135" s="361" t="s">
        <v>438</v>
      </c>
      <c r="L135" s="167" t="s">
        <v>438</v>
      </c>
      <c r="M135" s="596" t="s">
        <v>438</v>
      </c>
      <c r="O135" s="564" t="s">
        <v>438</v>
      </c>
    </row>
    <row r="136" spans="1:15" x14ac:dyDescent="0.2">
      <c r="A136" s="368" t="s">
        <v>12</v>
      </c>
      <c r="B136" s="527"/>
      <c r="C136" s="547"/>
      <c r="D136" s="526"/>
      <c r="E136" s="551"/>
      <c r="F136" s="527"/>
      <c r="G136" s="547"/>
      <c r="H136" s="167" t="s">
        <v>438</v>
      </c>
      <c r="I136" s="591" t="s">
        <v>438</v>
      </c>
      <c r="J136" s="361" t="s">
        <v>438</v>
      </c>
      <c r="K136" s="361" t="s">
        <v>438</v>
      </c>
      <c r="L136" s="167" t="s">
        <v>438</v>
      </c>
      <c r="M136" s="596" t="s">
        <v>438</v>
      </c>
      <c r="O136" s="564" t="s">
        <v>438</v>
      </c>
    </row>
    <row r="137" spans="1:15" x14ac:dyDescent="0.2">
      <c r="A137" s="368" t="s">
        <v>13</v>
      </c>
      <c r="B137" s="527"/>
      <c r="C137" s="547"/>
      <c r="D137" s="526"/>
      <c r="E137" s="551"/>
      <c r="F137" s="527"/>
      <c r="G137" s="547"/>
      <c r="H137" s="167" t="s">
        <v>438</v>
      </c>
      <c r="I137" s="591" t="s">
        <v>438</v>
      </c>
      <c r="J137" s="361" t="s">
        <v>438</v>
      </c>
      <c r="K137" s="361" t="s">
        <v>438</v>
      </c>
      <c r="L137" s="167" t="s">
        <v>438</v>
      </c>
      <c r="M137" s="596" t="s">
        <v>438</v>
      </c>
      <c r="O137" s="564" t="s">
        <v>438</v>
      </c>
    </row>
    <row r="138" spans="1:15" ht="15.75" x14ac:dyDescent="0.2">
      <c r="A138" s="20" t="s">
        <v>357</v>
      </c>
      <c r="B138" s="529"/>
      <c r="C138" s="542"/>
      <c r="D138" s="526"/>
      <c r="E138" s="524"/>
      <c r="F138" s="529"/>
      <c r="G138" s="542"/>
      <c r="H138" s="596" t="s">
        <v>438</v>
      </c>
      <c r="I138" s="587" t="s">
        <v>438</v>
      </c>
      <c r="J138" s="197" t="s">
        <v>438</v>
      </c>
      <c r="K138" s="574" t="s">
        <v>438</v>
      </c>
      <c r="L138" s="601" t="s">
        <v>438</v>
      </c>
      <c r="M138" s="587" t="s">
        <v>438</v>
      </c>
      <c r="O138" s="564" t="s">
        <v>438</v>
      </c>
    </row>
    <row r="139" spans="1:15" ht="15.75" x14ac:dyDescent="0.2">
      <c r="A139" s="20" t="s">
        <v>358</v>
      </c>
      <c r="B139" s="529"/>
      <c r="C139" s="529"/>
      <c r="D139" s="526"/>
      <c r="E139" s="524"/>
      <c r="F139" s="529"/>
      <c r="G139" s="529"/>
      <c r="H139" s="596" t="s">
        <v>438</v>
      </c>
      <c r="I139" s="587" t="s">
        <v>438</v>
      </c>
      <c r="J139" s="197" t="s">
        <v>438</v>
      </c>
      <c r="K139" s="574" t="s">
        <v>438</v>
      </c>
      <c r="L139" s="601" t="s">
        <v>438</v>
      </c>
      <c r="M139" s="587" t="s">
        <v>438</v>
      </c>
      <c r="O139" s="564" t="s">
        <v>438</v>
      </c>
    </row>
    <row r="140" spans="1:15" ht="15.75" x14ac:dyDescent="0.2">
      <c r="A140" s="20" t="s">
        <v>349</v>
      </c>
      <c r="B140" s="529"/>
      <c r="C140" s="529"/>
      <c r="D140" s="526"/>
      <c r="E140" s="524"/>
      <c r="F140" s="529"/>
      <c r="G140" s="529"/>
      <c r="H140" s="596" t="s">
        <v>438</v>
      </c>
      <c r="I140" s="587" t="s">
        <v>438</v>
      </c>
      <c r="J140" s="197" t="s">
        <v>438</v>
      </c>
      <c r="K140" s="574" t="s">
        <v>438</v>
      </c>
      <c r="L140" s="601" t="s">
        <v>438</v>
      </c>
      <c r="M140" s="587" t="s">
        <v>438</v>
      </c>
      <c r="O140" s="564" t="s">
        <v>438</v>
      </c>
    </row>
    <row r="141" spans="1:15" ht="15.75" x14ac:dyDescent="0.2">
      <c r="A141" s="20" t="s">
        <v>350</v>
      </c>
      <c r="B141" s="529"/>
      <c r="C141" s="529"/>
      <c r="D141" s="526"/>
      <c r="E141" s="524"/>
      <c r="F141" s="529"/>
      <c r="G141" s="529"/>
      <c r="H141" s="596" t="s">
        <v>438</v>
      </c>
      <c r="I141" s="587" t="s">
        <v>438</v>
      </c>
      <c r="J141" s="197" t="s">
        <v>438</v>
      </c>
      <c r="K141" s="574" t="s">
        <v>438</v>
      </c>
      <c r="L141" s="601" t="s">
        <v>438</v>
      </c>
      <c r="M141" s="587" t="s">
        <v>438</v>
      </c>
      <c r="O141" s="564" t="s">
        <v>438</v>
      </c>
    </row>
    <row r="142" spans="1:15" ht="15.75" x14ac:dyDescent="0.2">
      <c r="A142" s="13" t="s">
        <v>27</v>
      </c>
      <c r="B142" s="525"/>
      <c r="C142" s="549"/>
      <c r="D142" s="526"/>
      <c r="E142" s="524"/>
      <c r="F142" s="525"/>
      <c r="G142" s="549"/>
      <c r="H142" s="596" t="s">
        <v>438</v>
      </c>
      <c r="I142" s="587" t="s">
        <v>438</v>
      </c>
      <c r="J142" s="399" t="s">
        <v>438</v>
      </c>
      <c r="K142" s="575" t="s">
        <v>438</v>
      </c>
      <c r="L142" s="601" t="s">
        <v>438</v>
      </c>
      <c r="M142" s="587" t="s">
        <v>438</v>
      </c>
      <c r="O142" s="564" t="s">
        <v>438</v>
      </c>
    </row>
    <row r="143" spans="1:15" x14ac:dyDescent="0.2">
      <c r="A143" s="20" t="s">
        <v>9</v>
      </c>
      <c r="B143" s="529"/>
      <c r="C143" s="542"/>
      <c r="D143" s="526"/>
      <c r="E143" s="524"/>
      <c r="F143" s="529"/>
      <c r="G143" s="542"/>
      <c r="H143" s="596" t="s">
        <v>438</v>
      </c>
      <c r="I143" s="587" t="s">
        <v>438</v>
      </c>
      <c r="J143" s="197" t="s">
        <v>438</v>
      </c>
      <c r="K143" s="574" t="s">
        <v>438</v>
      </c>
      <c r="L143" s="601" t="s">
        <v>438</v>
      </c>
      <c r="M143" s="587" t="s">
        <v>438</v>
      </c>
      <c r="O143" s="564" t="s">
        <v>438</v>
      </c>
    </row>
    <row r="144" spans="1:15" x14ac:dyDescent="0.2">
      <c r="A144" s="20" t="s">
        <v>10</v>
      </c>
      <c r="B144" s="529"/>
      <c r="C144" s="542"/>
      <c r="D144" s="526"/>
      <c r="E144" s="524"/>
      <c r="F144" s="529"/>
      <c r="G144" s="542"/>
      <c r="H144" s="596" t="s">
        <v>438</v>
      </c>
      <c r="I144" s="587" t="s">
        <v>438</v>
      </c>
      <c r="J144" s="197" t="s">
        <v>438</v>
      </c>
      <c r="K144" s="574" t="s">
        <v>438</v>
      </c>
      <c r="L144" s="601" t="s">
        <v>438</v>
      </c>
      <c r="M144" s="587" t="s">
        <v>438</v>
      </c>
      <c r="O144" s="564" t="s">
        <v>438</v>
      </c>
    </row>
    <row r="145" spans="1:15" x14ac:dyDescent="0.2">
      <c r="A145" s="20" t="s">
        <v>34</v>
      </c>
      <c r="B145" s="529"/>
      <c r="C145" s="542"/>
      <c r="D145" s="526"/>
      <c r="E145" s="524"/>
      <c r="F145" s="529"/>
      <c r="G145" s="542"/>
      <c r="H145" s="596" t="s">
        <v>438</v>
      </c>
      <c r="I145" s="587" t="s">
        <v>438</v>
      </c>
      <c r="J145" s="197" t="s">
        <v>438</v>
      </c>
      <c r="K145" s="574" t="s">
        <v>438</v>
      </c>
      <c r="L145" s="601" t="s">
        <v>438</v>
      </c>
      <c r="M145" s="587" t="s">
        <v>438</v>
      </c>
      <c r="O145" s="564" t="s">
        <v>438</v>
      </c>
    </row>
    <row r="146" spans="1:15" x14ac:dyDescent="0.2">
      <c r="A146" s="368" t="s">
        <v>15</v>
      </c>
      <c r="B146" s="527"/>
      <c r="C146" s="527"/>
      <c r="D146" s="526"/>
      <c r="E146" s="551"/>
      <c r="F146" s="527"/>
      <c r="G146" s="527"/>
      <c r="H146" s="167" t="s">
        <v>438</v>
      </c>
      <c r="I146" s="591" t="s">
        <v>438</v>
      </c>
      <c r="J146" s="361" t="s">
        <v>438</v>
      </c>
      <c r="K146" s="361" t="s">
        <v>438</v>
      </c>
      <c r="L146" s="167" t="s">
        <v>438</v>
      </c>
      <c r="M146" s="596" t="s">
        <v>438</v>
      </c>
      <c r="O146" s="564" t="s">
        <v>438</v>
      </c>
    </row>
    <row r="147" spans="1:15" ht="15.75" x14ac:dyDescent="0.2">
      <c r="A147" s="20" t="s">
        <v>359</v>
      </c>
      <c r="B147" s="529"/>
      <c r="C147" s="529"/>
      <c r="D147" s="526"/>
      <c r="E147" s="524"/>
      <c r="F147" s="529"/>
      <c r="G147" s="529"/>
      <c r="H147" s="596" t="s">
        <v>438</v>
      </c>
      <c r="I147" s="587" t="s">
        <v>438</v>
      </c>
      <c r="J147" s="197" t="s">
        <v>438</v>
      </c>
      <c r="K147" s="574" t="s">
        <v>438</v>
      </c>
      <c r="L147" s="601" t="s">
        <v>438</v>
      </c>
      <c r="M147" s="587" t="s">
        <v>438</v>
      </c>
      <c r="O147" s="564" t="s">
        <v>438</v>
      </c>
    </row>
    <row r="148" spans="1:15" ht="15.75" x14ac:dyDescent="0.2">
      <c r="A148" s="20" t="s">
        <v>351</v>
      </c>
      <c r="B148" s="529"/>
      <c r="C148" s="529"/>
      <c r="D148" s="526"/>
      <c r="E148" s="524"/>
      <c r="F148" s="529"/>
      <c r="G148" s="529"/>
      <c r="H148" s="596" t="s">
        <v>438</v>
      </c>
      <c r="I148" s="587" t="s">
        <v>438</v>
      </c>
      <c r="J148" s="197" t="s">
        <v>438</v>
      </c>
      <c r="K148" s="574" t="s">
        <v>438</v>
      </c>
      <c r="L148" s="601" t="s">
        <v>438</v>
      </c>
      <c r="M148" s="587" t="s">
        <v>438</v>
      </c>
      <c r="O148" s="564" t="s">
        <v>438</v>
      </c>
    </row>
    <row r="149" spans="1:15" ht="15.75" x14ac:dyDescent="0.2">
      <c r="A149" s="20" t="s">
        <v>350</v>
      </c>
      <c r="B149" s="529"/>
      <c r="C149" s="529"/>
      <c r="D149" s="526"/>
      <c r="E149" s="524"/>
      <c r="F149" s="529"/>
      <c r="G149" s="529"/>
      <c r="H149" s="596" t="s">
        <v>438</v>
      </c>
      <c r="I149" s="587" t="s">
        <v>438</v>
      </c>
      <c r="J149" s="197" t="s">
        <v>438</v>
      </c>
      <c r="K149" s="574" t="s">
        <v>438</v>
      </c>
      <c r="L149" s="601" t="s">
        <v>438</v>
      </c>
      <c r="M149" s="587" t="s">
        <v>438</v>
      </c>
      <c r="O149" s="564" t="s">
        <v>438</v>
      </c>
    </row>
    <row r="150" spans="1:15" ht="15.75" x14ac:dyDescent="0.2">
      <c r="A150" s="13" t="s">
        <v>26</v>
      </c>
      <c r="B150" s="525"/>
      <c r="C150" s="549"/>
      <c r="D150" s="526"/>
      <c r="E150" s="524"/>
      <c r="F150" s="525"/>
      <c r="G150" s="549"/>
      <c r="H150" s="596" t="s">
        <v>438</v>
      </c>
      <c r="I150" s="587" t="s">
        <v>438</v>
      </c>
      <c r="J150" s="399" t="s">
        <v>438</v>
      </c>
      <c r="K150" s="575" t="s">
        <v>438</v>
      </c>
      <c r="L150" s="601" t="s">
        <v>438</v>
      </c>
      <c r="M150" s="587" t="s">
        <v>438</v>
      </c>
      <c r="O150" s="564" t="s">
        <v>438</v>
      </c>
    </row>
    <row r="151" spans="1:15" x14ac:dyDescent="0.2">
      <c r="A151" s="20" t="s">
        <v>9</v>
      </c>
      <c r="B151" s="529"/>
      <c r="C151" s="542"/>
      <c r="D151" s="526"/>
      <c r="E151" s="524"/>
      <c r="F151" s="529"/>
      <c r="G151" s="542"/>
      <c r="H151" s="596" t="s">
        <v>438</v>
      </c>
      <c r="I151" s="587" t="s">
        <v>438</v>
      </c>
      <c r="J151" s="197" t="s">
        <v>438</v>
      </c>
      <c r="K151" s="574" t="s">
        <v>438</v>
      </c>
      <c r="L151" s="601" t="s">
        <v>438</v>
      </c>
      <c r="M151" s="587" t="s">
        <v>438</v>
      </c>
      <c r="O151" s="564" t="s">
        <v>438</v>
      </c>
    </row>
    <row r="152" spans="1:15" x14ac:dyDescent="0.2">
      <c r="A152" s="20" t="s">
        <v>10</v>
      </c>
      <c r="B152" s="529"/>
      <c r="C152" s="542"/>
      <c r="D152" s="526"/>
      <c r="E152" s="524"/>
      <c r="F152" s="529"/>
      <c r="G152" s="542"/>
      <c r="H152" s="596" t="s">
        <v>438</v>
      </c>
      <c r="I152" s="587" t="s">
        <v>438</v>
      </c>
      <c r="J152" s="197" t="s">
        <v>438</v>
      </c>
      <c r="K152" s="574" t="s">
        <v>438</v>
      </c>
      <c r="L152" s="601" t="s">
        <v>438</v>
      </c>
      <c r="M152" s="587" t="s">
        <v>438</v>
      </c>
      <c r="O152" s="564" t="s">
        <v>438</v>
      </c>
    </row>
    <row r="153" spans="1:15" x14ac:dyDescent="0.2">
      <c r="A153" s="20" t="s">
        <v>34</v>
      </c>
      <c r="B153" s="529"/>
      <c r="C153" s="542"/>
      <c r="D153" s="526"/>
      <c r="E153" s="524"/>
      <c r="F153" s="529"/>
      <c r="G153" s="542"/>
      <c r="H153" s="596" t="s">
        <v>438</v>
      </c>
      <c r="I153" s="587" t="s">
        <v>438</v>
      </c>
      <c r="J153" s="197" t="s">
        <v>438</v>
      </c>
      <c r="K153" s="574" t="s">
        <v>438</v>
      </c>
      <c r="L153" s="601" t="s">
        <v>438</v>
      </c>
      <c r="M153" s="587" t="s">
        <v>438</v>
      </c>
      <c r="O153" s="564" t="s">
        <v>438</v>
      </c>
    </row>
    <row r="154" spans="1:15" x14ac:dyDescent="0.2">
      <c r="A154" s="368" t="s">
        <v>14</v>
      </c>
      <c r="B154" s="527"/>
      <c r="C154" s="527"/>
      <c r="D154" s="526"/>
      <c r="E154" s="551"/>
      <c r="F154" s="527"/>
      <c r="G154" s="527"/>
      <c r="H154" s="167" t="s">
        <v>438</v>
      </c>
      <c r="I154" s="591" t="s">
        <v>438</v>
      </c>
      <c r="J154" s="361" t="s">
        <v>438</v>
      </c>
      <c r="K154" s="361" t="s">
        <v>438</v>
      </c>
      <c r="L154" s="167" t="s">
        <v>438</v>
      </c>
      <c r="M154" s="596" t="s">
        <v>438</v>
      </c>
      <c r="O154" s="564" t="s">
        <v>438</v>
      </c>
    </row>
    <row r="155" spans="1:15" ht="15.75" x14ac:dyDescent="0.2">
      <c r="A155" s="20" t="s">
        <v>348</v>
      </c>
      <c r="B155" s="529"/>
      <c r="C155" s="529"/>
      <c r="D155" s="526"/>
      <c r="E155" s="524"/>
      <c r="F155" s="529"/>
      <c r="G155" s="529"/>
      <c r="H155" s="596" t="s">
        <v>438</v>
      </c>
      <c r="I155" s="587" t="s">
        <v>438</v>
      </c>
      <c r="J155" s="197" t="s">
        <v>438</v>
      </c>
      <c r="K155" s="574" t="s">
        <v>438</v>
      </c>
      <c r="L155" s="601" t="s">
        <v>438</v>
      </c>
      <c r="M155" s="587" t="s">
        <v>438</v>
      </c>
      <c r="O155" s="564" t="s">
        <v>438</v>
      </c>
    </row>
    <row r="156" spans="1:15" ht="15.75" x14ac:dyDescent="0.2">
      <c r="A156" s="20" t="s">
        <v>349</v>
      </c>
      <c r="B156" s="529"/>
      <c r="C156" s="529"/>
      <c r="D156" s="526"/>
      <c r="E156" s="524"/>
      <c r="F156" s="529"/>
      <c r="G156" s="529"/>
      <c r="H156" s="596" t="s">
        <v>438</v>
      </c>
      <c r="I156" s="587" t="s">
        <v>438</v>
      </c>
      <c r="J156" s="197" t="s">
        <v>438</v>
      </c>
      <c r="K156" s="574" t="s">
        <v>438</v>
      </c>
      <c r="L156" s="601" t="s">
        <v>438</v>
      </c>
      <c r="M156" s="587" t="s">
        <v>438</v>
      </c>
      <c r="O156" s="564" t="s">
        <v>438</v>
      </c>
    </row>
    <row r="157" spans="1:15" ht="15.75" x14ac:dyDescent="0.2">
      <c r="A157" s="10" t="s">
        <v>350</v>
      </c>
      <c r="B157" s="539"/>
      <c r="C157" s="539"/>
      <c r="D157" s="530"/>
      <c r="E157" s="550"/>
      <c r="F157" s="539"/>
      <c r="G157" s="539"/>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656"/>
      <c r="C161" s="656"/>
      <c r="D161" s="656"/>
      <c r="E161" s="371"/>
      <c r="F161" s="656"/>
      <c r="G161" s="656"/>
      <c r="H161" s="656"/>
      <c r="I161" s="593" t="s">
        <v>438</v>
      </c>
      <c r="J161" s="656"/>
      <c r="K161" s="656"/>
      <c r="L161" s="656"/>
      <c r="M161" s="371"/>
    </row>
    <row r="162" spans="1:15" s="3" customFormat="1" ht="13.5" x14ac:dyDescent="0.25">
      <c r="A162" s="630" t="s">
        <v>101</v>
      </c>
      <c r="B162" s="653" t="s">
        <v>0</v>
      </c>
      <c r="C162" s="654"/>
      <c r="D162" s="654"/>
      <c r="E162" s="373"/>
      <c r="F162" s="653" t="s">
        <v>1</v>
      </c>
      <c r="G162" s="654"/>
      <c r="H162" s="654"/>
      <c r="I162" s="594" t="s">
        <v>438</v>
      </c>
      <c r="J162" s="653" t="s">
        <v>2</v>
      </c>
      <c r="K162" s="654"/>
      <c r="L162" s="654"/>
      <c r="M162" s="376"/>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31">
    <mergeCell ref="B162:D162"/>
    <mergeCell ref="F162:H162"/>
    <mergeCell ref="J162:L162"/>
    <mergeCell ref="B76:D76"/>
    <mergeCell ref="F76:H76"/>
    <mergeCell ref="J76:L76"/>
    <mergeCell ref="B161:D161"/>
    <mergeCell ref="F161:H161"/>
    <mergeCell ref="J161:L161"/>
    <mergeCell ref="B75:D75"/>
    <mergeCell ref="F75:H75"/>
    <mergeCell ref="J75:L75"/>
    <mergeCell ref="B49:D49"/>
    <mergeCell ref="F49:H49"/>
    <mergeCell ref="J49:L49"/>
    <mergeCell ref="B21:D21"/>
    <mergeCell ref="F21:H21"/>
    <mergeCell ref="J21:L21"/>
    <mergeCell ref="B51:D51"/>
    <mergeCell ref="B2:D2"/>
    <mergeCell ref="F2:H2"/>
    <mergeCell ref="J2:L2"/>
    <mergeCell ref="B4:D4"/>
    <mergeCell ref="F4:H4"/>
    <mergeCell ref="J4:L4"/>
    <mergeCell ref="B22:D22"/>
    <mergeCell ref="F22:H22"/>
    <mergeCell ref="J22:L22"/>
    <mergeCell ref="D47:F47"/>
    <mergeCell ref="G47:I47"/>
    <mergeCell ref="J47:L47"/>
  </mergeCells>
  <conditionalFormatting sqref="B57:C59">
    <cfRule type="expression" dxfId="110" priority="172">
      <formula>kvartal &lt; 4</formula>
    </cfRule>
  </conditionalFormatting>
  <conditionalFormatting sqref="B63:C65">
    <cfRule type="expression" dxfId="109" priority="171">
      <formula>kvartal &lt; 4</formula>
    </cfRule>
  </conditionalFormatting>
  <conditionalFormatting sqref="B37">
    <cfRule type="expression" dxfId="108" priority="170">
      <formula>kvartal &lt; 4</formula>
    </cfRule>
  </conditionalFormatting>
  <conditionalFormatting sqref="B38">
    <cfRule type="expression" dxfId="107" priority="169">
      <formula>kvartal &lt; 4</formula>
    </cfRule>
  </conditionalFormatting>
  <conditionalFormatting sqref="B39">
    <cfRule type="expression" dxfId="106" priority="168">
      <formula>kvartal &lt; 4</formula>
    </cfRule>
  </conditionalFormatting>
  <conditionalFormatting sqref="A34">
    <cfRule type="expression" dxfId="105" priority="56">
      <formula>kvartal &lt; 4</formula>
    </cfRule>
  </conditionalFormatting>
  <conditionalFormatting sqref="C37">
    <cfRule type="expression" dxfId="104" priority="167">
      <formula>kvartal &lt; 4</formula>
    </cfRule>
  </conditionalFormatting>
  <conditionalFormatting sqref="C38">
    <cfRule type="expression" dxfId="103" priority="166">
      <formula>kvartal &lt; 4</formula>
    </cfRule>
  </conditionalFormatting>
  <conditionalFormatting sqref="C39">
    <cfRule type="expression" dxfId="102" priority="165">
      <formula>kvartal &lt; 4</formula>
    </cfRule>
  </conditionalFormatting>
  <conditionalFormatting sqref="B26:C28">
    <cfRule type="expression" dxfId="101" priority="164">
      <formula>kvartal &lt; 4</formula>
    </cfRule>
  </conditionalFormatting>
  <conditionalFormatting sqref="B32:C33">
    <cfRule type="expression" dxfId="100" priority="163">
      <formula>kvartal &lt; 4</formula>
    </cfRule>
  </conditionalFormatting>
  <conditionalFormatting sqref="B34">
    <cfRule type="expression" dxfId="99" priority="162">
      <formula>kvartal &lt; 4</formula>
    </cfRule>
  </conditionalFormatting>
  <conditionalFormatting sqref="C34">
    <cfRule type="expression" dxfId="98" priority="161">
      <formula>kvartal &lt; 4</formula>
    </cfRule>
  </conditionalFormatting>
  <conditionalFormatting sqref="F26:G28">
    <cfRule type="expression" dxfId="97" priority="160">
      <formula>kvartal &lt; 4</formula>
    </cfRule>
  </conditionalFormatting>
  <conditionalFormatting sqref="F32">
    <cfRule type="expression" dxfId="96" priority="159">
      <formula>kvartal &lt; 4</formula>
    </cfRule>
  </conditionalFormatting>
  <conditionalFormatting sqref="G32">
    <cfRule type="expression" dxfId="95" priority="158">
      <formula>kvartal &lt; 4</formula>
    </cfRule>
  </conditionalFormatting>
  <conditionalFormatting sqref="F33">
    <cfRule type="expression" dxfId="94" priority="157">
      <formula>kvartal &lt; 4</formula>
    </cfRule>
  </conditionalFormatting>
  <conditionalFormatting sqref="G33">
    <cfRule type="expression" dxfId="93" priority="156">
      <formula>kvartal &lt; 4</formula>
    </cfRule>
  </conditionalFormatting>
  <conditionalFormatting sqref="F34">
    <cfRule type="expression" dxfId="92" priority="155">
      <formula>kvartal &lt; 4</formula>
    </cfRule>
  </conditionalFormatting>
  <conditionalFormatting sqref="G34">
    <cfRule type="expression" dxfId="91" priority="154">
      <formula>kvartal &lt; 4</formula>
    </cfRule>
  </conditionalFormatting>
  <conditionalFormatting sqref="F37">
    <cfRule type="expression" dxfId="90" priority="153">
      <formula>kvartal &lt; 4</formula>
    </cfRule>
  </conditionalFormatting>
  <conditionalFormatting sqref="F38">
    <cfRule type="expression" dxfId="89" priority="152">
      <formula>kvartal &lt; 4</formula>
    </cfRule>
  </conditionalFormatting>
  <conditionalFormatting sqref="F39">
    <cfRule type="expression" dxfId="88" priority="151">
      <formula>kvartal &lt; 4</formula>
    </cfRule>
  </conditionalFormatting>
  <conditionalFormatting sqref="G37">
    <cfRule type="expression" dxfId="87" priority="150">
      <formula>kvartal &lt; 4</formula>
    </cfRule>
  </conditionalFormatting>
  <conditionalFormatting sqref="G38">
    <cfRule type="expression" dxfId="86" priority="149">
      <formula>kvartal &lt; 4</formula>
    </cfRule>
  </conditionalFormatting>
  <conditionalFormatting sqref="G39">
    <cfRule type="expression" dxfId="85" priority="148">
      <formula>kvartal &lt; 4</formula>
    </cfRule>
  </conditionalFormatting>
  <conditionalFormatting sqref="B29">
    <cfRule type="expression" dxfId="84" priority="147">
      <formula>kvartal &lt; 4</formula>
    </cfRule>
  </conditionalFormatting>
  <conditionalFormatting sqref="C29">
    <cfRule type="expression" dxfId="83" priority="146">
      <formula>kvartal &lt; 4</formula>
    </cfRule>
  </conditionalFormatting>
  <conditionalFormatting sqref="F29">
    <cfRule type="expression" dxfId="82" priority="145">
      <formula>kvartal &lt; 4</formula>
    </cfRule>
  </conditionalFormatting>
  <conditionalFormatting sqref="G29">
    <cfRule type="expression" dxfId="81" priority="144">
      <formula>kvartal &lt; 4</formula>
    </cfRule>
  </conditionalFormatting>
  <conditionalFormatting sqref="J26:K29">
    <cfRule type="expression" dxfId="80" priority="143">
      <formula>kvartal &lt; 4</formula>
    </cfRule>
  </conditionalFormatting>
  <conditionalFormatting sqref="J32:K34">
    <cfRule type="expression" dxfId="79" priority="142">
      <formula>kvartal &lt; 4</formula>
    </cfRule>
  </conditionalFormatting>
  <conditionalFormatting sqref="J37:K39">
    <cfRule type="expression" dxfId="78" priority="141">
      <formula>kvartal &lt; 4</formula>
    </cfRule>
  </conditionalFormatting>
  <conditionalFormatting sqref="J82:K86">
    <cfRule type="expression" dxfId="77" priority="79">
      <formula>kvartal &lt; 4</formula>
    </cfRule>
  </conditionalFormatting>
  <conditionalFormatting sqref="J87:K87">
    <cfRule type="expression" dxfId="76" priority="78">
      <formula>kvartal &lt; 4</formula>
    </cfRule>
  </conditionalFormatting>
  <conditionalFormatting sqref="J92:K97">
    <cfRule type="expression" dxfId="75" priority="77">
      <formula>kvartal &lt; 4</formula>
    </cfRule>
  </conditionalFormatting>
  <conditionalFormatting sqref="J102:K107">
    <cfRule type="expression" dxfId="74" priority="76">
      <formula>kvartal &lt; 4</formula>
    </cfRule>
  </conditionalFormatting>
  <conditionalFormatting sqref="J112:K117">
    <cfRule type="expression" dxfId="73" priority="75">
      <formula>kvartal &lt; 4</formula>
    </cfRule>
  </conditionalFormatting>
  <conditionalFormatting sqref="J122:K127">
    <cfRule type="expression" dxfId="72" priority="74">
      <formula>kvartal &lt; 4</formula>
    </cfRule>
  </conditionalFormatting>
  <conditionalFormatting sqref="J132:K137">
    <cfRule type="expression" dxfId="71" priority="73">
      <formula>kvartal &lt; 4</formula>
    </cfRule>
  </conditionalFormatting>
  <conditionalFormatting sqref="J146:K146">
    <cfRule type="expression" dxfId="70" priority="72">
      <formula>kvartal &lt; 4</formula>
    </cfRule>
  </conditionalFormatting>
  <conditionalFormatting sqref="J154:K154">
    <cfRule type="expression" dxfId="69" priority="71">
      <formula>kvartal &lt; 4</formula>
    </cfRule>
  </conditionalFormatting>
  <conditionalFormatting sqref="A26:A28">
    <cfRule type="expression" dxfId="68" priority="70">
      <formula>kvartal &lt; 4</formula>
    </cfRule>
  </conditionalFormatting>
  <conditionalFormatting sqref="A32:A33">
    <cfRule type="expression" dxfId="67" priority="69">
      <formula>kvartal &lt; 4</formula>
    </cfRule>
  </conditionalFormatting>
  <conditionalFormatting sqref="A37:A39">
    <cfRule type="expression" dxfId="66" priority="68">
      <formula>kvartal &lt; 4</formula>
    </cfRule>
  </conditionalFormatting>
  <conditionalFormatting sqref="A57:A59">
    <cfRule type="expression" dxfId="65" priority="67">
      <formula>kvartal &lt; 4</formula>
    </cfRule>
  </conditionalFormatting>
  <conditionalFormatting sqref="A63:A65">
    <cfRule type="expression" dxfId="64" priority="66">
      <formula>kvartal &lt; 4</formula>
    </cfRule>
  </conditionalFormatting>
  <conditionalFormatting sqref="A82:A87">
    <cfRule type="expression" dxfId="63" priority="65">
      <formula>kvartal &lt; 4</formula>
    </cfRule>
  </conditionalFormatting>
  <conditionalFormatting sqref="A92:A97">
    <cfRule type="expression" dxfId="62" priority="64">
      <formula>kvartal &lt; 4</formula>
    </cfRule>
  </conditionalFormatting>
  <conditionalFormatting sqref="A102:A107">
    <cfRule type="expression" dxfId="61" priority="63">
      <formula>kvartal &lt; 4</formula>
    </cfRule>
  </conditionalFormatting>
  <conditionalFormatting sqref="A112:A117">
    <cfRule type="expression" dxfId="60" priority="62">
      <formula>kvartal &lt; 4</formula>
    </cfRule>
  </conditionalFormatting>
  <conditionalFormatting sqref="A122:A127">
    <cfRule type="expression" dxfId="59" priority="61">
      <formula>kvartal &lt; 4</formula>
    </cfRule>
  </conditionalFormatting>
  <conditionalFormatting sqref="A132:A137">
    <cfRule type="expression" dxfId="58" priority="60">
      <formula>kvartal &lt; 4</formula>
    </cfRule>
  </conditionalFormatting>
  <conditionalFormatting sqref="A146">
    <cfRule type="expression" dxfId="57" priority="59">
      <formula>kvartal &lt; 4</formula>
    </cfRule>
  </conditionalFormatting>
  <conditionalFormatting sqref="A154">
    <cfRule type="expression" dxfId="56" priority="58">
      <formula>kvartal &lt; 4</formula>
    </cfRule>
  </conditionalFormatting>
  <conditionalFormatting sqref="A29">
    <cfRule type="expression" dxfId="55" priority="57">
      <formula>kvartal &lt; 4</formula>
    </cfRule>
  </conditionalFormatting>
  <conditionalFormatting sqref="B82">
    <cfRule type="expression" dxfId="54" priority="55">
      <formula>kvartal &lt; 4</formula>
    </cfRule>
  </conditionalFormatting>
  <conditionalFormatting sqref="C82">
    <cfRule type="expression" dxfId="53" priority="54">
      <formula>kvartal &lt; 4</formula>
    </cfRule>
  </conditionalFormatting>
  <conditionalFormatting sqref="B85">
    <cfRule type="expression" dxfId="52" priority="53">
      <formula>kvartal &lt; 4</formula>
    </cfRule>
  </conditionalFormatting>
  <conditionalFormatting sqref="C85">
    <cfRule type="expression" dxfId="51" priority="52">
      <formula>kvartal &lt; 4</formula>
    </cfRule>
  </conditionalFormatting>
  <conditionalFormatting sqref="B146">
    <cfRule type="expression" dxfId="50" priority="51">
      <formula>kvartal &lt; 4</formula>
    </cfRule>
  </conditionalFormatting>
  <conditionalFormatting sqref="C146">
    <cfRule type="expression" dxfId="49" priority="50">
      <formula>kvartal &lt; 4</formula>
    </cfRule>
  </conditionalFormatting>
  <conditionalFormatting sqref="B154">
    <cfRule type="expression" dxfId="48" priority="49">
      <formula>kvartal &lt; 4</formula>
    </cfRule>
  </conditionalFormatting>
  <conditionalFormatting sqref="C154">
    <cfRule type="expression" dxfId="47" priority="48">
      <formula>kvartal &lt; 4</formula>
    </cfRule>
  </conditionalFormatting>
  <conditionalFormatting sqref="F146">
    <cfRule type="expression" dxfId="46" priority="47">
      <formula>kvartal &lt; 4</formula>
    </cfRule>
  </conditionalFormatting>
  <conditionalFormatting sqref="G146">
    <cfRule type="expression" dxfId="45" priority="46">
      <formula>kvartal &lt; 4</formula>
    </cfRule>
  </conditionalFormatting>
  <conditionalFormatting sqref="F154:G154">
    <cfRule type="expression" dxfId="44" priority="45">
      <formula>kvartal &lt; 4</formula>
    </cfRule>
  </conditionalFormatting>
  <conditionalFormatting sqref="F92">
    <cfRule type="expression" dxfId="43" priority="44">
      <formula>kvartal &lt; 4</formula>
    </cfRule>
  </conditionalFormatting>
  <conditionalFormatting sqref="G92">
    <cfRule type="expression" dxfId="42" priority="43">
      <formula>kvartal &lt; 4</formula>
    </cfRule>
  </conditionalFormatting>
  <conditionalFormatting sqref="F95">
    <cfRule type="expression" dxfId="41" priority="42">
      <formula>kvartal &lt; 4</formula>
    </cfRule>
  </conditionalFormatting>
  <conditionalFormatting sqref="G95">
    <cfRule type="expression" dxfId="40" priority="41">
      <formula>kvartal &lt; 4</formula>
    </cfRule>
  </conditionalFormatting>
  <conditionalFormatting sqref="F102">
    <cfRule type="expression" dxfId="39" priority="40">
      <formula>kvartal &lt; 4</formula>
    </cfRule>
  </conditionalFormatting>
  <conditionalFormatting sqref="G102">
    <cfRule type="expression" dxfId="38" priority="39">
      <formula>kvartal &lt; 4</formula>
    </cfRule>
  </conditionalFormatting>
  <conditionalFormatting sqref="F105">
    <cfRule type="expression" dxfId="37" priority="38">
      <formula>kvartal &lt; 4</formula>
    </cfRule>
  </conditionalFormatting>
  <conditionalFormatting sqref="G105">
    <cfRule type="expression" dxfId="36" priority="37">
      <formula>kvartal &lt; 4</formula>
    </cfRule>
  </conditionalFormatting>
  <conditionalFormatting sqref="F82">
    <cfRule type="expression" dxfId="35" priority="36">
      <formula>kvartal &lt; 4</formula>
    </cfRule>
  </conditionalFormatting>
  <conditionalFormatting sqref="G82">
    <cfRule type="expression" dxfId="34" priority="35">
      <formula>kvartal &lt; 4</formula>
    </cfRule>
  </conditionalFormatting>
  <conditionalFormatting sqref="F85">
    <cfRule type="expression" dxfId="33" priority="34">
      <formula>kvartal &lt; 4</formula>
    </cfRule>
  </conditionalFormatting>
  <conditionalFormatting sqref="G85">
    <cfRule type="expression" dxfId="32" priority="33">
      <formula>kvartal &lt; 4</formula>
    </cfRule>
  </conditionalFormatting>
  <conditionalFormatting sqref="F112">
    <cfRule type="expression" dxfId="31" priority="32">
      <formula>kvartal &lt; 4</formula>
    </cfRule>
  </conditionalFormatting>
  <conditionalFormatting sqref="G112">
    <cfRule type="expression" dxfId="30" priority="31">
      <formula>kvartal &lt; 4</formula>
    </cfRule>
  </conditionalFormatting>
  <conditionalFormatting sqref="F115">
    <cfRule type="expression" dxfId="29" priority="30">
      <formula>kvartal &lt; 4</formula>
    </cfRule>
  </conditionalFormatting>
  <conditionalFormatting sqref="G115">
    <cfRule type="expression" dxfId="28" priority="29">
      <formula>kvartal &lt; 4</formula>
    </cfRule>
  </conditionalFormatting>
  <conditionalFormatting sqref="F122">
    <cfRule type="expression" dxfId="27" priority="28">
      <formula>kvartal &lt; 4</formula>
    </cfRule>
  </conditionalFormatting>
  <conditionalFormatting sqref="G122">
    <cfRule type="expression" dxfId="26" priority="27">
      <formula>kvartal &lt; 4</formula>
    </cfRule>
  </conditionalFormatting>
  <conditionalFormatting sqref="F125">
    <cfRule type="expression" dxfId="25" priority="26">
      <formula>kvartal &lt; 4</formula>
    </cfRule>
  </conditionalFormatting>
  <conditionalFormatting sqref="G125">
    <cfRule type="expression" dxfId="24" priority="25">
      <formula>kvartal &lt; 4</formula>
    </cfRule>
  </conditionalFormatting>
  <conditionalFormatting sqref="F132">
    <cfRule type="expression" dxfId="23" priority="24">
      <formula>kvartal &lt; 4</formula>
    </cfRule>
  </conditionalFormatting>
  <conditionalFormatting sqref="G132">
    <cfRule type="expression" dxfId="22" priority="23">
      <formula>kvartal &lt; 4</formula>
    </cfRule>
  </conditionalFormatting>
  <conditionalFormatting sqref="F135">
    <cfRule type="expression" dxfId="21" priority="22">
      <formula>kvartal &lt; 4</formula>
    </cfRule>
  </conditionalFormatting>
  <conditionalFormatting sqref="G135">
    <cfRule type="expression" dxfId="20" priority="21">
      <formula>kvartal &lt; 4</formula>
    </cfRule>
  </conditionalFormatting>
  <conditionalFormatting sqref="B132">
    <cfRule type="expression" dxfId="19" priority="20">
      <formula>kvartal &lt; 4</formula>
    </cfRule>
  </conditionalFormatting>
  <conditionalFormatting sqref="C132">
    <cfRule type="expression" dxfId="18" priority="19">
      <formula>kvartal &lt; 4</formula>
    </cfRule>
  </conditionalFormatting>
  <conditionalFormatting sqref="B135">
    <cfRule type="expression" dxfId="17" priority="18">
      <formula>kvartal &lt; 4</formula>
    </cfRule>
  </conditionalFormatting>
  <conditionalFormatting sqref="C135">
    <cfRule type="expression" dxfId="16" priority="17">
      <formula>kvartal &lt; 4</formula>
    </cfRule>
  </conditionalFormatting>
  <conditionalFormatting sqref="B122">
    <cfRule type="expression" dxfId="15" priority="16">
      <formula>kvartal &lt; 4</formula>
    </cfRule>
  </conditionalFormatting>
  <conditionalFormatting sqref="C122">
    <cfRule type="expression" dxfId="14" priority="15">
      <formula>kvartal &lt; 4</formula>
    </cfRule>
  </conditionalFormatting>
  <conditionalFormatting sqref="B125">
    <cfRule type="expression" dxfId="13" priority="14">
      <formula>kvartal &lt; 4</formula>
    </cfRule>
  </conditionalFormatting>
  <conditionalFormatting sqref="C125">
    <cfRule type="expression" dxfId="12" priority="13">
      <formula>kvartal &lt; 4</formula>
    </cfRule>
  </conditionalFormatting>
  <conditionalFormatting sqref="B112">
    <cfRule type="expression" dxfId="11" priority="12">
      <formula>kvartal &lt; 4</formula>
    </cfRule>
  </conditionalFormatting>
  <conditionalFormatting sqref="C112">
    <cfRule type="expression" dxfId="10" priority="11">
      <formula>kvartal &lt; 4</formula>
    </cfRule>
  </conditionalFormatting>
  <conditionalFormatting sqref="B115">
    <cfRule type="expression" dxfId="9" priority="10">
      <formula>kvartal &lt; 4</formula>
    </cfRule>
  </conditionalFormatting>
  <conditionalFormatting sqref="C115">
    <cfRule type="expression" dxfId="8" priority="9">
      <formula>kvartal &lt; 4</formula>
    </cfRule>
  </conditionalFormatting>
  <conditionalFormatting sqref="B102">
    <cfRule type="expression" dxfId="7" priority="8">
      <formula>kvartal &lt; 4</formula>
    </cfRule>
  </conditionalFormatting>
  <conditionalFormatting sqref="C102">
    <cfRule type="expression" dxfId="6" priority="7">
      <formula>kvartal &lt; 4</formula>
    </cfRule>
  </conditionalFormatting>
  <conditionalFormatting sqref="B105">
    <cfRule type="expression" dxfId="5" priority="6">
      <formula>kvartal &lt; 4</formula>
    </cfRule>
  </conditionalFormatting>
  <conditionalFormatting sqref="C105">
    <cfRule type="expression" dxfId="4" priority="5">
      <formula>kvartal &lt; 4</formula>
    </cfRule>
  </conditionalFormatting>
  <conditionalFormatting sqref="B92">
    <cfRule type="expression" dxfId="3" priority="4">
      <formula>kvartal &lt; 4</formula>
    </cfRule>
  </conditionalFormatting>
  <conditionalFormatting sqref="C92">
    <cfRule type="expression" dxfId="2" priority="3">
      <formula>kvartal &lt; 4</formula>
    </cfRule>
  </conditionalFormatting>
  <conditionalFormatting sqref="B95">
    <cfRule type="expression" dxfId="1" priority="2">
      <formula>kvartal &lt; 4</formula>
    </cfRule>
  </conditionalFormatting>
  <conditionalFormatting sqref="C95">
    <cfRule type="expression" dxfId="0" priority="1">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AT69"/>
  <sheetViews>
    <sheetView showGridLines="0" zoomScale="60" zoomScaleNormal="60" workbookViewId="0">
      <selection activeCell="A7" sqref="A7"/>
    </sheetView>
  </sheetViews>
  <sheetFormatPr baseColWidth="10" defaultColWidth="11.42578125" defaultRowHeight="12.75" x14ac:dyDescent="0.2"/>
  <cols>
    <col min="1" max="1" width="90" style="143" customWidth="1"/>
    <col min="2" max="46" width="11.7109375" style="143" customWidth="1"/>
    <col min="47" max="16384" width="11.42578125" style="143"/>
  </cols>
  <sheetData>
    <row r="1" spans="1:46" ht="20.25" x14ac:dyDescent="0.3">
      <c r="A1" s="79" t="s">
        <v>360</v>
      </c>
      <c r="B1" s="72" t="s">
        <v>64</v>
      </c>
      <c r="C1" s="286"/>
      <c r="D1" s="286"/>
      <c r="E1" s="286"/>
      <c r="F1" s="286"/>
      <c r="G1" s="286"/>
      <c r="H1" s="286"/>
      <c r="I1" s="286"/>
      <c r="J1" s="286"/>
    </row>
    <row r="2" spans="1:46" ht="20.25" x14ac:dyDescent="0.3">
      <c r="A2" s="79" t="s">
        <v>303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row>
    <row r="3" spans="1:46" ht="18.75" x14ac:dyDescent="0.3">
      <c r="A3" s="410" t="s">
        <v>361</v>
      </c>
      <c r="B3" s="411"/>
      <c r="C3" s="411"/>
      <c r="D3" s="411"/>
      <c r="E3" s="411"/>
      <c r="F3" s="411"/>
      <c r="G3" s="411"/>
      <c r="H3" s="411"/>
      <c r="I3" s="411"/>
      <c r="J3" s="411"/>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93"/>
      <c r="AS3" s="104"/>
      <c r="AT3" s="104"/>
    </row>
    <row r="4" spans="1:46" ht="18.75" customHeight="1" x14ac:dyDescent="0.25">
      <c r="A4" s="291" t="s">
        <v>195</v>
      </c>
      <c r="B4" s="412"/>
      <c r="C4" s="412"/>
      <c r="D4" s="413"/>
      <c r="E4" s="414"/>
      <c r="F4" s="412"/>
      <c r="G4" s="413"/>
      <c r="H4" s="414"/>
      <c r="I4" s="412"/>
      <c r="J4" s="413"/>
      <c r="K4" s="295"/>
      <c r="L4" s="295"/>
      <c r="M4" s="295"/>
      <c r="N4" s="296"/>
      <c r="O4" s="295"/>
      <c r="P4" s="297"/>
      <c r="Q4" s="296"/>
      <c r="R4" s="295"/>
      <c r="S4" s="297"/>
      <c r="T4" s="296"/>
      <c r="U4" s="295"/>
      <c r="V4" s="297"/>
      <c r="W4" s="296"/>
      <c r="X4" s="295"/>
      <c r="Y4" s="297"/>
      <c r="Z4" s="296"/>
      <c r="AA4" s="295"/>
      <c r="AB4" s="297"/>
      <c r="AC4" s="296"/>
      <c r="AD4" s="295"/>
      <c r="AE4" s="297"/>
      <c r="AF4" s="296"/>
      <c r="AG4" s="295"/>
      <c r="AH4" s="297"/>
      <c r="AI4" s="296"/>
      <c r="AJ4" s="295"/>
      <c r="AK4" s="297"/>
      <c r="AL4" s="296"/>
      <c r="AM4" s="295"/>
      <c r="AN4" s="297"/>
      <c r="AO4" s="415"/>
      <c r="AP4" s="416"/>
      <c r="AQ4" s="417"/>
      <c r="AR4" s="296"/>
      <c r="AS4" s="295"/>
      <c r="AT4" s="418"/>
    </row>
    <row r="5" spans="1:46" ht="18.75" customHeight="1" x14ac:dyDescent="0.3">
      <c r="A5" s="300" t="s">
        <v>125</v>
      </c>
      <c r="B5" s="660" t="s">
        <v>211</v>
      </c>
      <c r="C5" s="661"/>
      <c r="D5" s="662"/>
      <c r="E5" s="660" t="s">
        <v>212</v>
      </c>
      <c r="F5" s="661"/>
      <c r="G5" s="662"/>
      <c r="H5" s="660" t="s">
        <v>213</v>
      </c>
      <c r="I5" s="661"/>
      <c r="J5" s="662"/>
      <c r="K5" s="660" t="s">
        <v>214</v>
      </c>
      <c r="L5" s="661"/>
      <c r="M5" s="662"/>
      <c r="N5" s="660" t="s">
        <v>215</v>
      </c>
      <c r="O5" s="661"/>
      <c r="P5" s="662"/>
      <c r="Q5" s="660"/>
      <c r="R5" s="661"/>
      <c r="S5" s="662"/>
      <c r="T5" s="660" t="s">
        <v>76</v>
      </c>
      <c r="U5" s="661"/>
      <c r="V5" s="662"/>
      <c r="W5" s="557"/>
      <c r="X5" s="558"/>
      <c r="Y5" s="559"/>
      <c r="Z5" s="660" t="s">
        <v>216</v>
      </c>
      <c r="AA5" s="661"/>
      <c r="AB5" s="662"/>
      <c r="AC5" s="557"/>
      <c r="AD5" s="558"/>
      <c r="AE5" s="559"/>
      <c r="AF5" s="660" t="s">
        <v>88</v>
      </c>
      <c r="AG5" s="661"/>
      <c r="AH5" s="662"/>
      <c r="AI5" s="660"/>
      <c r="AJ5" s="661"/>
      <c r="AK5" s="662"/>
      <c r="AL5" s="660" t="s">
        <v>89</v>
      </c>
      <c r="AM5" s="661"/>
      <c r="AN5" s="662"/>
      <c r="AO5" s="641" t="s">
        <v>2</v>
      </c>
      <c r="AP5" s="639"/>
      <c r="AQ5" s="640"/>
      <c r="AR5" s="660" t="s">
        <v>362</v>
      </c>
      <c r="AS5" s="661"/>
      <c r="AT5" s="662"/>
    </row>
    <row r="6" spans="1:46" ht="21" customHeight="1" x14ac:dyDescent="0.3">
      <c r="A6" s="301"/>
      <c r="B6" s="663" t="s">
        <v>217</v>
      </c>
      <c r="C6" s="664"/>
      <c r="D6" s="665"/>
      <c r="E6" s="663" t="s">
        <v>218</v>
      </c>
      <c r="F6" s="664"/>
      <c r="G6" s="665"/>
      <c r="H6" s="663" t="s">
        <v>218</v>
      </c>
      <c r="I6" s="664"/>
      <c r="J6" s="665"/>
      <c r="K6" s="663" t="s">
        <v>219</v>
      </c>
      <c r="L6" s="664"/>
      <c r="M6" s="665"/>
      <c r="N6" s="663" t="s">
        <v>111</v>
      </c>
      <c r="O6" s="664"/>
      <c r="P6" s="665"/>
      <c r="Q6" s="663" t="s">
        <v>76</v>
      </c>
      <c r="R6" s="664"/>
      <c r="S6" s="665"/>
      <c r="T6" s="663" t="s">
        <v>220</v>
      </c>
      <c r="U6" s="664"/>
      <c r="V6" s="665"/>
      <c r="W6" s="663" t="s">
        <v>81</v>
      </c>
      <c r="X6" s="664"/>
      <c r="Y6" s="665"/>
      <c r="Z6" s="663" t="s">
        <v>217</v>
      </c>
      <c r="AA6" s="664"/>
      <c r="AB6" s="665"/>
      <c r="AC6" s="663" t="s">
        <v>87</v>
      </c>
      <c r="AD6" s="664"/>
      <c r="AE6" s="665"/>
      <c r="AF6" s="663" t="s">
        <v>221</v>
      </c>
      <c r="AG6" s="664"/>
      <c r="AH6" s="665"/>
      <c r="AI6" s="663" t="s">
        <v>83</v>
      </c>
      <c r="AJ6" s="664"/>
      <c r="AK6" s="665"/>
      <c r="AL6" s="663" t="s">
        <v>218</v>
      </c>
      <c r="AM6" s="664"/>
      <c r="AN6" s="665"/>
      <c r="AO6" s="666" t="s">
        <v>363</v>
      </c>
      <c r="AP6" s="667"/>
      <c r="AQ6" s="668"/>
      <c r="AR6" s="663" t="s">
        <v>364</v>
      </c>
      <c r="AS6" s="664"/>
      <c r="AT6" s="665"/>
    </row>
    <row r="7" spans="1:46" ht="18.75" customHeight="1" x14ac:dyDescent="0.3">
      <c r="A7" s="301"/>
      <c r="B7" s="301"/>
      <c r="C7" s="301"/>
      <c r="D7" s="303" t="s">
        <v>100</v>
      </c>
      <c r="E7" s="301"/>
      <c r="F7" s="301"/>
      <c r="G7" s="303" t="s">
        <v>100</v>
      </c>
      <c r="H7" s="301"/>
      <c r="I7" s="301"/>
      <c r="J7" s="303" t="s">
        <v>100</v>
      </c>
      <c r="K7" s="301"/>
      <c r="L7" s="301"/>
      <c r="M7" s="303" t="s">
        <v>100</v>
      </c>
      <c r="N7" s="301"/>
      <c r="O7" s="301"/>
      <c r="P7" s="303" t="s">
        <v>100</v>
      </c>
      <c r="Q7" s="301"/>
      <c r="R7" s="301"/>
      <c r="S7" s="303" t="s">
        <v>100</v>
      </c>
      <c r="T7" s="301"/>
      <c r="U7" s="301"/>
      <c r="V7" s="303" t="s">
        <v>100</v>
      </c>
      <c r="W7" s="301"/>
      <c r="X7" s="301"/>
      <c r="Y7" s="303" t="s">
        <v>100</v>
      </c>
      <c r="Z7" s="301"/>
      <c r="AA7" s="301"/>
      <c r="AB7" s="303" t="s">
        <v>100</v>
      </c>
      <c r="AC7" s="301"/>
      <c r="AD7" s="301"/>
      <c r="AE7" s="303" t="s">
        <v>100</v>
      </c>
      <c r="AF7" s="301"/>
      <c r="AG7" s="301"/>
      <c r="AH7" s="303" t="s">
        <v>100</v>
      </c>
      <c r="AI7" s="301"/>
      <c r="AJ7" s="301"/>
      <c r="AK7" s="303" t="s">
        <v>100</v>
      </c>
      <c r="AL7" s="301"/>
      <c r="AM7" s="301"/>
      <c r="AN7" s="303" t="s">
        <v>100</v>
      </c>
      <c r="AO7" s="301"/>
      <c r="AP7" s="301"/>
      <c r="AQ7" s="303" t="s">
        <v>100</v>
      </c>
      <c r="AR7" s="301"/>
      <c r="AS7" s="301"/>
      <c r="AT7" s="303" t="s">
        <v>100</v>
      </c>
    </row>
    <row r="8" spans="1:46" ht="18.75" customHeight="1" x14ac:dyDescent="0.25">
      <c r="A8" s="419" t="s">
        <v>365</v>
      </c>
      <c r="B8" s="96">
        <v>2015</v>
      </c>
      <c r="C8" s="96">
        <v>2016</v>
      </c>
      <c r="D8" s="306" t="s">
        <v>102</v>
      </c>
      <c r="E8" s="96">
        <v>2015</v>
      </c>
      <c r="F8" s="96">
        <v>2016</v>
      </c>
      <c r="G8" s="306" t="s">
        <v>102</v>
      </c>
      <c r="H8" s="96">
        <v>2015</v>
      </c>
      <c r="I8" s="96">
        <v>2016</v>
      </c>
      <c r="J8" s="306" t="s">
        <v>102</v>
      </c>
      <c r="K8" s="96">
        <v>2015</v>
      </c>
      <c r="L8" s="96">
        <v>2016</v>
      </c>
      <c r="M8" s="306" t="s">
        <v>102</v>
      </c>
      <c r="N8" s="96">
        <v>2015</v>
      </c>
      <c r="O8" s="96">
        <v>2016</v>
      </c>
      <c r="P8" s="306" t="s">
        <v>102</v>
      </c>
      <c r="Q8" s="96">
        <v>2015</v>
      </c>
      <c r="R8" s="96">
        <v>2016</v>
      </c>
      <c r="S8" s="306" t="s">
        <v>102</v>
      </c>
      <c r="T8" s="96">
        <v>2015</v>
      </c>
      <c r="U8" s="96">
        <v>2016</v>
      </c>
      <c r="V8" s="306" t="s">
        <v>102</v>
      </c>
      <c r="W8" s="96">
        <v>2015</v>
      </c>
      <c r="X8" s="96">
        <v>2016</v>
      </c>
      <c r="Y8" s="306" t="s">
        <v>102</v>
      </c>
      <c r="Z8" s="96">
        <v>2015</v>
      </c>
      <c r="AA8" s="96">
        <v>2016</v>
      </c>
      <c r="AB8" s="306" t="s">
        <v>102</v>
      </c>
      <c r="AC8" s="96">
        <v>2015</v>
      </c>
      <c r="AD8" s="96">
        <v>2016</v>
      </c>
      <c r="AE8" s="306" t="s">
        <v>102</v>
      </c>
      <c r="AF8" s="96">
        <v>2015</v>
      </c>
      <c r="AG8" s="96">
        <v>2016</v>
      </c>
      <c r="AH8" s="306" t="s">
        <v>102</v>
      </c>
      <c r="AI8" s="96">
        <v>2015</v>
      </c>
      <c r="AJ8" s="96">
        <v>2016</v>
      </c>
      <c r="AK8" s="306" t="s">
        <v>102</v>
      </c>
      <c r="AL8" s="96">
        <v>2015</v>
      </c>
      <c r="AM8" s="96">
        <v>2016</v>
      </c>
      <c r="AN8" s="306" t="s">
        <v>102</v>
      </c>
      <c r="AO8" s="96">
        <v>2015</v>
      </c>
      <c r="AP8" s="96">
        <v>2016</v>
      </c>
      <c r="AQ8" s="306" t="s">
        <v>102</v>
      </c>
      <c r="AR8" s="96">
        <v>2015</v>
      </c>
      <c r="AS8" s="96">
        <v>2016</v>
      </c>
      <c r="AT8" s="306" t="s">
        <v>102</v>
      </c>
    </row>
    <row r="9" spans="1:46" ht="18.75" customHeight="1" x14ac:dyDescent="0.3">
      <c r="A9" s="301" t="s">
        <v>366</v>
      </c>
      <c r="B9" s="420"/>
      <c r="C9" s="420"/>
      <c r="D9" s="421"/>
      <c r="E9" s="420"/>
      <c r="F9" s="420"/>
      <c r="G9" s="421"/>
      <c r="H9" s="420"/>
      <c r="I9" s="420"/>
      <c r="J9" s="421"/>
      <c r="K9" s="420"/>
      <c r="L9" s="420"/>
      <c r="M9" s="420"/>
      <c r="N9" s="422"/>
      <c r="O9" s="422"/>
      <c r="P9" s="421"/>
      <c r="Q9" s="421"/>
      <c r="R9" s="421"/>
      <c r="S9" s="421"/>
      <c r="T9" s="420"/>
      <c r="U9" s="420"/>
      <c r="V9" s="421"/>
      <c r="W9" s="420"/>
      <c r="X9" s="420"/>
      <c r="Y9" s="421"/>
      <c r="Z9" s="421"/>
      <c r="AA9" s="421"/>
      <c r="AB9" s="421"/>
      <c r="AC9" s="420"/>
      <c r="AD9" s="420"/>
      <c r="AE9" s="421"/>
      <c r="AF9" s="421"/>
      <c r="AG9" s="421"/>
      <c r="AH9" s="421"/>
      <c r="AI9" s="420"/>
      <c r="AJ9" s="420"/>
      <c r="AK9" s="421"/>
      <c r="AL9" s="420"/>
      <c r="AM9" s="420"/>
      <c r="AN9" s="421"/>
      <c r="AO9" s="421"/>
      <c r="AP9" s="421"/>
      <c r="AQ9" s="421"/>
      <c r="AR9" s="423"/>
      <c r="AS9" s="423"/>
      <c r="AT9" s="423"/>
    </row>
    <row r="10" spans="1:46" s="104" customFormat="1" ht="18.75" customHeight="1" x14ac:dyDescent="0.3">
      <c r="A10" s="108" t="s">
        <v>367</v>
      </c>
      <c r="B10" s="311"/>
      <c r="C10" s="311"/>
      <c r="D10" s="313"/>
      <c r="E10" s="311"/>
      <c r="F10" s="311"/>
      <c r="G10" s="313"/>
      <c r="H10" s="311"/>
      <c r="I10" s="311"/>
      <c r="J10" s="313"/>
      <c r="K10" s="311"/>
      <c r="L10" s="311"/>
      <c r="M10" s="311"/>
      <c r="N10" s="424"/>
      <c r="O10" s="424"/>
      <c r="P10" s="313"/>
      <c r="Q10" s="313"/>
      <c r="R10" s="313"/>
      <c r="S10" s="313"/>
      <c r="T10" s="311"/>
      <c r="U10" s="311"/>
      <c r="V10" s="313"/>
      <c r="W10" s="311"/>
      <c r="X10" s="311"/>
      <c r="Y10" s="313"/>
      <c r="Z10" s="313"/>
      <c r="AA10" s="313"/>
      <c r="AB10" s="313"/>
      <c r="AC10" s="311"/>
      <c r="AD10" s="311"/>
      <c r="AE10" s="313"/>
      <c r="AF10" s="313"/>
      <c r="AG10" s="313"/>
      <c r="AH10" s="313"/>
      <c r="AI10" s="311"/>
      <c r="AJ10" s="311"/>
      <c r="AK10" s="313"/>
      <c r="AL10" s="311"/>
      <c r="AM10" s="311"/>
      <c r="AN10" s="313"/>
      <c r="AO10" s="313"/>
      <c r="AP10" s="313"/>
      <c r="AQ10" s="313"/>
      <c r="AR10" s="425"/>
      <c r="AS10" s="425"/>
      <c r="AT10" s="425"/>
    </row>
    <row r="11" spans="1:46" s="104" customFormat="1" ht="18.75" customHeight="1" x14ac:dyDescent="0.3">
      <c r="A11" s="108" t="s">
        <v>368</v>
      </c>
      <c r="B11" s="313">
        <v>430.00400000000002</v>
      </c>
      <c r="C11" s="313">
        <v>528.51699999999994</v>
      </c>
      <c r="D11" s="313">
        <f t="shared" ref="D11:D16" si="0">IF(B11=0, "    ---- ", IF(ABS(ROUND(100/B11*C11-100,1))&lt;999,ROUND(100/B11*C11-100,1),IF(ROUND(100/B11*C11-100,1)&gt;999,999,-999)))</f>
        <v>22.9</v>
      </c>
      <c r="E11" s="313">
        <v>6873.1030000000001</v>
      </c>
      <c r="F11" s="313">
        <v>5583.7</v>
      </c>
      <c r="G11" s="313">
        <f t="shared" ref="G11:G17" si="1">IF(E11=0, "    ---- ", IF(ABS(ROUND(100/E11*F11-100,1))&lt;999,ROUND(100/E11*F11-100,1),IF(ROUND(100/E11*F11-100,1)&gt;999,999,-999)))</f>
        <v>-18.8</v>
      </c>
      <c r="H11" s="313">
        <v>496.63</v>
      </c>
      <c r="I11" s="313">
        <v>538.29100000000005</v>
      </c>
      <c r="J11" s="313">
        <f t="shared" ref="J11:J17" si="2">IF(H11=0, "    ---- ", IF(ABS(ROUND(100/H11*I11-100,1))&lt;999,ROUND(100/H11*I11-100,1),IF(ROUND(100/H11*I11-100,1)&gt;999,999,-999)))</f>
        <v>8.4</v>
      </c>
      <c r="K11" s="313">
        <v>542.61099999999999</v>
      </c>
      <c r="L11" s="313">
        <v>607.23599999999999</v>
      </c>
      <c r="M11" s="313">
        <f t="shared" ref="M11:M16" si="3">IF(K11=0, "    ---- ", IF(ABS(ROUND(100/K11*L11-100,1))&lt;999,ROUND(100/K11*L11-100,1),IF(ROUND(100/K11*L11-100,1)&gt;999,999,-999)))</f>
        <v>11.9</v>
      </c>
      <c r="N11" s="313">
        <v>11.3</v>
      </c>
      <c r="O11" s="313">
        <v>11</v>
      </c>
      <c r="P11" s="313">
        <f>IF(N11=0, "    ---- ", IF(ABS(ROUND(100/N11*O11-100,1))&lt;999,ROUND(100/N11*O11-100,1),IF(ROUND(100/N11*O11-100,1)&gt;999,999,-999)))</f>
        <v>-2.7</v>
      </c>
      <c r="Q11" s="313">
        <v>5912.6314774299999</v>
      </c>
      <c r="R11" s="313">
        <v>5717.8378402600001</v>
      </c>
      <c r="S11" s="313">
        <f t="shared" ref="S11:S17" si="4">IF(Q11=0, "    ---- ", IF(ABS(ROUND(100/Q11*R11-100,1))&lt;999,ROUND(100/Q11*R11-100,1),IF(ROUND(100/Q11*R11-100,1)&gt;999,999,-999)))</f>
        <v>-3.3</v>
      </c>
      <c r="T11" s="313">
        <v>78.8</v>
      </c>
      <c r="U11" s="313">
        <v>93.2</v>
      </c>
      <c r="V11" s="313">
        <f t="shared" ref="V11:V32" si="5">IF(T11=0, "    ---- ", IF(ABS(ROUND(100/T11*U11-100,1))&lt;999,ROUND(100/T11*U11-100,1),IF(ROUND(100/T11*U11-100,1)&gt;999,999,-999)))</f>
        <v>18.3</v>
      </c>
      <c r="W11" s="313">
        <v>3714</v>
      </c>
      <c r="X11" s="313">
        <v>3406.5</v>
      </c>
      <c r="Y11" s="313">
        <f t="shared" ref="Y11:Y17" si="6">IF(W11=0, "    ---- ", IF(ABS(ROUND(100/W11*X11-100,1))&lt;999,ROUND(100/W11*X11-100,1),IF(ROUND(100/W11*X11-100,1)&gt;999,999,-999)))</f>
        <v>-8.3000000000000007</v>
      </c>
      <c r="Z11" s="313">
        <v>954.46500000000003</v>
      </c>
      <c r="AA11" s="313">
        <v>621</v>
      </c>
      <c r="AB11" s="313">
        <f t="shared" ref="AB11:AB17" si="7">IF(Z11=0, "    ---- ", IF(ABS(ROUND(100/Z11*AA11-100,1))&lt;999,ROUND(100/Z11*AA11-100,1),IF(ROUND(100/Z11*AA11-100,1)&gt;999,999,-999)))</f>
        <v>-34.9</v>
      </c>
      <c r="AC11" s="313">
        <v>43.9</v>
      </c>
      <c r="AD11" s="313">
        <v>36</v>
      </c>
      <c r="AE11" s="313">
        <f t="shared" ref="AE11:AE14" si="8">IF(AC11=0, "    ---- ", IF(ABS(ROUND(100/AC11*AD11-100,1))&lt;999,ROUND(100/AC11*AD11-100,1),IF(ROUND(100/AC11*AD11-100,1)&gt;999,999,-999)))</f>
        <v>-18</v>
      </c>
      <c r="AF11" s="313"/>
      <c r="AG11" s="313"/>
      <c r="AH11" s="313"/>
      <c r="AI11" s="313">
        <v>1321.1418643600002</v>
      </c>
      <c r="AJ11" s="313">
        <v>1335.2841463</v>
      </c>
      <c r="AK11" s="313">
        <f t="shared" ref="AK11:AK17" si="9">IF(AI11=0, "    ---- ", IF(ABS(ROUND(100/AI11*AJ11-100,1))&lt;999,ROUND(100/AI11*AJ11-100,1),IF(ROUND(100/AI11*AJ11-100,1)&gt;999,999,-999)))</f>
        <v>1.1000000000000001</v>
      </c>
      <c r="AL11" s="313">
        <v>5611.7</v>
      </c>
      <c r="AM11" s="313">
        <v>5779</v>
      </c>
      <c r="AN11" s="313">
        <f t="shared" ref="AN11:AN17" si="10">IF(AL11=0, "    ---- ", IF(ABS(ROUND(100/AL11*AM11-100,1))&lt;999,ROUND(100/AL11*AM11-100,1),IF(ROUND(100/AL11*AM11-100,1)&gt;999,999,-999)))</f>
        <v>3</v>
      </c>
      <c r="AO11" s="313">
        <f>B11+E11+H11+K11+Q11+T11+W11+Z11+AF11+AI11+AL11</f>
        <v>25935.08634179</v>
      </c>
      <c r="AP11" s="313">
        <f>C11+F11+I11+L11+R11+U11+X11+AA11+AG11+AJ11+AM11</f>
        <v>24210.565986560003</v>
      </c>
      <c r="AQ11" s="313">
        <f t="shared" ref="AQ11:AQ46" si="11">IF(AO11=0, "    ---- ", IF(ABS(ROUND(100/AO11*AP11-100,1))&lt;999,ROUND(100/AO11*AP11-100,1),IF(ROUND(100/AO11*AP11-100,1)&gt;999,999,-999)))</f>
        <v>-6.6</v>
      </c>
      <c r="AR11" s="319">
        <f>+B11+E11+H11+K11+N11+Q11+T11+W11+Z11+AC11+AF11+AI11+AL11</f>
        <v>25990.286341790001</v>
      </c>
      <c r="AS11" s="313">
        <f>+C11+F11+I11+L11+O11+R11+U11+X11+AA11+AD11+AG11+AJ11+AM11</f>
        <v>24257.565986560003</v>
      </c>
      <c r="AT11" s="313">
        <f t="shared" ref="AT11:AT17" si="12">IF(AR11=0, "    ---- ", IF(ABS(ROUND(100/AR11*AS11-100,1))&lt;999,ROUND(100/AR11*AS11-100,1),IF(ROUND(100/AR11*AS11-100,1)&gt;999,999,-999)))</f>
        <v>-6.7</v>
      </c>
    </row>
    <row r="12" spans="1:46" s="104" customFormat="1" ht="18.75" customHeight="1" x14ac:dyDescent="0.3">
      <c r="A12" s="108" t="s">
        <v>369</v>
      </c>
      <c r="B12" s="313">
        <v>-20.981999999999999</v>
      </c>
      <c r="C12" s="313">
        <v>-21.411999999999999</v>
      </c>
      <c r="D12" s="313">
        <f t="shared" si="0"/>
        <v>2</v>
      </c>
      <c r="E12" s="313">
        <v>-159.51900000000001</v>
      </c>
      <c r="F12" s="313">
        <v>-133.43600000000001</v>
      </c>
      <c r="G12" s="313">
        <f t="shared" si="1"/>
        <v>-16.399999999999999</v>
      </c>
      <c r="H12" s="313">
        <v>-11.638999999999999</v>
      </c>
      <c r="I12" s="313">
        <v>-12.339</v>
      </c>
      <c r="J12" s="313">
        <f t="shared" si="2"/>
        <v>6</v>
      </c>
      <c r="K12" s="313">
        <v>-3.96</v>
      </c>
      <c r="L12" s="313">
        <v>-5.4569999999999999</v>
      </c>
      <c r="M12" s="313">
        <f t="shared" si="3"/>
        <v>37.799999999999997</v>
      </c>
      <c r="N12" s="313"/>
      <c r="O12" s="313"/>
      <c r="P12" s="313"/>
      <c r="Q12" s="313">
        <v>0</v>
      </c>
      <c r="R12" s="313">
        <v>0</v>
      </c>
      <c r="S12" s="313" t="str">
        <f t="shared" si="4"/>
        <v xml:space="preserve">    ---- </v>
      </c>
      <c r="T12" s="313"/>
      <c r="U12" s="313"/>
      <c r="V12" s="313"/>
      <c r="W12" s="313">
        <v>-37.5</v>
      </c>
      <c r="X12" s="313">
        <v>-24</v>
      </c>
      <c r="Y12" s="313">
        <f t="shared" si="6"/>
        <v>-36</v>
      </c>
      <c r="Z12" s="313">
        <v>-0.45</v>
      </c>
      <c r="AA12" s="313"/>
      <c r="AB12" s="313">
        <f t="shared" si="7"/>
        <v>-100</v>
      </c>
      <c r="AC12" s="313"/>
      <c r="AD12" s="313"/>
      <c r="AE12" s="313"/>
      <c r="AF12" s="313"/>
      <c r="AG12" s="313"/>
      <c r="AH12" s="313"/>
      <c r="AI12" s="313">
        <v>-48.856000000000002</v>
      </c>
      <c r="AJ12" s="313">
        <v>-52.722000000000001</v>
      </c>
      <c r="AK12" s="313">
        <f t="shared" si="9"/>
        <v>7.9</v>
      </c>
      <c r="AL12" s="313">
        <v>-5</v>
      </c>
      <c r="AM12" s="313">
        <v>-5</v>
      </c>
      <c r="AN12" s="313">
        <f t="shared" si="10"/>
        <v>0</v>
      </c>
      <c r="AO12" s="313">
        <f t="shared" ref="AO12:AP46" si="13">B12+E12+H12+K12+Q12+T12+W12+Z12+AF12+AI12+AL12</f>
        <v>-287.90600000000001</v>
      </c>
      <c r="AP12" s="313">
        <f t="shared" si="13"/>
        <v>-254.36600000000001</v>
      </c>
      <c r="AQ12" s="313">
        <f t="shared" si="11"/>
        <v>-11.6</v>
      </c>
      <c r="AR12" s="319">
        <f t="shared" ref="AR12:AS17" si="14">+B12+E12+H12+K12+N12+Q12+T12+W12+Z12+AC12+AF12+AI12+AL12</f>
        <v>-287.90600000000001</v>
      </c>
      <c r="AS12" s="313">
        <f t="shared" si="14"/>
        <v>-254.36600000000001</v>
      </c>
      <c r="AT12" s="313">
        <f t="shared" si="12"/>
        <v>-11.6</v>
      </c>
    </row>
    <row r="13" spans="1:46" s="104" customFormat="1" ht="18.75" customHeight="1" x14ac:dyDescent="0.3">
      <c r="A13" s="108" t="s">
        <v>370</v>
      </c>
      <c r="B13" s="313">
        <v>117.396</v>
      </c>
      <c r="C13" s="313">
        <v>223.28399999999999</v>
      </c>
      <c r="D13" s="313">
        <f t="shared" si="0"/>
        <v>90.2</v>
      </c>
      <c r="E13" s="313">
        <v>629.27600000000007</v>
      </c>
      <c r="F13" s="313">
        <v>801.47400000000005</v>
      </c>
      <c r="G13" s="313">
        <f t="shared" si="1"/>
        <v>27.4</v>
      </c>
      <c r="H13" s="313">
        <v>20.312999999999999</v>
      </c>
      <c r="I13" s="313">
        <v>18.36</v>
      </c>
      <c r="J13" s="313">
        <f t="shared" si="2"/>
        <v>-9.6</v>
      </c>
      <c r="K13" s="313">
        <v>186.58099999999999</v>
      </c>
      <c r="L13" s="313">
        <v>208.31399999999999</v>
      </c>
      <c r="M13" s="313">
        <f t="shared" si="3"/>
        <v>11.6</v>
      </c>
      <c r="N13" s="313"/>
      <c r="O13" s="313"/>
      <c r="P13" s="313"/>
      <c r="Q13" s="313">
        <v>10035.488624059999</v>
      </c>
      <c r="R13" s="313">
        <v>1837.6800775300001</v>
      </c>
      <c r="S13" s="313">
        <f t="shared" si="4"/>
        <v>-81.7</v>
      </c>
      <c r="T13" s="313">
        <v>34.4</v>
      </c>
      <c r="U13" s="313">
        <v>40.9</v>
      </c>
      <c r="V13" s="313">
        <f t="shared" si="5"/>
        <v>18.899999999999999</v>
      </c>
      <c r="W13" s="313">
        <v>165.6</v>
      </c>
      <c r="X13" s="313">
        <v>403</v>
      </c>
      <c r="Y13" s="313">
        <f t="shared" si="6"/>
        <v>143.4</v>
      </c>
      <c r="Z13" s="313">
        <v>12.32</v>
      </c>
      <c r="AA13" s="313"/>
      <c r="AB13" s="313">
        <f t="shared" si="7"/>
        <v>-100</v>
      </c>
      <c r="AC13" s="313">
        <v>0.8</v>
      </c>
      <c r="AD13" s="313">
        <v>20</v>
      </c>
      <c r="AE13" s="313">
        <f t="shared" si="8"/>
        <v>999</v>
      </c>
      <c r="AF13" s="313">
        <v>29.469403530000001</v>
      </c>
      <c r="AG13" s="313">
        <v>0.18070565</v>
      </c>
      <c r="AH13" s="313">
        <f t="shared" ref="AH13:AH46" si="15">IF(AF13=0, "    ---- ", IF(ABS(ROUND(100/AF13*AG13-100,1))&lt;999,ROUND(100/AF13*AG13-100,1),IF(ROUND(100/AF13*AG13-100,1)&gt;999,999,-999)))</f>
        <v>-99.4</v>
      </c>
      <c r="AI13" s="313">
        <v>141.40349486000002</v>
      </c>
      <c r="AJ13" s="313">
        <v>576.24358391999999</v>
      </c>
      <c r="AK13" s="313">
        <f t="shared" si="9"/>
        <v>307.5</v>
      </c>
      <c r="AL13" s="313">
        <v>467.5</v>
      </c>
      <c r="AM13" s="313">
        <v>293</v>
      </c>
      <c r="AN13" s="313">
        <f t="shared" si="10"/>
        <v>-37.299999999999997</v>
      </c>
      <c r="AO13" s="313">
        <f t="shared" si="13"/>
        <v>11839.747522449999</v>
      </c>
      <c r="AP13" s="313">
        <f t="shared" si="13"/>
        <v>4402.4363671000001</v>
      </c>
      <c r="AQ13" s="313">
        <f t="shared" si="11"/>
        <v>-62.8</v>
      </c>
      <c r="AR13" s="319">
        <f t="shared" si="14"/>
        <v>11840.547522449999</v>
      </c>
      <c r="AS13" s="313">
        <f t="shared" si="14"/>
        <v>4422.4363671000001</v>
      </c>
      <c r="AT13" s="313">
        <f t="shared" si="12"/>
        <v>-62.7</v>
      </c>
    </row>
    <row r="14" spans="1:46" s="104" customFormat="1" ht="18.75" customHeight="1" x14ac:dyDescent="0.3">
      <c r="A14" s="108" t="s">
        <v>371</v>
      </c>
      <c r="B14" s="311">
        <v>526.41800000000001</v>
      </c>
      <c r="C14" s="311">
        <v>730.3889999999999</v>
      </c>
      <c r="D14" s="313">
        <f t="shared" si="0"/>
        <v>38.700000000000003</v>
      </c>
      <c r="E14" s="311">
        <v>7342.86</v>
      </c>
      <c r="F14" s="311">
        <v>6251.7380000000003</v>
      </c>
      <c r="G14" s="313">
        <f t="shared" si="1"/>
        <v>-14.9</v>
      </c>
      <c r="H14" s="311">
        <v>505.30399999999997</v>
      </c>
      <c r="I14" s="311">
        <v>544.31200000000001</v>
      </c>
      <c r="J14" s="313">
        <f t="shared" si="2"/>
        <v>7.7</v>
      </c>
      <c r="K14" s="311">
        <v>725.23199999999997</v>
      </c>
      <c r="L14" s="311">
        <v>810.09299999999996</v>
      </c>
      <c r="M14" s="313">
        <f t="shared" si="3"/>
        <v>11.7</v>
      </c>
      <c r="N14" s="311">
        <v>11.3</v>
      </c>
      <c r="O14" s="311">
        <v>11</v>
      </c>
      <c r="P14" s="313">
        <f>IF(N14=0, "    ---- ", IF(ABS(ROUND(100/N14*O14-100,1))&lt;999,ROUND(100/N14*O14-100,1),IF(ROUND(100/N14*O14-100,1)&gt;999,999,-999)))</f>
        <v>-2.7</v>
      </c>
      <c r="Q14" s="311">
        <v>15948.12010149</v>
      </c>
      <c r="R14" s="311">
        <v>7555.51791779</v>
      </c>
      <c r="S14" s="313">
        <f t="shared" si="4"/>
        <v>-52.6</v>
      </c>
      <c r="T14" s="311">
        <v>113.19999999999999</v>
      </c>
      <c r="U14" s="311">
        <v>134.1</v>
      </c>
      <c r="V14" s="313">
        <f t="shared" si="5"/>
        <v>18.5</v>
      </c>
      <c r="W14" s="311">
        <v>3842.1</v>
      </c>
      <c r="X14" s="311">
        <v>3785.5</v>
      </c>
      <c r="Y14" s="313">
        <f t="shared" si="6"/>
        <v>-1.5</v>
      </c>
      <c r="Z14" s="311">
        <v>966.33500000000004</v>
      </c>
      <c r="AA14" s="311">
        <v>621</v>
      </c>
      <c r="AB14" s="313">
        <f t="shared" si="7"/>
        <v>-35.700000000000003</v>
      </c>
      <c r="AC14" s="311">
        <v>44.699999999999996</v>
      </c>
      <c r="AD14" s="311">
        <v>56</v>
      </c>
      <c r="AE14" s="313">
        <f t="shared" si="8"/>
        <v>25.3</v>
      </c>
      <c r="AF14" s="311">
        <v>29.469403530000001</v>
      </c>
      <c r="AG14" s="311">
        <v>0.18070565</v>
      </c>
      <c r="AH14" s="313">
        <f t="shared" si="15"/>
        <v>-99.4</v>
      </c>
      <c r="AI14" s="311">
        <v>1413.6893592200004</v>
      </c>
      <c r="AJ14" s="311">
        <v>1858.80573022</v>
      </c>
      <c r="AK14" s="313">
        <f t="shared" si="9"/>
        <v>31.5</v>
      </c>
      <c r="AL14" s="311">
        <v>6074.2</v>
      </c>
      <c r="AM14" s="311">
        <v>6067</v>
      </c>
      <c r="AN14" s="313">
        <f t="shared" si="10"/>
        <v>-0.1</v>
      </c>
      <c r="AO14" s="313">
        <f t="shared" si="13"/>
        <v>37486.927864239995</v>
      </c>
      <c r="AP14" s="313">
        <f t="shared" si="13"/>
        <v>28358.636353660004</v>
      </c>
      <c r="AQ14" s="313">
        <f t="shared" si="11"/>
        <v>-24.4</v>
      </c>
      <c r="AR14" s="319">
        <f t="shared" si="14"/>
        <v>37542.927864239995</v>
      </c>
      <c r="AS14" s="313">
        <f t="shared" si="14"/>
        <v>28425.636353660004</v>
      </c>
      <c r="AT14" s="313">
        <f t="shared" si="12"/>
        <v>-24.3</v>
      </c>
    </row>
    <row r="15" spans="1:46" s="104" customFormat="1" ht="18.75" customHeight="1" x14ac:dyDescent="0.3">
      <c r="A15" s="108" t="s">
        <v>372</v>
      </c>
      <c r="B15" s="202">
        <v>7.6379999999999999</v>
      </c>
      <c r="C15" s="202">
        <v>13.653</v>
      </c>
      <c r="D15" s="313">
        <f t="shared" si="0"/>
        <v>78.8</v>
      </c>
      <c r="E15" s="202">
        <v>2718.7579999999998</v>
      </c>
      <c r="F15" s="202">
        <v>1932.847</v>
      </c>
      <c r="G15" s="313">
        <f t="shared" si="1"/>
        <v>-28.9</v>
      </c>
      <c r="H15" s="426">
        <v>7.5720000000000001</v>
      </c>
      <c r="I15" s="426">
        <v>5.4809999999999999</v>
      </c>
      <c r="J15" s="313">
        <f t="shared" si="2"/>
        <v>-27.6</v>
      </c>
      <c r="K15" s="202">
        <v>56.036000000000001</v>
      </c>
      <c r="L15" s="202">
        <v>55.720999999999997</v>
      </c>
      <c r="M15" s="313">
        <f t="shared" si="3"/>
        <v>-0.6</v>
      </c>
      <c r="N15" s="427"/>
      <c r="O15" s="427"/>
      <c r="P15" s="313"/>
      <c r="Q15" s="202">
        <v>8398.4567549599997</v>
      </c>
      <c r="R15" s="202">
        <v>4071.4074720900003</v>
      </c>
      <c r="S15" s="313">
        <f t="shared" si="4"/>
        <v>-51.5</v>
      </c>
      <c r="T15" s="202">
        <v>25.8</v>
      </c>
      <c r="U15" s="202">
        <v>16.8</v>
      </c>
      <c r="V15" s="313">
        <f t="shared" si="5"/>
        <v>-34.9</v>
      </c>
      <c r="W15" s="202">
        <v>602</v>
      </c>
      <c r="X15" s="202">
        <v>611</v>
      </c>
      <c r="Y15" s="313">
        <f t="shared" si="6"/>
        <v>1.5</v>
      </c>
      <c r="Z15" s="202">
        <v>2143.5279999999998</v>
      </c>
      <c r="AA15" s="202">
        <v>212</v>
      </c>
      <c r="AB15" s="313">
        <f t="shared" si="7"/>
        <v>-90.1</v>
      </c>
      <c r="AC15" s="427"/>
      <c r="AD15" s="427"/>
      <c r="AE15" s="313"/>
      <c r="AF15" s="202">
        <v>167.00262834999998</v>
      </c>
      <c r="AG15" s="202">
        <v>35.884341310000003</v>
      </c>
      <c r="AH15" s="313">
        <f t="shared" si="15"/>
        <v>-78.5</v>
      </c>
      <c r="AI15" s="428">
        <v>358.5425617599999</v>
      </c>
      <c r="AJ15" s="428">
        <v>72.672575799999947</v>
      </c>
      <c r="AK15" s="313">
        <f t="shared" si="9"/>
        <v>-79.7</v>
      </c>
      <c r="AL15" s="202">
        <v>2533.5</v>
      </c>
      <c r="AM15" s="202">
        <v>2571</v>
      </c>
      <c r="AN15" s="313">
        <f t="shared" si="10"/>
        <v>1.5</v>
      </c>
      <c r="AO15" s="313">
        <f t="shared" si="13"/>
        <v>17018.83394507</v>
      </c>
      <c r="AP15" s="313">
        <f t="shared" si="13"/>
        <v>9598.4663892000008</v>
      </c>
      <c r="AQ15" s="313">
        <f t="shared" si="11"/>
        <v>-43.6</v>
      </c>
      <c r="AR15" s="319">
        <f t="shared" si="14"/>
        <v>17018.83394507</v>
      </c>
      <c r="AS15" s="313">
        <f t="shared" si="14"/>
        <v>9598.4663892000008</v>
      </c>
      <c r="AT15" s="313">
        <f t="shared" si="12"/>
        <v>-43.6</v>
      </c>
    </row>
    <row r="16" spans="1:46" s="104" customFormat="1" ht="18.75" customHeight="1" x14ac:dyDescent="0.3">
      <c r="A16" s="108" t="s">
        <v>373</v>
      </c>
      <c r="B16" s="202">
        <v>632.56799999999998</v>
      </c>
      <c r="C16" s="202">
        <v>-384.32400000000001</v>
      </c>
      <c r="D16" s="313">
        <f t="shared" si="0"/>
        <v>-160.80000000000001</v>
      </c>
      <c r="E16" s="202">
        <v>1434.0989999999999</v>
      </c>
      <c r="F16" s="202">
        <v>-500.63</v>
      </c>
      <c r="G16" s="313">
        <f t="shared" si="1"/>
        <v>-134.9</v>
      </c>
      <c r="H16" s="426">
        <v>31.217065999999999</v>
      </c>
      <c r="I16" s="426">
        <v>-91.587999999999994</v>
      </c>
      <c r="J16" s="313">
        <f t="shared" si="2"/>
        <v>-393.4</v>
      </c>
      <c r="K16" s="202">
        <v>633.21199999999999</v>
      </c>
      <c r="L16" s="202">
        <v>-314.03800000000001</v>
      </c>
      <c r="M16" s="311">
        <f t="shared" si="3"/>
        <v>-149.6</v>
      </c>
      <c r="N16" s="427"/>
      <c r="O16" s="427"/>
      <c r="P16" s="429"/>
      <c r="Q16" s="202">
        <v>44.884040229999997</v>
      </c>
      <c r="R16" s="202">
        <v>17.621519280000001</v>
      </c>
      <c r="S16" s="429">
        <f t="shared" si="4"/>
        <v>-60.7</v>
      </c>
      <c r="T16" s="202">
        <v>27.8</v>
      </c>
      <c r="U16" s="202">
        <v>-0.4</v>
      </c>
      <c r="V16" s="429">
        <f t="shared" si="5"/>
        <v>-101.4</v>
      </c>
      <c r="W16" s="202">
        <v>1433</v>
      </c>
      <c r="X16" s="202">
        <v>-474</v>
      </c>
      <c r="Y16" s="313">
        <f t="shared" si="6"/>
        <v>-133.1</v>
      </c>
      <c r="Z16" s="202"/>
      <c r="AA16" s="202"/>
      <c r="AB16" s="313"/>
      <c r="AC16" s="427"/>
      <c r="AD16" s="427"/>
      <c r="AE16" s="313"/>
      <c r="AF16" s="202">
        <v>23.281802199999998</v>
      </c>
      <c r="AG16" s="202">
        <v>-17.609684829999999</v>
      </c>
      <c r="AH16" s="313">
        <f t="shared" si="15"/>
        <v>-175.6</v>
      </c>
      <c r="AI16" s="428">
        <v>937.93131458999994</v>
      </c>
      <c r="AJ16" s="428">
        <v>-285.2785083500001</v>
      </c>
      <c r="AK16" s="313">
        <f t="shared" si="9"/>
        <v>-130.4</v>
      </c>
      <c r="AL16" s="202">
        <v>1755.2</v>
      </c>
      <c r="AM16" s="202">
        <v>-676</v>
      </c>
      <c r="AN16" s="313">
        <f t="shared" si="10"/>
        <v>-138.5</v>
      </c>
      <c r="AO16" s="313">
        <f t="shared" si="13"/>
        <v>6953.19322302</v>
      </c>
      <c r="AP16" s="313">
        <f t="shared" si="13"/>
        <v>-2726.2466739000001</v>
      </c>
      <c r="AQ16" s="313">
        <f t="shared" si="11"/>
        <v>-139.19999999999999</v>
      </c>
      <c r="AR16" s="319">
        <f t="shared" si="14"/>
        <v>6953.19322302</v>
      </c>
      <c r="AS16" s="313">
        <f t="shared" si="14"/>
        <v>-2726.2466739000001</v>
      </c>
      <c r="AT16" s="313">
        <f t="shared" si="12"/>
        <v>-139.19999999999999</v>
      </c>
    </row>
    <row r="17" spans="1:46" s="104" customFormat="1" ht="18.75" customHeight="1" x14ac:dyDescent="0.3">
      <c r="A17" s="108" t="s">
        <v>374</v>
      </c>
      <c r="B17" s="202"/>
      <c r="C17" s="202"/>
      <c r="D17" s="313"/>
      <c r="E17" s="202">
        <v>6.73</v>
      </c>
      <c r="F17" s="202">
        <v>5.4340000000000002</v>
      </c>
      <c r="G17" s="313">
        <f t="shared" si="1"/>
        <v>-19.3</v>
      </c>
      <c r="H17" s="426">
        <v>2.240993</v>
      </c>
      <c r="I17" s="426">
        <v>2.2589999999999999</v>
      </c>
      <c r="J17" s="313">
        <f t="shared" si="2"/>
        <v>0.8</v>
      </c>
      <c r="K17" s="202"/>
      <c r="L17" s="202"/>
      <c r="M17" s="313"/>
      <c r="N17" s="427"/>
      <c r="O17" s="427"/>
      <c r="P17" s="313"/>
      <c r="Q17" s="202">
        <v>226.91080112</v>
      </c>
      <c r="R17" s="202">
        <v>228.395353</v>
      </c>
      <c r="S17" s="313">
        <f t="shared" si="4"/>
        <v>0.7</v>
      </c>
      <c r="T17" s="202">
        <v>1.1000000000000001</v>
      </c>
      <c r="U17" s="202">
        <v>1.7</v>
      </c>
      <c r="V17" s="313">
        <f t="shared" si="5"/>
        <v>54.5</v>
      </c>
      <c r="W17" s="202">
        <v>28</v>
      </c>
      <c r="X17" s="202">
        <v>34</v>
      </c>
      <c r="Y17" s="313">
        <f t="shared" si="6"/>
        <v>21.4</v>
      </c>
      <c r="Z17" s="202">
        <v>43.780999999999999</v>
      </c>
      <c r="AA17" s="202">
        <v>49</v>
      </c>
      <c r="AB17" s="313">
        <f t="shared" si="7"/>
        <v>11.9</v>
      </c>
      <c r="AC17" s="427"/>
      <c r="AD17" s="427"/>
      <c r="AE17" s="313"/>
      <c r="AF17" s="202">
        <v>2.1502499999999998E-3</v>
      </c>
      <c r="AG17" s="202">
        <v>0</v>
      </c>
      <c r="AH17" s="313">
        <f t="shared" si="15"/>
        <v>-100</v>
      </c>
      <c r="AI17" s="428">
        <v>22.496253399999997</v>
      </c>
      <c r="AJ17" s="428">
        <v>27.201991000000007</v>
      </c>
      <c r="AK17" s="313">
        <f t="shared" si="9"/>
        <v>20.9</v>
      </c>
      <c r="AL17" s="202">
        <v>88.7</v>
      </c>
      <c r="AM17" s="202">
        <v>111</v>
      </c>
      <c r="AN17" s="313">
        <f t="shared" si="10"/>
        <v>25.1</v>
      </c>
      <c r="AO17" s="313">
        <f t="shared" si="13"/>
        <v>419.96119777000001</v>
      </c>
      <c r="AP17" s="313">
        <f t="shared" si="13"/>
        <v>458.99034400000005</v>
      </c>
      <c r="AQ17" s="313">
        <f t="shared" si="11"/>
        <v>9.3000000000000007</v>
      </c>
      <c r="AR17" s="319">
        <f t="shared" si="14"/>
        <v>419.96119777000001</v>
      </c>
      <c r="AS17" s="313">
        <f t="shared" si="14"/>
        <v>458.99034400000005</v>
      </c>
      <c r="AT17" s="313">
        <f t="shared" si="12"/>
        <v>9.3000000000000007</v>
      </c>
    </row>
    <row r="18" spans="1:46" s="104" customFormat="1" ht="18.75" customHeight="1" x14ac:dyDescent="0.3">
      <c r="A18" s="108" t="s">
        <v>375</v>
      </c>
      <c r="B18" s="202"/>
      <c r="C18" s="202"/>
      <c r="D18" s="313"/>
      <c r="E18" s="202"/>
      <c r="F18" s="202"/>
      <c r="G18" s="313"/>
      <c r="H18" s="426"/>
      <c r="I18" s="426"/>
      <c r="J18" s="313"/>
      <c r="K18" s="202"/>
      <c r="L18" s="202"/>
      <c r="M18" s="311"/>
      <c r="N18" s="427"/>
      <c r="O18" s="427"/>
      <c r="P18" s="313"/>
      <c r="Q18" s="202"/>
      <c r="R18" s="202"/>
      <c r="S18" s="313"/>
      <c r="T18" s="202"/>
      <c r="U18" s="202"/>
      <c r="V18" s="313"/>
      <c r="W18" s="430"/>
      <c r="X18" s="430"/>
      <c r="Y18" s="313"/>
      <c r="Z18" s="202"/>
      <c r="AA18" s="202"/>
      <c r="AB18" s="313"/>
      <c r="AC18" s="427"/>
      <c r="AD18" s="427"/>
      <c r="AE18" s="313"/>
      <c r="AF18" s="202"/>
      <c r="AG18" s="202"/>
      <c r="AH18" s="313"/>
      <c r="AI18" s="428"/>
      <c r="AJ18" s="428"/>
      <c r="AK18" s="313"/>
      <c r="AL18" s="202"/>
      <c r="AM18" s="202"/>
      <c r="AN18" s="313"/>
      <c r="AO18" s="313"/>
      <c r="AP18" s="313"/>
      <c r="AQ18" s="313"/>
      <c r="AR18" s="431"/>
      <c r="AS18" s="425"/>
      <c r="AT18" s="425"/>
    </row>
    <row r="19" spans="1:46" s="104" customFormat="1" ht="18.75" customHeight="1" x14ac:dyDescent="0.3">
      <c r="A19" s="108" t="s">
        <v>376</v>
      </c>
      <c r="B19" s="311">
        <v>-111.82299999999999</v>
      </c>
      <c r="C19" s="311">
        <v>-116.74999999999999</v>
      </c>
      <c r="D19" s="313">
        <f>IF(B19=0, "    ---- ", IF(ABS(ROUND(100/B19*C19-100,1))&lt;999,ROUND(100/B19*C19-100,1),IF(ROUND(100/B19*C19-100,1)&gt;999,999,-999)))</f>
        <v>4.4000000000000004</v>
      </c>
      <c r="E19" s="311">
        <v>-3664.6990000000001</v>
      </c>
      <c r="F19" s="311">
        <v>-3476.0329999999999</v>
      </c>
      <c r="G19" s="313">
        <f>IF(E19=0, "    ---- ", IF(ABS(ROUND(100/E19*F19-100,1))&lt;999,ROUND(100/E19*F19-100,1),IF(ROUND(100/E19*F19-100,1)&gt;999,999,-999)))</f>
        <v>-5.0999999999999996</v>
      </c>
      <c r="H19" s="311">
        <v>-10.600895</v>
      </c>
      <c r="I19" s="311">
        <v>-17.565000000000001</v>
      </c>
      <c r="J19" s="313">
        <f>IF(H19=0, "    ---- ", IF(ABS(ROUND(100/H19*I19-100,1))&lt;999,ROUND(100/H19*I19-100,1),IF(ROUND(100/H19*I19-100,1)&gt;999,999,-999)))</f>
        <v>65.7</v>
      </c>
      <c r="K19" s="311">
        <v>-81.515000000000001</v>
      </c>
      <c r="L19" s="311">
        <v>-115.327</v>
      </c>
      <c r="M19" s="313">
        <f>IF(K19=0, "    ---- ", IF(ABS(ROUND(100/K19*L19-100,1))&lt;999,ROUND(100/K19*L19-100,1),IF(ROUND(100/K19*L19-100,1)&gt;999,999,-999)))</f>
        <v>41.5</v>
      </c>
      <c r="N19" s="311">
        <v>-12.7</v>
      </c>
      <c r="O19" s="311">
        <v>-8.3000000000000007</v>
      </c>
      <c r="P19" s="313">
        <f>IF(N19=0, "    ---- ", IF(ABS(ROUND(100/N19*O19-100,1))&lt;999,ROUND(100/N19*O19-100,1),IF(ROUND(100/N19*O19-100,1)&gt;999,999,-999)))</f>
        <v>-34.6</v>
      </c>
      <c r="Q19" s="311">
        <v>-3648.6179748300001</v>
      </c>
      <c r="R19" s="311">
        <v>-3897.508343</v>
      </c>
      <c r="S19" s="313">
        <f>IF(Q19=0, "    ---- ", IF(ABS(ROUND(100/Q19*R19-100,1))&lt;999,ROUND(100/Q19*R19-100,1),IF(ROUND(100/Q19*R19-100,1)&gt;999,999,-999)))</f>
        <v>6.8</v>
      </c>
      <c r="T19" s="311">
        <v>-15.1</v>
      </c>
      <c r="U19" s="311">
        <v>-15.8</v>
      </c>
      <c r="V19" s="313">
        <f t="shared" si="5"/>
        <v>4.5999999999999996</v>
      </c>
      <c r="W19" s="311">
        <v>-826.5</v>
      </c>
      <c r="X19" s="311">
        <v>-1072</v>
      </c>
      <c r="Y19" s="313">
        <f>IF(W19=0, "    ---- ", IF(ABS(ROUND(100/W19*X19-100,1))&lt;999,ROUND(100/W19*X19-100,1),IF(ROUND(100/W19*X19-100,1)&gt;999,999,-999)))</f>
        <v>29.7</v>
      </c>
      <c r="Z19" s="311">
        <v>-621.46100000000001</v>
      </c>
      <c r="AA19" s="311">
        <v>-649</v>
      </c>
      <c r="AB19" s="313">
        <f>IF(Z19=0, "    ---- ", IF(ABS(ROUND(100/Z19*AA19-100,1))&lt;999,ROUND(100/Z19*AA19-100,1),IF(ROUND(100/Z19*AA19-100,1)&gt;999,999,-999)))</f>
        <v>4.4000000000000004</v>
      </c>
      <c r="AC19" s="311">
        <v>-34.9</v>
      </c>
      <c r="AD19" s="311">
        <v>-31</v>
      </c>
      <c r="AE19" s="313">
        <f>IF(AC19=0, "    ---- ", IF(ABS(ROUND(100/AC19*AD19-100,1))&lt;999,ROUND(100/AC19*AD19-100,1),IF(ROUND(100/AC19*AD19-100,1)&gt;999,999,-999)))</f>
        <v>-11.2</v>
      </c>
      <c r="AF19" s="311">
        <v>-41.482086469999999</v>
      </c>
      <c r="AG19" s="311">
        <v>-46.748793200000001</v>
      </c>
      <c r="AH19" s="313">
        <f t="shared" si="15"/>
        <v>12.7</v>
      </c>
      <c r="AI19" s="432">
        <v>-489.39808625000012</v>
      </c>
      <c r="AJ19" s="432">
        <v>-495.49399870000013</v>
      </c>
      <c r="AK19" s="313">
        <f>IF(AI19=0, "    ---- ", IF(ABS(ROUND(100/AI19*AJ19-100,1))&lt;999,ROUND(100/AI19*AJ19-100,1),IF(ROUND(100/AI19*AJ19-100,1)&gt;999,999,-999)))</f>
        <v>1.2</v>
      </c>
      <c r="AL19" s="311">
        <v>-2451.5</v>
      </c>
      <c r="AM19" s="311">
        <v>-2524</v>
      </c>
      <c r="AN19" s="313">
        <f>IF(AL19=0, "    ---- ", IF(ABS(ROUND(100/AL19*AM19-100,1))&lt;999,ROUND(100/AL19*AM19-100,1),IF(ROUND(100/AL19*AM19-100,1)&gt;999,999,-999)))</f>
        <v>3</v>
      </c>
      <c r="AO19" s="313">
        <f t="shared" si="13"/>
        <v>-11962.697042549999</v>
      </c>
      <c r="AP19" s="313">
        <f t="shared" si="13"/>
        <v>-12426.2261349</v>
      </c>
      <c r="AQ19" s="313">
        <f t="shared" si="11"/>
        <v>3.9</v>
      </c>
      <c r="AR19" s="319">
        <f t="shared" ref="AR19:AS22" si="16">+B19+E19+H19+K19+N19+Q19+T19+W19+Z19+AC19+AF19+AI19+AL19</f>
        <v>-12010.297042549999</v>
      </c>
      <c r="AS19" s="313">
        <f t="shared" si="16"/>
        <v>-12465.526134899999</v>
      </c>
      <c r="AT19" s="313">
        <f>IF(AR19=0, "    ---- ", IF(ABS(ROUND(100/AR19*AS19-100,1))&lt;999,ROUND(100/AR19*AS19-100,1),IF(ROUND(100/AR19*AS19-100,1)&gt;999,999,-999)))</f>
        <v>3.8</v>
      </c>
    </row>
    <row r="20" spans="1:46" s="104" customFormat="1" ht="18.75" customHeight="1" x14ac:dyDescent="0.3">
      <c r="A20" s="108" t="s">
        <v>377</v>
      </c>
      <c r="B20" s="313">
        <v>-10.834999999999999</v>
      </c>
      <c r="C20" s="313">
        <v>-12.134</v>
      </c>
      <c r="D20" s="313">
        <f>IF(B20=0, "    ---- ", IF(ABS(ROUND(100/B20*C20-100,1))&lt;999,ROUND(100/B20*C20-100,1),IF(ROUND(100/B20*C20-100,1)&gt;999,999,-999)))</f>
        <v>12</v>
      </c>
      <c r="E20" s="313">
        <v>-17.826000000000001</v>
      </c>
      <c r="F20" s="313">
        <v>2.5529999999999999</v>
      </c>
      <c r="G20" s="313">
        <f>IF(E20=0, "    ---- ", IF(ABS(ROUND(100/E20*F20-100,1))&lt;999,ROUND(100/E20*F20-100,1),IF(ROUND(100/E20*F20-100,1)&gt;999,999,-999)))</f>
        <v>-114.3</v>
      </c>
      <c r="H20" s="313">
        <v>-46.339241999999999</v>
      </c>
      <c r="I20" s="313">
        <v>-26.890999999999998</v>
      </c>
      <c r="J20" s="313">
        <f>IF(H20=0, "    ---- ", IF(ABS(ROUND(100/H20*I20-100,1))&lt;999,ROUND(100/H20*I20-100,1),IF(ROUND(100/H20*I20-100,1)&gt;999,999,-999)))</f>
        <v>-42</v>
      </c>
      <c r="K20" s="313">
        <v>-19.669</v>
      </c>
      <c r="L20" s="313">
        <v>-42.116999999999997</v>
      </c>
      <c r="M20" s="313">
        <f>IF(K20=0, "    ---- ", IF(ABS(ROUND(100/K20*L20-100,1))&lt;999,ROUND(100/K20*L20-100,1),IF(ROUND(100/K20*L20-100,1)&gt;999,999,-999)))</f>
        <v>114.1</v>
      </c>
      <c r="N20" s="313">
        <v>8.3000000000000007</v>
      </c>
      <c r="O20" s="313">
        <v>-0.3</v>
      </c>
      <c r="P20" s="313">
        <f>IF(N20=0, "    ---- ", IF(ABS(ROUND(100/N20*O20-100,1))&lt;999,ROUND(100/N20*O20-100,1),IF(ROUND(100/N20*O20-100,1)&gt;999,999,-999)))</f>
        <v>-103.6</v>
      </c>
      <c r="Q20" s="313">
        <v>1</v>
      </c>
      <c r="R20" s="313">
        <v>-2.8430759999999999</v>
      </c>
      <c r="S20" s="313">
        <f>IF(Q20=0, "    ---- ", IF(ABS(ROUND(100/Q20*R20-100,1))&lt;999,ROUND(100/Q20*R20-100,1),IF(ROUND(100/Q20*R20-100,1)&gt;999,999,-999)))</f>
        <v>-384.3</v>
      </c>
      <c r="T20" s="313">
        <v>-1</v>
      </c>
      <c r="U20" s="313">
        <v>-3.6</v>
      </c>
      <c r="V20" s="313">
        <f t="shared" si="5"/>
        <v>260</v>
      </c>
      <c r="W20" s="433">
        <v>5.6</v>
      </c>
      <c r="X20" s="433">
        <v>-4</v>
      </c>
      <c r="Y20" s="313">
        <f>IF(W20=0, "    ---- ", IF(ABS(ROUND(100/W20*X20-100,1))&lt;999,ROUND(100/W20*X20-100,1),IF(ROUND(100/W20*X20-100,1)&gt;999,999,-999)))</f>
        <v>-171.4</v>
      </c>
      <c r="Z20" s="433"/>
      <c r="AA20" s="433"/>
      <c r="AB20" s="313"/>
      <c r="AC20" s="313"/>
      <c r="AD20" s="313"/>
      <c r="AE20" s="313"/>
      <c r="AF20" s="313">
        <v>-10.841154679999999</v>
      </c>
      <c r="AG20" s="313">
        <v>-5.4803949000000003</v>
      </c>
      <c r="AH20" s="313">
        <f t="shared" si="15"/>
        <v>-49.4</v>
      </c>
      <c r="AI20" s="433">
        <v>-54.960739740000001</v>
      </c>
      <c r="AJ20" s="433">
        <v>-78.222617069999998</v>
      </c>
      <c r="AK20" s="313">
        <f>IF(AI20=0, "    ---- ", IF(ABS(ROUND(100/AI20*AJ20-100,1))&lt;999,ROUND(100/AI20*AJ20-100,1),IF(ROUND(100/AI20*AJ20-100,1)&gt;999,999,-999)))</f>
        <v>42.3</v>
      </c>
      <c r="AL20" s="313">
        <v>-133.5</v>
      </c>
      <c r="AM20" s="313">
        <v>-319</v>
      </c>
      <c r="AN20" s="313">
        <f>IF(AL20=0, "    ---- ", IF(ABS(ROUND(100/AL20*AM20-100,1))&lt;999,ROUND(100/AL20*AM20-100,1),IF(ROUND(100/AL20*AM20-100,1)&gt;999,999,-999)))</f>
        <v>139</v>
      </c>
      <c r="AO20" s="313">
        <f t="shared" si="13"/>
        <v>-288.37113641999997</v>
      </c>
      <c r="AP20" s="313">
        <f t="shared" si="13"/>
        <v>-491.73508797</v>
      </c>
      <c r="AQ20" s="313">
        <f t="shared" si="11"/>
        <v>70.5</v>
      </c>
      <c r="AR20" s="319">
        <f t="shared" si="16"/>
        <v>-280.07113642000002</v>
      </c>
      <c r="AS20" s="313">
        <f t="shared" si="16"/>
        <v>-492.03508797000001</v>
      </c>
      <c r="AT20" s="313">
        <f>IF(AR20=0, "    ---- ", IF(ABS(ROUND(100/AR20*AS20-100,1))&lt;999,ROUND(100/AR20*AS20-100,1),IF(ROUND(100/AR20*AS20-100,1)&gt;999,999,-999)))</f>
        <v>75.7</v>
      </c>
    </row>
    <row r="21" spans="1:46" s="104" customFormat="1" ht="18.75" customHeight="1" x14ac:dyDescent="0.3">
      <c r="A21" s="108" t="s">
        <v>378</v>
      </c>
      <c r="B21" s="313">
        <v>-171.30799999999999</v>
      </c>
      <c r="C21" s="313">
        <v>-154.083</v>
      </c>
      <c r="D21" s="313">
        <f>IF(B21=0, "    ---- ", IF(ABS(ROUND(100/B21*C21-100,1))&lt;999,ROUND(100/B21*C21-100,1),IF(ROUND(100/B21*C21-100,1)&gt;999,999,-999)))</f>
        <v>-10.1</v>
      </c>
      <c r="E21" s="313">
        <v>-13094.763999999999</v>
      </c>
      <c r="F21" s="313">
        <v>-508.666</v>
      </c>
      <c r="G21" s="313">
        <f>IF(E21=0, "    ---- ", IF(ABS(ROUND(100/E21*F21-100,1))&lt;999,ROUND(100/E21*F21-100,1),IF(ROUND(100/E21*F21-100,1)&gt;999,999,-999)))</f>
        <v>-96.1</v>
      </c>
      <c r="H21" s="313">
        <v>-3.7370000000000001</v>
      </c>
      <c r="I21" s="313">
        <v>-1.6950000000000001</v>
      </c>
      <c r="J21" s="313">
        <f>IF(H21=0, "    ---- ", IF(ABS(ROUND(100/H21*I21-100,1))&lt;999,ROUND(100/H21*I21-100,1),IF(ROUND(100/H21*I21-100,1)&gt;999,999,-999)))</f>
        <v>-54.6</v>
      </c>
      <c r="K21" s="313">
        <v>-192.28899999999999</v>
      </c>
      <c r="L21" s="313">
        <v>-117.621</v>
      </c>
      <c r="M21" s="313">
        <f>IF(K21=0, "    ---- ", IF(ABS(ROUND(100/K21*L21-100,1))&lt;999,ROUND(100/K21*L21-100,1),IF(ROUND(100/K21*L21-100,1)&gt;999,999,-999)))</f>
        <v>-38.799999999999997</v>
      </c>
      <c r="N21" s="313"/>
      <c r="O21" s="313"/>
      <c r="P21" s="313"/>
      <c r="Q21" s="313">
        <v>-126.03696600000001</v>
      </c>
      <c r="R21" s="313">
        <v>-103.53525500000001</v>
      </c>
      <c r="S21" s="313">
        <f>IF(Q21=0, "    ---- ", IF(ABS(ROUND(100/Q21*R21-100,1))&lt;999,ROUND(100/Q21*R21-100,1),IF(ROUND(100/Q21*R21-100,1)&gt;999,999,-999)))</f>
        <v>-17.899999999999999</v>
      </c>
      <c r="T21" s="313">
        <v>-4.3</v>
      </c>
      <c r="U21" s="313">
        <v>-27.7</v>
      </c>
      <c r="V21" s="313">
        <f t="shared" si="5"/>
        <v>544.20000000000005</v>
      </c>
      <c r="W21" s="433">
        <v>-656.69</v>
      </c>
      <c r="X21" s="433">
        <v>-917</v>
      </c>
      <c r="Y21" s="313">
        <f>IF(W21=0, "    ---- ", IF(ABS(ROUND(100/W21*X21-100,1))&lt;999,ROUND(100/W21*X21-100,1),IF(ROUND(100/W21*X21-100,1)&gt;999,999,-999)))</f>
        <v>39.6</v>
      </c>
      <c r="Z21" s="433"/>
      <c r="AA21" s="433"/>
      <c r="AB21" s="313"/>
      <c r="AC21" s="313">
        <v>-4.5999999999999996</v>
      </c>
      <c r="AD21" s="313">
        <v>-2</v>
      </c>
      <c r="AE21" s="313">
        <f>IF(AC21=0, "    ---- ", IF(ABS(ROUND(100/AC21*AD21-100,1))&lt;999,ROUND(100/AC21*AD21-100,1),IF(ROUND(100/AC21*AD21-100,1)&gt;999,999,-999)))</f>
        <v>-56.5</v>
      </c>
      <c r="AF21" s="313">
        <v>-1.6508780700000001</v>
      </c>
      <c r="AG21" s="313">
        <v>-16.311378039999997</v>
      </c>
      <c r="AH21" s="313">
        <f t="shared" si="15"/>
        <v>888</v>
      </c>
      <c r="AI21" s="433">
        <v>-85.744666510000016</v>
      </c>
      <c r="AJ21" s="433">
        <v>-81.832788240000028</v>
      </c>
      <c r="AK21" s="313">
        <f>IF(AI21=0, "    ---- ", IF(ABS(ROUND(100/AI21*AJ21-100,1))&lt;999,ROUND(100/AI21*AJ21-100,1),IF(ROUND(100/AI21*AJ21-100,1)&gt;999,999,-999)))</f>
        <v>-4.5999999999999996</v>
      </c>
      <c r="AL21" s="313">
        <v>-3678.4</v>
      </c>
      <c r="AM21" s="313">
        <v>-2442</v>
      </c>
      <c r="AN21" s="313">
        <f>IF(AL21=0, "    ---- ", IF(ABS(ROUND(100/AL21*AM21-100,1))&lt;999,ROUND(100/AL21*AM21-100,1),IF(ROUND(100/AL21*AM21-100,1)&gt;999,999,-999)))</f>
        <v>-33.6</v>
      </c>
      <c r="AO21" s="313">
        <f t="shared" si="13"/>
        <v>-18014.920510579999</v>
      </c>
      <c r="AP21" s="313">
        <f t="shared" si="13"/>
        <v>-4370.4444212799999</v>
      </c>
      <c r="AQ21" s="313">
        <f t="shared" si="11"/>
        <v>-75.7</v>
      </c>
      <c r="AR21" s="319">
        <f t="shared" si="16"/>
        <v>-18019.520510580001</v>
      </c>
      <c r="AS21" s="313">
        <f t="shared" si="16"/>
        <v>-4372.4444212799999</v>
      </c>
      <c r="AT21" s="313">
        <f>IF(AR21=0, "    ---- ", IF(ABS(ROUND(100/AR21*AS21-100,1))&lt;999,ROUND(100/AR21*AS21-100,1),IF(ROUND(100/AR21*AS21-100,1)&gt;999,999,-999)))</f>
        <v>-75.7</v>
      </c>
    </row>
    <row r="22" spans="1:46" s="104" customFormat="1" ht="18.75" customHeight="1" x14ac:dyDescent="0.3">
      <c r="A22" s="108" t="s">
        <v>379</v>
      </c>
      <c r="B22" s="311">
        <v>-293.96600000000001</v>
      </c>
      <c r="C22" s="311">
        <v>-282.96699999999998</v>
      </c>
      <c r="D22" s="313">
        <f>IF(B22=0, "    ---- ", IF(ABS(ROUND(100/B22*C22-100,1))&lt;999,ROUND(100/B22*C22-100,1),IF(ROUND(100/B22*C22-100,1)&gt;999,999,-999)))</f>
        <v>-3.7</v>
      </c>
      <c r="E22" s="311">
        <v>-16777.289000000001</v>
      </c>
      <c r="F22" s="311">
        <v>-3982.1460000000002</v>
      </c>
      <c r="G22" s="313">
        <f>IF(E22=0, "    ---- ", IF(ABS(ROUND(100/E22*F22-100,1))&lt;999,ROUND(100/E22*F22-100,1),IF(ROUND(100/E22*F22-100,1)&gt;999,999,-999)))</f>
        <v>-76.3</v>
      </c>
      <c r="H22" s="311">
        <v>-60.677137000000002</v>
      </c>
      <c r="I22" s="311">
        <v>-46.151000000000003</v>
      </c>
      <c r="J22" s="313">
        <f>IF(H22=0, "    ---- ", IF(ABS(ROUND(100/H22*I22-100,1))&lt;999,ROUND(100/H22*I22-100,1),IF(ROUND(100/H22*I22-100,1)&gt;999,999,-999)))</f>
        <v>-23.9</v>
      </c>
      <c r="K22" s="311">
        <v>-293.47299999999996</v>
      </c>
      <c r="L22" s="311">
        <v>-275.065</v>
      </c>
      <c r="M22" s="313">
        <f>IF(K22=0, "    ---- ", IF(ABS(ROUND(100/K22*L22-100,1))&lt;999,ROUND(100/K22*L22-100,1),IF(ROUND(100/K22*L22-100,1)&gt;999,999,-999)))</f>
        <v>-6.3</v>
      </c>
      <c r="N22" s="311">
        <v>-4.3999999999999986</v>
      </c>
      <c r="O22" s="311">
        <v>-8.6000000000000014</v>
      </c>
      <c r="P22" s="313">
        <f>IF(N22=0, "    ---- ", IF(ABS(ROUND(100/N22*O22-100,1))&lt;999,ROUND(100/N22*O22-100,1),IF(ROUND(100/N22*O22-100,1)&gt;999,999,-999)))</f>
        <v>95.5</v>
      </c>
      <c r="Q22" s="311">
        <v>-3774</v>
      </c>
      <c r="R22" s="311">
        <v>-4003.8866740000003</v>
      </c>
      <c r="S22" s="313">
        <f>IF(Q22=0, "    ---- ", IF(ABS(ROUND(100/Q22*R22-100,1))&lt;999,ROUND(100/Q22*R22-100,1),IF(ROUND(100/Q22*R22-100,1)&gt;999,999,-999)))</f>
        <v>6.1</v>
      </c>
      <c r="T22" s="311">
        <v>-20.400000000000002</v>
      </c>
      <c r="U22" s="311">
        <v>-47.1</v>
      </c>
      <c r="V22" s="313">
        <f t="shared" si="5"/>
        <v>130.9</v>
      </c>
      <c r="W22" s="311">
        <v>-1477.5900000000001</v>
      </c>
      <c r="X22" s="311">
        <v>-1993</v>
      </c>
      <c r="Y22" s="313">
        <f>IF(W22=0, "    ---- ", IF(ABS(ROUND(100/W22*X22-100,1))&lt;999,ROUND(100/W22*X22-100,1),IF(ROUND(100/W22*X22-100,1)&gt;999,999,-999)))</f>
        <v>34.9</v>
      </c>
      <c r="Z22" s="311">
        <v>-621.46100000000001</v>
      </c>
      <c r="AA22" s="311">
        <v>-653</v>
      </c>
      <c r="AB22" s="313">
        <f>IF(Z22=0, "    ---- ", IF(ABS(ROUND(100/Z22*AA22-100,1))&lt;999,ROUND(100/Z22*AA22-100,1),IF(ROUND(100/Z22*AA22-100,1)&gt;999,999,-999)))</f>
        <v>5.0999999999999996</v>
      </c>
      <c r="AC22" s="311">
        <v>-39.5</v>
      </c>
      <c r="AD22" s="311">
        <v>-33</v>
      </c>
      <c r="AE22" s="313">
        <f>IF(AC22=0, "    ---- ", IF(ABS(ROUND(100/AC22*AD22-100,1))&lt;999,ROUND(100/AC22*AD22-100,1),IF(ROUND(100/AC22*AD22-100,1)&gt;999,999,-999)))</f>
        <v>-16.5</v>
      </c>
      <c r="AF22" s="311">
        <v>-53.974119219999999</v>
      </c>
      <c r="AG22" s="311">
        <v>-68.540566139999996</v>
      </c>
      <c r="AH22" s="313">
        <f t="shared" si="15"/>
        <v>27</v>
      </c>
      <c r="AI22" s="311">
        <v>-630.10349250000013</v>
      </c>
      <c r="AJ22" s="311">
        <v>-655.5494040100001</v>
      </c>
      <c r="AK22" s="313">
        <f>IF(AI22=0, "    ---- ", IF(ABS(ROUND(100/AI22*AJ22-100,1))&lt;999,ROUND(100/AI22*AJ22-100,1),IF(ROUND(100/AI22*AJ22-100,1)&gt;999,999,-999)))</f>
        <v>4</v>
      </c>
      <c r="AL22" s="311">
        <v>-6263.4</v>
      </c>
      <c r="AM22" s="311">
        <v>-5285</v>
      </c>
      <c r="AN22" s="313">
        <f>IF(AL22=0, "    ---- ", IF(ABS(ROUND(100/AL22*AM22-100,1))&lt;999,ROUND(100/AL22*AM22-100,1),IF(ROUND(100/AL22*AM22-100,1)&gt;999,999,-999)))</f>
        <v>-15.6</v>
      </c>
      <c r="AO22" s="313">
        <f t="shared" si="13"/>
        <v>-30266.333748720004</v>
      </c>
      <c r="AP22" s="313">
        <f t="shared" si="13"/>
        <v>-17292.40564415</v>
      </c>
      <c r="AQ22" s="313">
        <f t="shared" si="11"/>
        <v>-42.9</v>
      </c>
      <c r="AR22" s="319">
        <f t="shared" si="16"/>
        <v>-30310.233748720006</v>
      </c>
      <c r="AS22" s="313">
        <f t="shared" si="16"/>
        <v>-17334.005644150002</v>
      </c>
      <c r="AT22" s="313">
        <f>IF(AR22=0, "    ---- ", IF(ABS(ROUND(100/AR22*AS22-100,1))&lt;999,ROUND(100/AR22*AS22-100,1),IF(ROUND(100/AR22*AS22-100,1)&gt;999,999,-999)))</f>
        <v>-42.8</v>
      </c>
    </row>
    <row r="23" spans="1:46" s="104" customFormat="1" ht="18.75" customHeight="1" x14ac:dyDescent="0.3">
      <c r="A23" s="108" t="s">
        <v>380</v>
      </c>
      <c r="B23" s="202"/>
      <c r="C23" s="202"/>
      <c r="D23" s="313"/>
      <c r="E23" s="202"/>
      <c r="F23" s="202"/>
      <c r="G23" s="313"/>
      <c r="H23" s="427"/>
      <c r="I23" s="427"/>
      <c r="J23" s="313"/>
      <c r="K23" s="202"/>
      <c r="L23" s="202"/>
      <c r="M23" s="313"/>
      <c r="N23" s="427"/>
      <c r="O23" s="427"/>
      <c r="P23" s="313"/>
      <c r="Q23" s="202"/>
      <c r="R23" s="202"/>
      <c r="S23" s="313"/>
      <c r="T23" s="427"/>
      <c r="U23" s="427"/>
      <c r="V23" s="313"/>
      <c r="W23" s="427"/>
      <c r="X23" s="427"/>
      <c r="Y23" s="313"/>
      <c r="Z23" s="427"/>
      <c r="AA23" s="427"/>
      <c r="AB23" s="313"/>
      <c r="AC23" s="427"/>
      <c r="AD23" s="427"/>
      <c r="AE23" s="313"/>
      <c r="AF23" s="202"/>
      <c r="AG23" s="202"/>
      <c r="AH23" s="313"/>
      <c r="AI23" s="427"/>
      <c r="AJ23" s="427"/>
      <c r="AK23" s="313"/>
      <c r="AL23" s="202"/>
      <c r="AM23" s="202"/>
      <c r="AN23" s="313"/>
      <c r="AO23" s="313"/>
      <c r="AP23" s="313"/>
      <c r="AQ23" s="313"/>
      <c r="AR23" s="313"/>
      <c r="AS23" s="313"/>
      <c r="AT23" s="313"/>
    </row>
    <row r="24" spans="1:46" s="104" customFormat="1" ht="18.75" customHeight="1" x14ac:dyDescent="0.3">
      <c r="A24" s="108" t="s">
        <v>381</v>
      </c>
      <c r="B24" s="313">
        <v>-2.0350000000000001</v>
      </c>
      <c r="C24" s="313">
        <v>-5.383</v>
      </c>
      <c r="D24" s="313">
        <f t="shared" ref="D24:D30" si="17">IF(B24=0, "    ---- ", IF(ABS(ROUND(100/B24*C24-100,1))&lt;999,ROUND(100/B24*C24-100,1),IF(ROUND(100/B24*C24-100,1)&gt;999,999,-999)))</f>
        <v>164.5</v>
      </c>
      <c r="E24" s="313">
        <v>9722.4529999999995</v>
      </c>
      <c r="F24" s="313">
        <v>-1242.6780000000001</v>
      </c>
      <c r="G24" s="313">
        <f t="shared" ref="G24:G30" si="18">IF(E24=0, "    ---- ", IF(ABS(ROUND(100/E24*F24-100,1))&lt;999,ROUND(100/E24*F24-100,1),IF(ROUND(100/E24*F24-100,1)&gt;999,999,-999)))</f>
        <v>-112.8</v>
      </c>
      <c r="H24" s="313">
        <v>-322.64606500000002</v>
      </c>
      <c r="I24" s="313">
        <v>-347.976</v>
      </c>
      <c r="J24" s="313">
        <f>IF(H24=0, "    ---- ", IF(ABS(ROUND(100/H24*I24-100,1))&lt;999,ROUND(100/H24*I24-100,1),IF(ROUND(100/H24*I24-100,1)&gt;999,999,-999)))</f>
        <v>7.9</v>
      </c>
      <c r="K24" s="313">
        <v>-91.909000000000006</v>
      </c>
      <c r="L24" s="313">
        <v>-75.406999999999996</v>
      </c>
      <c r="M24" s="313">
        <f t="shared" ref="M24:M32" si="19">IF(K24=0, "    ---- ", IF(ABS(ROUND(100/K24*L24-100,1))&lt;999,ROUND(100/K24*L24-100,1),IF(ROUND(100/K24*L24-100,1)&gt;999,999,-999)))</f>
        <v>-18</v>
      </c>
      <c r="N24" s="313"/>
      <c r="O24" s="313"/>
      <c r="P24" s="313"/>
      <c r="Q24" s="313">
        <v>-13973</v>
      </c>
      <c r="R24" s="313">
        <v>-5266.1833368400003</v>
      </c>
      <c r="S24" s="313">
        <f t="shared" ref="S24:S31" si="20">IF(Q24=0, "    ---- ", IF(ABS(ROUND(100/Q24*R24-100,1))&lt;999,ROUND(100/Q24*R24-100,1),IF(ROUND(100/Q24*R24-100,1)&gt;999,999,-999)))</f>
        <v>-62.3</v>
      </c>
      <c r="T24" s="313">
        <v>-24.7</v>
      </c>
      <c r="U24" s="313">
        <v>-13.7</v>
      </c>
      <c r="V24" s="313">
        <f t="shared" si="5"/>
        <v>-44.5</v>
      </c>
      <c r="W24" s="313">
        <v>-681.4</v>
      </c>
      <c r="X24" s="313">
        <v>-619</v>
      </c>
      <c r="Y24" s="313">
        <f t="shared" ref="Y24:Y30" si="21">IF(W24=0, "    ---- ", IF(ABS(ROUND(100/W24*X24-100,1))&lt;999,ROUND(100/W24*X24-100,1),IF(ROUND(100/W24*X24-100,1)&gt;999,999,-999)))</f>
        <v>-9.1999999999999993</v>
      </c>
      <c r="Z24" s="313">
        <v>90.75</v>
      </c>
      <c r="AA24" s="313">
        <v>-204</v>
      </c>
      <c r="AB24" s="313">
        <f t="shared" ref="AB24:AB30" si="22">IF(Z24=0, "    ---- ", IF(ABS(ROUND(100/Z24*AA24-100,1))&lt;999,ROUND(100/Z24*AA24-100,1),IF(ROUND(100/Z24*AA24-100,1)&gt;999,999,-999)))</f>
        <v>-324.8</v>
      </c>
      <c r="AC24" s="313"/>
      <c r="AD24" s="313"/>
      <c r="AE24" s="313"/>
      <c r="AF24" s="313">
        <v>-42.132127590000003</v>
      </c>
      <c r="AG24" s="313">
        <v>-21.585333309999999</v>
      </c>
      <c r="AH24" s="313">
        <f t="shared" si="15"/>
        <v>-48.8</v>
      </c>
      <c r="AI24" s="313">
        <v>-286.86195062999997</v>
      </c>
      <c r="AJ24" s="313">
        <v>-222.05597833000002</v>
      </c>
      <c r="AK24" s="313">
        <f t="shared" ref="AK24:AK30" si="23">IF(AI24=0, "    ---- ", IF(ABS(ROUND(100/AI24*AJ24-100,1))&lt;999,ROUND(100/AI24*AJ24-100,1),IF(ROUND(100/AI24*AJ24-100,1)&gt;999,999,-999)))</f>
        <v>-22.6</v>
      </c>
      <c r="AL24" s="313">
        <v>2312.1</v>
      </c>
      <c r="AM24" s="313">
        <v>278</v>
      </c>
      <c r="AN24" s="313">
        <f t="shared" ref="AN24:AN30" si="24">IF(AL24=0, "    ---- ", IF(ABS(ROUND(100/AL24*AM24-100,1))&lt;999,ROUND(100/AL24*AM24-100,1),IF(ROUND(100/AL24*AM24-100,1)&gt;999,999,-999)))</f>
        <v>-88</v>
      </c>
      <c r="AO24" s="313">
        <f t="shared" si="13"/>
        <v>-3299.3811432200005</v>
      </c>
      <c r="AP24" s="313">
        <f t="shared" si="13"/>
        <v>-7739.9686484800004</v>
      </c>
      <c r="AQ24" s="313">
        <f t="shared" si="11"/>
        <v>134.6</v>
      </c>
      <c r="AR24" s="313"/>
      <c r="AS24" s="313"/>
      <c r="AT24" s="313"/>
    </row>
    <row r="25" spans="1:46" s="104" customFormat="1" ht="18.75" customHeight="1" x14ac:dyDescent="0.3">
      <c r="A25" s="108" t="s">
        <v>382</v>
      </c>
      <c r="B25" s="313"/>
      <c r="C25" s="313"/>
      <c r="D25" s="313"/>
      <c r="E25" s="313">
        <v>287.935</v>
      </c>
      <c r="F25" s="313">
        <v>20.029</v>
      </c>
      <c r="G25" s="313">
        <f t="shared" si="18"/>
        <v>-93</v>
      </c>
      <c r="H25" s="313"/>
      <c r="I25" s="313"/>
      <c r="J25" s="313"/>
      <c r="K25" s="313">
        <v>0.26100000000000001</v>
      </c>
      <c r="L25" s="313">
        <v>-0.187</v>
      </c>
      <c r="M25" s="313">
        <f t="shared" si="19"/>
        <v>-171.6</v>
      </c>
      <c r="N25" s="313"/>
      <c r="O25" s="313"/>
      <c r="P25" s="313"/>
      <c r="Q25" s="313">
        <v>0</v>
      </c>
      <c r="R25" s="313">
        <v>0</v>
      </c>
      <c r="S25" s="313" t="str">
        <f t="shared" si="20"/>
        <v xml:space="preserve">    ---- </v>
      </c>
      <c r="T25" s="313"/>
      <c r="U25" s="313"/>
      <c r="V25" s="313"/>
      <c r="W25" s="313">
        <v>16.399999999999999</v>
      </c>
      <c r="X25" s="313">
        <v>6</v>
      </c>
      <c r="Y25" s="313">
        <f t="shared" si="21"/>
        <v>-63.4</v>
      </c>
      <c r="Z25" s="313"/>
      <c r="AA25" s="313"/>
      <c r="AB25" s="313"/>
      <c r="AC25" s="313"/>
      <c r="AD25" s="313"/>
      <c r="AE25" s="313"/>
      <c r="AF25" s="313">
        <v>-3.1311159999999998E-2</v>
      </c>
      <c r="AG25" s="313">
        <v>-0.18164907</v>
      </c>
      <c r="AH25" s="313">
        <f t="shared" si="15"/>
        <v>480.1</v>
      </c>
      <c r="AI25" s="313">
        <v>1.0860155399999971</v>
      </c>
      <c r="AJ25" s="313">
        <v>0.89568778999999998</v>
      </c>
      <c r="AK25" s="313">
        <f t="shared" si="23"/>
        <v>-17.5</v>
      </c>
      <c r="AL25" s="313">
        <v>44.5</v>
      </c>
      <c r="AM25" s="313">
        <v>187</v>
      </c>
      <c r="AN25" s="313">
        <f t="shared" si="24"/>
        <v>320.2</v>
      </c>
      <c r="AO25" s="313">
        <f t="shared" si="13"/>
        <v>350.15070438000004</v>
      </c>
      <c r="AP25" s="313">
        <f t="shared" si="13"/>
        <v>213.55603872</v>
      </c>
      <c r="AQ25" s="313">
        <f t="shared" si="11"/>
        <v>-39</v>
      </c>
      <c r="AR25" s="313"/>
      <c r="AS25" s="313"/>
      <c r="AT25" s="313"/>
    </row>
    <row r="26" spans="1:46" s="104" customFormat="1" ht="18.75" customHeight="1" x14ac:dyDescent="0.3">
      <c r="A26" s="108" t="s">
        <v>383</v>
      </c>
      <c r="B26" s="313">
        <v>0.29199999999999998</v>
      </c>
      <c r="C26" s="313">
        <v>-10.138</v>
      </c>
      <c r="D26" s="313">
        <f t="shared" si="17"/>
        <v>-999</v>
      </c>
      <c r="E26" s="313">
        <v>-973.76300000000003</v>
      </c>
      <c r="F26" s="313">
        <v>-899.87199999999996</v>
      </c>
      <c r="G26" s="313">
        <f t="shared" si="18"/>
        <v>-7.6</v>
      </c>
      <c r="H26" s="313"/>
      <c r="I26" s="313"/>
      <c r="J26" s="313"/>
      <c r="K26" s="313">
        <v>0.32</v>
      </c>
      <c r="L26" s="313">
        <v>0</v>
      </c>
      <c r="M26" s="313">
        <f t="shared" si="19"/>
        <v>-100</v>
      </c>
      <c r="N26" s="313"/>
      <c r="O26" s="313"/>
      <c r="P26" s="313"/>
      <c r="Q26" s="313">
        <v>-4582.2969430000003</v>
      </c>
      <c r="R26" s="313">
        <v>293.96202</v>
      </c>
      <c r="S26" s="313">
        <f t="shared" si="20"/>
        <v>-106.4</v>
      </c>
      <c r="T26" s="313">
        <v>-10</v>
      </c>
      <c r="U26" s="313">
        <v>-3.5</v>
      </c>
      <c r="V26" s="313">
        <f t="shared" si="5"/>
        <v>-65</v>
      </c>
      <c r="W26" s="313">
        <v>-570.6</v>
      </c>
      <c r="X26" s="313">
        <v>-224</v>
      </c>
      <c r="Y26" s="313">
        <f t="shared" si="21"/>
        <v>-60.7</v>
      </c>
      <c r="Z26" s="313">
        <v>-2309.7080000000001</v>
      </c>
      <c r="AA26" s="313">
        <v>-320</v>
      </c>
      <c r="AB26" s="313">
        <f t="shared" si="22"/>
        <v>-86.1</v>
      </c>
      <c r="AC26" s="313"/>
      <c r="AD26" s="313"/>
      <c r="AE26" s="313"/>
      <c r="AF26" s="313">
        <v>-61.093276400000001</v>
      </c>
      <c r="AG26" s="313">
        <v>60.651599400000002</v>
      </c>
      <c r="AH26" s="313">
        <f t="shared" si="15"/>
        <v>-199.3</v>
      </c>
      <c r="AI26" s="313">
        <v>-112.68977788999999</v>
      </c>
      <c r="AJ26" s="313">
        <v>20.28144906</v>
      </c>
      <c r="AK26" s="313">
        <f t="shared" si="23"/>
        <v>-118</v>
      </c>
      <c r="AL26" s="313">
        <v>-41.3</v>
      </c>
      <c r="AM26" s="313">
        <v>-193</v>
      </c>
      <c r="AN26" s="313">
        <f t="shared" si="24"/>
        <v>367.3</v>
      </c>
      <c r="AO26" s="313">
        <f t="shared" si="13"/>
        <v>-8660.8389972900004</v>
      </c>
      <c r="AP26" s="313">
        <f t="shared" si="13"/>
        <v>-1275.6149315400003</v>
      </c>
      <c r="AQ26" s="313">
        <f t="shared" si="11"/>
        <v>-85.3</v>
      </c>
      <c r="AR26" s="313"/>
      <c r="AS26" s="313"/>
      <c r="AT26" s="313"/>
    </row>
    <row r="27" spans="1:46" s="104" customFormat="1" ht="18.75" customHeight="1" x14ac:dyDescent="0.3">
      <c r="A27" s="108" t="s">
        <v>384</v>
      </c>
      <c r="B27" s="313"/>
      <c r="C27" s="313"/>
      <c r="D27" s="313"/>
      <c r="E27" s="313">
        <v>-13.726000000000001</v>
      </c>
      <c r="F27" s="313">
        <v>-17.765000000000001</v>
      </c>
      <c r="G27" s="313">
        <f t="shared" si="18"/>
        <v>29.4</v>
      </c>
      <c r="H27" s="313"/>
      <c r="I27" s="313"/>
      <c r="J27" s="313"/>
      <c r="K27" s="313">
        <v>3.762</v>
      </c>
      <c r="L27" s="313">
        <v>-2.7E-2</v>
      </c>
      <c r="M27" s="313"/>
      <c r="N27" s="313"/>
      <c r="O27" s="313"/>
      <c r="P27" s="313"/>
      <c r="Q27" s="313">
        <v>-50.903477000000002</v>
      </c>
      <c r="R27" s="313">
        <v>-75.518112000000002</v>
      </c>
      <c r="S27" s="313">
        <f t="shared" si="20"/>
        <v>48.4</v>
      </c>
      <c r="T27" s="313">
        <v>-0.5</v>
      </c>
      <c r="U27" s="313">
        <v>-0.6</v>
      </c>
      <c r="V27" s="313">
        <f t="shared" si="5"/>
        <v>20</v>
      </c>
      <c r="W27" s="313">
        <v>-0.6</v>
      </c>
      <c r="X27" s="313">
        <v>-1</v>
      </c>
      <c r="Y27" s="313">
        <f t="shared" si="21"/>
        <v>66.7</v>
      </c>
      <c r="Z27" s="313">
        <v>-5</v>
      </c>
      <c r="AA27" s="313">
        <v>-11</v>
      </c>
      <c r="AB27" s="313">
        <f t="shared" si="22"/>
        <v>120</v>
      </c>
      <c r="AC27" s="313"/>
      <c r="AD27" s="313"/>
      <c r="AE27" s="313"/>
      <c r="AF27" s="313"/>
      <c r="AG27" s="313"/>
      <c r="AH27" s="313"/>
      <c r="AI27" s="313">
        <v>-1.0513489899999999</v>
      </c>
      <c r="AJ27" s="313">
        <v>-0.86195891000000002</v>
      </c>
      <c r="AK27" s="313">
        <f t="shared" si="23"/>
        <v>-18</v>
      </c>
      <c r="AL27" s="313">
        <v>-2.9</v>
      </c>
      <c r="AM27" s="313">
        <v>-3</v>
      </c>
      <c r="AN27" s="313">
        <f t="shared" si="24"/>
        <v>3.4</v>
      </c>
      <c r="AO27" s="313">
        <f t="shared" si="13"/>
        <v>-70.918825990000002</v>
      </c>
      <c r="AP27" s="313">
        <f t="shared" si="13"/>
        <v>-109.77207091</v>
      </c>
      <c r="AQ27" s="313">
        <f t="shared" si="11"/>
        <v>54.8</v>
      </c>
      <c r="AR27" s="313"/>
      <c r="AS27" s="313"/>
      <c r="AT27" s="313"/>
    </row>
    <row r="28" spans="1:46" s="104" customFormat="1" ht="18.75" customHeight="1" x14ac:dyDescent="0.3">
      <c r="A28" s="108" t="s">
        <v>385</v>
      </c>
      <c r="B28" s="313">
        <v>-0.54100000000000004</v>
      </c>
      <c r="C28" s="313">
        <v>12.39</v>
      </c>
      <c r="D28" s="313">
        <f t="shared" si="17"/>
        <v>-999</v>
      </c>
      <c r="E28" s="313">
        <v>-424.99599999999998</v>
      </c>
      <c r="F28" s="313">
        <v>-313.608</v>
      </c>
      <c r="G28" s="313">
        <f t="shared" si="18"/>
        <v>-26.2</v>
      </c>
      <c r="H28" s="313">
        <v>-1.784489</v>
      </c>
      <c r="I28" s="313">
        <v>-0.70299999999999996</v>
      </c>
      <c r="J28" s="313">
        <f>IF(H28=0, "    ---- ", IF(ABS(ROUND(100/H28*I28-100,1))&lt;999,ROUND(100/H28*I28-100,1),IF(ROUND(100/H28*I28-100,1)&gt;999,999,-999)))</f>
        <v>-60.6</v>
      </c>
      <c r="K28" s="313"/>
      <c r="L28" s="313"/>
      <c r="M28" s="313"/>
      <c r="N28" s="313"/>
      <c r="O28" s="313"/>
      <c r="P28" s="313"/>
      <c r="Q28" s="313"/>
      <c r="R28" s="313"/>
      <c r="S28" s="313"/>
      <c r="T28" s="313"/>
      <c r="U28" s="313"/>
      <c r="V28" s="313"/>
      <c r="W28" s="313">
        <v>-0.6</v>
      </c>
      <c r="X28" s="313">
        <v>0</v>
      </c>
      <c r="Y28" s="313">
        <f t="shared" si="21"/>
        <v>-100</v>
      </c>
      <c r="Z28" s="313">
        <v>2</v>
      </c>
      <c r="AA28" s="313"/>
      <c r="AB28" s="313">
        <f t="shared" si="22"/>
        <v>-100</v>
      </c>
      <c r="AC28" s="313"/>
      <c r="AD28" s="313"/>
      <c r="AE28" s="313"/>
      <c r="AF28" s="313"/>
      <c r="AG28" s="313"/>
      <c r="AH28" s="313"/>
      <c r="AI28" s="313">
        <v>-1.4774499999999999</v>
      </c>
      <c r="AJ28" s="313">
        <v>0</v>
      </c>
      <c r="AK28" s="313">
        <f t="shared" si="23"/>
        <v>-100</v>
      </c>
      <c r="AL28" s="313">
        <v>-48.5</v>
      </c>
      <c r="AM28" s="313">
        <v>-29</v>
      </c>
      <c r="AN28" s="313">
        <f t="shared" si="24"/>
        <v>-40.200000000000003</v>
      </c>
      <c r="AO28" s="313">
        <f t="shared" si="13"/>
        <v>-475.89893899999998</v>
      </c>
      <c r="AP28" s="313">
        <f t="shared" si="13"/>
        <v>-330.92099999999999</v>
      </c>
      <c r="AQ28" s="313">
        <f t="shared" si="11"/>
        <v>-30.5</v>
      </c>
      <c r="AR28" s="313"/>
      <c r="AS28" s="313"/>
      <c r="AT28" s="313"/>
    </row>
    <row r="29" spans="1:46" s="104" customFormat="1" ht="18.75" customHeight="1" x14ac:dyDescent="0.3">
      <c r="A29" s="108" t="s">
        <v>386</v>
      </c>
      <c r="B29" s="313"/>
      <c r="C29" s="313"/>
      <c r="D29" s="313"/>
      <c r="E29" s="313">
        <v>5.21</v>
      </c>
      <c r="F29" s="313">
        <v>5.6550000000000002</v>
      </c>
      <c r="G29" s="313">
        <f t="shared" si="18"/>
        <v>8.5</v>
      </c>
      <c r="H29" s="313"/>
      <c r="I29" s="313"/>
      <c r="J29" s="313"/>
      <c r="K29" s="313"/>
      <c r="L29" s="313"/>
      <c r="M29" s="313"/>
      <c r="N29" s="313"/>
      <c r="O29" s="313"/>
      <c r="P29" s="313"/>
      <c r="Q29" s="313">
        <v>0</v>
      </c>
      <c r="R29" s="313">
        <v>0</v>
      </c>
      <c r="S29" s="313" t="str">
        <f t="shared" si="20"/>
        <v xml:space="preserve">    ---- </v>
      </c>
      <c r="T29" s="313"/>
      <c r="U29" s="313"/>
      <c r="V29" s="313"/>
      <c r="W29" s="313">
        <v>0</v>
      </c>
      <c r="X29" s="313">
        <v>0</v>
      </c>
      <c r="Y29" s="313" t="str">
        <f t="shared" si="21"/>
        <v xml:space="preserve">    ---- </v>
      </c>
      <c r="Z29" s="313"/>
      <c r="AA29" s="313"/>
      <c r="AB29" s="313"/>
      <c r="AC29" s="313"/>
      <c r="AD29" s="313"/>
      <c r="AE29" s="313"/>
      <c r="AF29" s="313">
        <v>0.168437</v>
      </c>
      <c r="AG29" s="313">
        <v>0</v>
      </c>
      <c r="AH29" s="313">
        <f t="shared" si="15"/>
        <v>-100</v>
      </c>
      <c r="AI29" s="313">
        <v>0</v>
      </c>
      <c r="AJ29" s="313">
        <v>1.2999999999999999E-3</v>
      </c>
      <c r="AK29" s="313" t="str">
        <f t="shared" si="23"/>
        <v xml:space="preserve">    ---- </v>
      </c>
      <c r="AL29" s="313">
        <v>-24.9</v>
      </c>
      <c r="AM29" s="313"/>
      <c r="AN29" s="313">
        <f t="shared" si="24"/>
        <v>-100</v>
      </c>
      <c r="AO29" s="313">
        <f t="shared" si="13"/>
        <v>-19.521563</v>
      </c>
      <c r="AP29" s="313">
        <f t="shared" si="13"/>
        <v>5.6562999999999999</v>
      </c>
      <c r="AQ29" s="313">
        <f t="shared" si="11"/>
        <v>-129</v>
      </c>
      <c r="AR29" s="313"/>
      <c r="AS29" s="313"/>
      <c r="AT29" s="313"/>
    </row>
    <row r="30" spans="1:46" s="104" customFormat="1" ht="18.75" customHeight="1" x14ac:dyDescent="0.3">
      <c r="A30" s="108" t="s">
        <v>387</v>
      </c>
      <c r="B30" s="313">
        <v>-2.2840000000000003</v>
      </c>
      <c r="C30" s="313">
        <v>-3.1310000000000002</v>
      </c>
      <c r="D30" s="313">
        <f t="shared" si="17"/>
        <v>37.1</v>
      </c>
      <c r="E30" s="313">
        <v>8603.1129999999976</v>
      </c>
      <c r="F30" s="313">
        <v>-2448.239</v>
      </c>
      <c r="G30" s="313">
        <f t="shared" si="18"/>
        <v>-128.5</v>
      </c>
      <c r="H30" s="313">
        <v>-324.43055400000003</v>
      </c>
      <c r="I30" s="313">
        <v>-348.67899999999997</v>
      </c>
      <c r="J30" s="313">
        <f>IF(H30=0, "    ---- ", IF(ABS(ROUND(100/H30*I30-100,1))&lt;999,ROUND(100/H30*I30-100,1),IF(ROUND(100/H30*I30-100,1)&gt;999,999,-999)))</f>
        <v>7.5</v>
      </c>
      <c r="K30" s="313">
        <v>-87.566000000000017</v>
      </c>
      <c r="L30" s="313">
        <v>-75.620999999999995</v>
      </c>
      <c r="M30" s="313">
        <f t="shared" si="19"/>
        <v>-13.6</v>
      </c>
      <c r="N30" s="313"/>
      <c r="O30" s="313"/>
      <c r="P30" s="313"/>
      <c r="Q30" s="313">
        <v>-18606.200420000001</v>
      </c>
      <c r="R30" s="313">
        <v>-5047.7394288400001</v>
      </c>
      <c r="S30" s="313">
        <f t="shared" si="20"/>
        <v>-72.900000000000006</v>
      </c>
      <c r="T30" s="313">
        <v>-35.200000000000003</v>
      </c>
      <c r="U30" s="313">
        <v>-17.8</v>
      </c>
      <c r="V30" s="313">
        <f t="shared" si="5"/>
        <v>-49.4</v>
      </c>
      <c r="W30" s="313">
        <v>-1236.7999999999997</v>
      </c>
      <c r="X30" s="313">
        <v>-838</v>
      </c>
      <c r="Y30" s="313">
        <f t="shared" si="21"/>
        <v>-32.200000000000003</v>
      </c>
      <c r="Z30" s="313">
        <v>-2221.9580000000001</v>
      </c>
      <c r="AA30" s="313">
        <v>-535</v>
      </c>
      <c r="AB30" s="313">
        <f t="shared" si="22"/>
        <v>-75.900000000000006</v>
      </c>
      <c r="AC30" s="313"/>
      <c r="AD30" s="313"/>
      <c r="AE30" s="313"/>
      <c r="AF30" s="313">
        <v>-103.08827815000001</v>
      </c>
      <c r="AG30" s="313">
        <v>38.884617020000007</v>
      </c>
      <c r="AH30" s="313">
        <f t="shared" si="15"/>
        <v>-137.69999999999999</v>
      </c>
      <c r="AI30" s="313">
        <v>-400.99451196999991</v>
      </c>
      <c r="AJ30" s="313">
        <v>-201.73950039000002</v>
      </c>
      <c r="AK30" s="313">
        <f t="shared" si="23"/>
        <v>-49.7</v>
      </c>
      <c r="AL30" s="313">
        <v>2238.9999999999995</v>
      </c>
      <c r="AM30" s="313">
        <v>240</v>
      </c>
      <c r="AN30" s="313">
        <f t="shared" si="24"/>
        <v>-89.3</v>
      </c>
      <c r="AO30" s="313">
        <f t="shared" si="13"/>
        <v>-12176.408764120006</v>
      </c>
      <c r="AP30" s="313">
        <f t="shared" si="13"/>
        <v>-9237.0643122100009</v>
      </c>
      <c r="AQ30" s="313">
        <f t="shared" si="11"/>
        <v>-24.1</v>
      </c>
      <c r="AR30" s="313"/>
      <c r="AS30" s="313"/>
      <c r="AT30" s="313"/>
    </row>
    <row r="31" spans="1:46" s="104" customFormat="1" ht="18.75" customHeight="1" x14ac:dyDescent="0.3">
      <c r="A31" s="108" t="s">
        <v>388</v>
      </c>
      <c r="B31" s="313">
        <v>-783.03499999999997</v>
      </c>
      <c r="C31" s="313">
        <v>9.8859999999999992</v>
      </c>
      <c r="D31" s="313">
        <f>IF(B31=0, "    ---- ", IF(ABS(ROUND(100/B31*C31-100,1))&lt;999,ROUND(100/B31*C31-100,1),IF(ROUND(100/B31*C31-100,1)&gt;999,999,-999)))</f>
        <v>-101.3</v>
      </c>
      <c r="E31" s="313">
        <v>-2719.1779999999999</v>
      </c>
      <c r="F31" s="313">
        <v>-1215.2850000000001</v>
      </c>
      <c r="G31" s="313">
        <f>IF(E31=0, "    ---- ", IF(ABS(ROUND(100/E31*F31-100,1))&lt;999,ROUND(100/E31*F31-100,1),IF(ROUND(100/E31*F31-100,1)&gt;999,999,-999)))</f>
        <v>-55.3</v>
      </c>
      <c r="H31" s="313">
        <v>-117.144907</v>
      </c>
      <c r="I31" s="313">
        <v>5.07</v>
      </c>
      <c r="J31" s="313">
        <f>IF(H31=0, "    ---- ", IF(ABS(ROUND(100/H31*I31-100,1))&lt;999,ROUND(100/H31*I31-100,1),IF(ROUND(100/H31*I31-100,1)&gt;999,999,-999)))</f>
        <v>-104.3</v>
      </c>
      <c r="K31" s="313">
        <v>-965.85500000000002</v>
      </c>
      <c r="L31" s="313">
        <v>-131.86099999999999</v>
      </c>
      <c r="M31" s="313">
        <f t="shared" si="19"/>
        <v>-86.3</v>
      </c>
      <c r="N31" s="313"/>
      <c r="O31" s="313"/>
      <c r="P31" s="313"/>
      <c r="Q31" s="313">
        <v>-27.036382</v>
      </c>
      <c r="R31" s="313">
        <v>-5.9428619999999999</v>
      </c>
      <c r="S31" s="313">
        <f t="shared" si="20"/>
        <v>-78</v>
      </c>
      <c r="T31" s="313">
        <v>-102.9</v>
      </c>
      <c r="U31" s="313">
        <v>-78.400000000000006</v>
      </c>
      <c r="V31" s="313">
        <f t="shared" si="5"/>
        <v>-23.8</v>
      </c>
      <c r="W31" s="313">
        <v>-3203</v>
      </c>
      <c r="X31" s="313">
        <v>-807</v>
      </c>
      <c r="Y31" s="313">
        <f>IF(W31=0, "    ---- ", IF(ABS(ROUND(100/W31*X31-100,1))&lt;999,ROUND(100/W31*X31-100,1),IF(ROUND(100/W31*X31-100,1)&gt;999,999,-999)))</f>
        <v>-74.8</v>
      </c>
      <c r="Z31" s="313"/>
      <c r="AA31" s="313"/>
      <c r="AB31" s="313"/>
      <c r="AC31" s="313">
        <v>-2.2999999999999998</v>
      </c>
      <c r="AD31" s="313">
        <v>55</v>
      </c>
      <c r="AE31" s="313">
        <f>IF(AC31=0, "    ---- ", IF(ABS(ROUND(100/AC31*AD31-100,1))&lt;999,ROUND(100/AC31*AD31-100,1),IF(ROUND(100/AC31*AD31-100,1)&gt;999,999,-999)))</f>
        <v>-999</v>
      </c>
      <c r="AF31" s="313">
        <v>-37.172916590000007</v>
      </c>
      <c r="AG31" s="313">
        <v>30.40230034</v>
      </c>
      <c r="AH31" s="313">
        <f t="shared" si="15"/>
        <v>-181.8</v>
      </c>
      <c r="AI31" s="313">
        <v>-1257.4579706400002</v>
      </c>
      <c r="AJ31" s="313">
        <v>-487.75434004999994</v>
      </c>
      <c r="AK31" s="313">
        <f>IF(AI31=0, "    ---- ", IF(ABS(ROUND(100/AI31*AJ31-100,1))&lt;999,ROUND(100/AI31*AJ31-100,1),IF(ROUND(100/AI31*AJ31-100,1)&gt;999,999,-999)))</f>
        <v>-61.2</v>
      </c>
      <c r="AL31" s="313">
        <v>-4897.8</v>
      </c>
      <c r="AM31" s="313">
        <v>-1400</v>
      </c>
      <c r="AN31" s="313">
        <f>IF(AL31=0, "    ---- ", IF(ABS(ROUND(100/AL31*AM31-100,1))&lt;999,ROUND(100/AL31*AM31-100,1),IF(ROUND(100/AL31*AM31-100,1)&gt;999,999,-999)))</f>
        <v>-71.400000000000006</v>
      </c>
      <c r="AO31" s="313">
        <f t="shared" si="13"/>
        <v>-14110.58017623</v>
      </c>
      <c r="AP31" s="313">
        <f t="shared" si="13"/>
        <v>-4080.8849017100001</v>
      </c>
      <c r="AQ31" s="313">
        <f t="shared" si="11"/>
        <v>-71.099999999999994</v>
      </c>
      <c r="AR31" s="313"/>
      <c r="AS31" s="313"/>
      <c r="AT31" s="313"/>
    </row>
    <row r="32" spans="1:46" s="104" customFormat="1" ht="18.75" customHeight="1" x14ac:dyDescent="0.3">
      <c r="A32" s="108" t="s">
        <v>389</v>
      </c>
      <c r="B32" s="313">
        <v>-13.83</v>
      </c>
      <c r="C32" s="313">
        <v>0</v>
      </c>
      <c r="D32" s="313">
        <f>IF(B32=0, "    ---- ", IF(ABS(ROUND(100/B32*C32-100,1))&lt;999,ROUND(100/B32*C32-100,1),IF(ROUND(100/B32*C32-100,1)&gt;999,999,-999)))</f>
        <v>-100</v>
      </c>
      <c r="E32" s="313">
        <v>-289.428</v>
      </c>
      <c r="F32" s="313">
        <v>-57.737000000000002</v>
      </c>
      <c r="G32" s="313">
        <f>IF(E32=0, "    ---- ", IF(ABS(ROUND(100/E32*F32-100,1))&lt;999,ROUND(100/E32*F32-100,1),IF(ROUND(100/E32*F32-100,1)&gt;999,999,-999)))</f>
        <v>-80.099999999999994</v>
      </c>
      <c r="H32" s="313"/>
      <c r="I32" s="313"/>
      <c r="J32" s="313"/>
      <c r="K32" s="313">
        <v>-24.76</v>
      </c>
      <c r="L32" s="313">
        <v>-17.952999999999999</v>
      </c>
      <c r="M32" s="313">
        <f t="shared" si="19"/>
        <v>-27.5</v>
      </c>
      <c r="N32" s="313"/>
      <c r="O32" s="313"/>
      <c r="P32" s="313"/>
      <c r="Q32" s="313">
        <v>-1413.408267</v>
      </c>
      <c r="R32" s="313">
        <v>-2062.5724840000003</v>
      </c>
      <c r="S32" s="313">
        <f>IF(Q32=0, "    ---- ", IF(ABS(ROUND(100/Q32*R32-100,1))&lt;999,ROUND(100/Q32*R32-100,1),IF(ROUND(100/Q32*R32-100,1)&gt;999,999,-999)))</f>
        <v>45.9</v>
      </c>
      <c r="T32" s="313">
        <v>-5.2</v>
      </c>
      <c r="U32" s="313">
        <v>-3.1</v>
      </c>
      <c r="V32" s="313">
        <f t="shared" si="5"/>
        <v>-40.4</v>
      </c>
      <c r="W32" s="313">
        <v>-1</v>
      </c>
      <c r="X32" s="313">
        <v>-25.9</v>
      </c>
      <c r="Y32" s="313">
        <f>IF(W32=0, "    ---- ", IF(ABS(ROUND(100/W32*X32-100,1))&lt;999,ROUND(100/W32*X32-100,1),IF(ROUND(100/W32*X32-100,1)&gt;999,999,-999)))</f>
        <v>999</v>
      </c>
      <c r="Z32" s="313">
        <v>-385</v>
      </c>
      <c r="AA32" s="313">
        <v>-61</v>
      </c>
      <c r="AB32" s="313">
        <f>IF(Z32=0, "    ---- ", IF(ABS(ROUND(100/Z32*AA32-100,1))&lt;999,ROUND(100/Z32*AA32-100,1),IF(ROUND(100/Z32*AA32-100,1)&gt;999,999,-999)))</f>
        <v>-84.2</v>
      </c>
      <c r="AC32" s="313"/>
      <c r="AD32" s="313"/>
      <c r="AE32" s="313"/>
      <c r="AF32" s="313">
        <v>-18.293742940000001</v>
      </c>
      <c r="AG32" s="313">
        <v>-15.676843</v>
      </c>
      <c r="AH32" s="313">
        <f t="shared" si="15"/>
        <v>-14.3</v>
      </c>
      <c r="AI32" s="313">
        <v>-116.1443783</v>
      </c>
      <c r="AJ32" s="313">
        <v>13.834631</v>
      </c>
      <c r="AK32" s="313">
        <f>IF(AI32=0, "    ---- ", IF(ABS(ROUND(100/AI32*AJ32-100,1))&lt;999,ROUND(100/AI32*AJ32-100,1),IF(ROUND(100/AI32*AJ32-100,1)&gt;999,999,-999)))</f>
        <v>-111.9</v>
      </c>
      <c r="AL32" s="313">
        <v>-1100.5</v>
      </c>
      <c r="AM32" s="313">
        <v>-964</v>
      </c>
      <c r="AN32" s="313">
        <f>IF(AL32=0, "    ---- ", IF(ABS(ROUND(100/AL32*AM32-100,1))&lt;999,ROUND(100/AL32*AM32-100,1),IF(ROUND(100/AL32*AM32-100,1)&gt;999,999,-999)))</f>
        <v>-12.4</v>
      </c>
      <c r="AO32" s="313">
        <f t="shared" si="13"/>
        <v>-3367.56438824</v>
      </c>
      <c r="AP32" s="313">
        <f t="shared" si="13"/>
        <v>-3194.1046960000003</v>
      </c>
      <c r="AQ32" s="313">
        <f t="shared" si="11"/>
        <v>-5.2</v>
      </c>
      <c r="AR32" s="313"/>
      <c r="AS32" s="313"/>
      <c r="AT32" s="313"/>
    </row>
    <row r="33" spans="1:46" s="104" customFormat="1" ht="18.75" customHeight="1" x14ac:dyDescent="0.3">
      <c r="A33" s="108" t="s">
        <v>390</v>
      </c>
      <c r="B33" s="313">
        <v>-40.851999999999997</v>
      </c>
      <c r="C33" s="313">
        <v>-51.963000000000001</v>
      </c>
      <c r="D33" s="313">
        <f>IF(B33=0, "    ---- ", IF(ABS(ROUND(100/B33*C33-100,1))&lt;999,ROUND(100/B33*C33-100,1),IF(ROUND(100/B33*C33-100,1)&gt;999,999,-999)))</f>
        <v>27.2</v>
      </c>
      <c r="E33" s="313">
        <v>-382.53699999999998</v>
      </c>
      <c r="F33" s="313">
        <v>-335.17200000000003</v>
      </c>
      <c r="G33" s="313">
        <f>IF(E33=0, "    ---- ", IF(ABS(ROUND(100/E33*F33-100,1))&lt;999,ROUND(100/E33*F33-100,1),IF(ROUND(100/E33*F33-100,1)&gt;999,999,-999)))</f>
        <v>-12.4</v>
      </c>
      <c r="H33" s="313">
        <v>-48.123674999999999</v>
      </c>
      <c r="I33" s="313">
        <v>-53.302999999999997</v>
      </c>
      <c r="J33" s="313">
        <f>IF(H33=0, "    ---- ", IF(ABS(ROUND(100/H33*I33-100,1))&lt;999,ROUND(100/H33*I33-100,1),IF(ROUND(100/H33*I33-100,1)&gt;999,999,-999)))</f>
        <v>10.8</v>
      </c>
      <c r="K33" s="313">
        <v>-46.554000000000002</v>
      </c>
      <c r="L33" s="313">
        <v>-45.289000000000001</v>
      </c>
      <c r="M33" s="313">
        <f>IF(K33=0, "    ---- ", IF(ABS(ROUND(100/K33*L33-100,1))&lt;999,ROUND(100/K33*L33-100,1),IF(ROUND(100/K33*L33-100,1)&gt;999,999,-999)))</f>
        <v>-2.7</v>
      </c>
      <c r="N33" s="313">
        <v>-3.6</v>
      </c>
      <c r="O33" s="313">
        <v>-2</v>
      </c>
      <c r="P33" s="313">
        <f>IF(N33=0, "    ---- ", IF(ABS(ROUND(100/N33*O33-100,1))&lt;999,ROUND(100/N33*O33-100,1),IF(ROUND(100/N33*O33-100,1)&gt;999,999,-999)))</f>
        <v>-44.4</v>
      </c>
      <c r="Q33" s="313">
        <v>-226.41212378</v>
      </c>
      <c r="R33" s="313">
        <v>-238.19819562999999</v>
      </c>
      <c r="S33" s="313">
        <f>IF(Q33=0, "    ---- ", IF(ABS(ROUND(100/Q33*R33-100,1))&lt;999,ROUND(100/Q33*R33-100,1),IF(ROUND(100/Q33*R33-100,1)&gt;999,999,-999)))</f>
        <v>5.2</v>
      </c>
      <c r="T33" s="313">
        <v>-11.8</v>
      </c>
      <c r="U33" s="313">
        <v>-13</v>
      </c>
      <c r="V33" s="313">
        <f>IF(T33=0, "    ---- ", IF(ABS(ROUND(100/T33*U33-100,1))&lt;999,ROUND(100/T33*U33-100,1),IF(ROUND(100/T33*U33-100,1)&gt;999,999,-999)))</f>
        <v>10.199999999999999</v>
      </c>
      <c r="W33" s="313">
        <v>-150</v>
      </c>
      <c r="X33" s="313">
        <v>-154</v>
      </c>
      <c r="Y33" s="313">
        <f>IF(W33=0, "    ---- ", IF(ABS(ROUND(100/W33*X33-100,1))&lt;999,ROUND(100/W33*X33-100,1),IF(ROUND(100/W33*X33-100,1)&gt;999,999,-999)))</f>
        <v>2.7</v>
      </c>
      <c r="Z33" s="313"/>
      <c r="AA33" s="313"/>
      <c r="AB33" s="313"/>
      <c r="AC33" s="313">
        <v>-2.2999999999999998</v>
      </c>
      <c r="AD33" s="313">
        <v>-2</v>
      </c>
      <c r="AE33" s="313">
        <f>IF(AC33=0, "    ---- ", IF(ABS(ROUND(100/AC33*AD33-100,1))&lt;999,ROUND(100/AC33*AD33-100,1),IF(ROUND(100/AC33*AD33-100,1)&gt;999,999,-999)))</f>
        <v>-13</v>
      </c>
      <c r="AF33" s="313">
        <v>-11.46944285</v>
      </c>
      <c r="AG33" s="313">
        <v>-9.5292308499999994</v>
      </c>
      <c r="AH33" s="313">
        <f t="shared" si="15"/>
        <v>-16.899999999999999</v>
      </c>
      <c r="AI33" s="313">
        <v>-215.13689537979997</v>
      </c>
      <c r="AJ33" s="313">
        <v>-214.63447580140007</v>
      </c>
      <c r="AK33" s="313">
        <f>IF(AI33=0, "    ---- ", IF(ABS(ROUND(100/AI33*AJ33-100,1))&lt;999,ROUND(100/AI33*AJ33-100,1),IF(ROUND(100/AI33*AJ33-100,1)&gt;999,999,-999)))</f>
        <v>-0.2</v>
      </c>
      <c r="AL33" s="313">
        <v>-363</v>
      </c>
      <c r="AM33" s="313">
        <v>-349</v>
      </c>
      <c r="AN33" s="313">
        <f>IF(AL33=0, "    ---- ", IF(ABS(ROUND(100/AL33*AM33-100,1))&lt;999,ROUND(100/AL33*AM33-100,1),IF(ROUND(100/AL33*AM33-100,1)&gt;999,999,-999)))</f>
        <v>-3.9</v>
      </c>
      <c r="AO33" s="313">
        <f t="shared" si="13"/>
        <v>-1495.8851370097998</v>
      </c>
      <c r="AP33" s="313">
        <f t="shared" si="13"/>
        <v>-1464.0889022813999</v>
      </c>
      <c r="AQ33" s="313">
        <f t="shared" si="11"/>
        <v>-2.1</v>
      </c>
      <c r="AR33" s="313"/>
      <c r="AS33" s="313"/>
      <c r="AT33" s="313"/>
    </row>
    <row r="34" spans="1:46" s="321" customFormat="1" ht="18.75" customHeight="1" x14ac:dyDescent="0.3">
      <c r="A34" s="108" t="s">
        <v>391</v>
      </c>
      <c r="B34" s="319"/>
      <c r="C34" s="319"/>
      <c r="D34" s="319"/>
      <c r="E34" s="319">
        <v>-127.907</v>
      </c>
      <c r="F34" s="319">
        <v>-1.228</v>
      </c>
      <c r="G34" s="319">
        <f>IF(E34=0, "    ---- ", IF(ABS(ROUND(100/E34*F34-100,1))&lt;999,ROUND(100/E34*F34-100,1),IF(ROUND(100/E34*F34-100,1)&gt;999,999,-999)))</f>
        <v>-99</v>
      </c>
      <c r="H34" s="319"/>
      <c r="I34" s="319"/>
      <c r="J34" s="319"/>
      <c r="K34" s="319"/>
      <c r="L34" s="319"/>
      <c r="M34" s="319"/>
      <c r="N34" s="319"/>
      <c r="O34" s="319"/>
      <c r="P34" s="319"/>
      <c r="Q34" s="319">
        <v>-219.261099</v>
      </c>
      <c r="R34" s="319">
        <v>-227.75115299999999</v>
      </c>
      <c r="S34" s="319">
        <f>IF(Q34=0, "    ---- ", IF(ABS(ROUND(100/Q34*R34-100,1))&lt;999,ROUND(100/Q34*R34-100,1),IF(ROUND(100/Q34*R34-100,1)&gt;999,999,-999)))</f>
        <v>3.9</v>
      </c>
      <c r="T34" s="319">
        <v>-0.2</v>
      </c>
      <c r="U34" s="319">
        <v>-0.2</v>
      </c>
      <c r="V34" s="319">
        <f>IF(T34=0, "    ---- ", IF(ABS(ROUND(100/T34*U34-100,1))&lt;999,ROUND(100/T34*U34-100,1),IF(ROUND(100/T34*U34-100,1)&gt;999,999,-999)))</f>
        <v>0</v>
      </c>
      <c r="W34" s="319">
        <v>-2.4</v>
      </c>
      <c r="X34" s="319">
        <v>-2.42117746</v>
      </c>
      <c r="Y34" s="319">
        <f>IF(W34=0, "    ---- ", IF(ABS(ROUND(100/W34*X34-100,1))&lt;999,ROUND(100/W34*X34-100,1),IF(ROUND(100/W34*X34-100,1)&gt;999,999,-999)))</f>
        <v>0.9</v>
      </c>
      <c r="Z34" s="319">
        <v>-35</v>
      </c>
      <c r="AA34" s="319">
        <v>-41</v>
      </c>
      <c r="AB34" s="313">
        <f>IF(Z34=0, "    ---- ", IF(ABS(ROUND(100/Z34*AA34-100,1))&lt;999,ROUND(100/Z34*AA34-100,1),IF(ROUND(100/Z34*AA34-100,1)&gt;999,999,-999)))</f>
        <v>17.100000000000001</v>
      </c>
      <c r="AC34" s="319"/>
      <c r="AD34" s="319"/>
      <c r="AE34" s="319"/>
      <c r="AF34" s="319">
        <v>-0.96211043000000007</v>
      </c>
      <c r="AG34" s="319">
        <v>-1.07223986</v>
      </c>
      <c r="AH34" s="319">
        <f t="shared" si="15"/>
        <v>11.4</v>
      </c>
      <c r="AI34" s="319">
        <v>-15.944180300000001</v>
      </c>
      <c r="AJ34" s="319">
        <v>-6.5229595900000001</v>
      </c>
      <c r="AK34" s="319">
        <f>IF(AI34=0, "    ---- ", IF(ABS(ROUND(100/AI34*AJ34-100,1))&lt;999,ROUND(100/AI34*AJ34-100,1),IF(ROUND(100/AI34*AJ34-100,1)&gt;999,999,-999)))</f>
        <v>-59.1</v>
      </c>
      <c r="AL34" s="319">
        <v>-102.5</v>
      </c>
      <c r="AM34" s="319">
        <v>-84</v>
      </c>
      <c r="AN34" s="319">
        <f>IF(AL34=0, "    ---- ", IF(ABS(ROUND(100/AL34*AM34-100,1))&lt;999,ROUND(100/AL34*AM34-100,1),IF(ROUND(100/AL34*AM34-100,1)&gt;999,999,-999)))</f>
        <v>-18</v>
      </c>
      <c r="AO34" s="319">
        <f t="shared" si="13"/>
        <v>-504.17438972999997</v>
      </c>
      <c r="AP34" s="319">
        <f t="shared" si="13"/>
        <v>-364.19552991000006</v>
      </c>
      <c r="AQ34" s="319">
        <f t="shared" si="11"/>
        <v>-27.8</v>
      </c>
      <c r="AR34" s="319"/>
      <c r="AS34" s="319"/>
      <c r="AT34" s="319"/>
    </row>
    <row r="35" spans="1:46" s="112" customFormat="1" ht="18.75" customHeight="1" x14ac:dyDescent="0.3">
      <c r="A35" s="332" t="s">
        <v>392</v>
      </c>
      <c r="B35" s="434">
        <v>32.65700000000006</v>
      </c>
      <c r="C35" s="434">
        <v>31.542999999999914</v>
      </c>
      <c r="D35" s="333">
        <f>IF(B35=0, "    ---- ", IF(ABS(ROUND(100/B35*C35-100,1))&lt;999,ROUND(100/B35*C35-100,1),IF(ROUND(100/B35*C35-100,1)&gt;999,999,-999)))</f>
        <v>-3.4</v>
      </c>
      <c r="E35" s="434">
        <v>-190.77900000000466</v>
      </c>
      <c r="F35" s="434">
        <v>-350.41800000000023</v>
      </c>
      <c r="G35" s="333">
        <f>IF(E35=0, "    ---- ", IF(ABS(ROUND(100/E35*F35-100,1))&lt;999,ROUND(100/E35*F35-100,1),IF(ROUND(100/E35*F35-100,1)&gt;999,999,-999)))</f>
        <v>83.7</v>
      </c>
      <c r="H35" s="434">
        <v>-4.0422140000000226</v>
      </c>
      <c r="I35" s="434">
        <v>17.401000000000067</v>
      </c>
      <c r="J35" s="333">
        <f>IF(H35=0, "    ---- ", IF(ABS(ROUND(100/H35*I35-100,1))&lt;999,ROUND(100/H35*I35-100,1),IF(ROUND(100/H35*I35-100,1)&gt;999,999,-999)))</f>
        <v>-530.5</v>
      </c>
      <c r="K35" s="434">
        <v>-3.7279999999999944</v>
      </c>
      <c r="L35" s="434">
        <v>5.9869999999999806</v>
      </c>
      <c r="M35" s="333">
        <f>IF(K35=0, "    ---- ", IF(ABS(ROUND(100/K35*L35-100,1))&lt;999,ROUND(100/K35*L35-100,1),IF(ROUND(100/K35*L35-100,1)&gt;999,999,-999)))</f>
        <v>-260.60000000000002</v>
      </c>
      <c r="N35" s="434">
        <v>3.300000000000002</v>
      </c>
      <c r="O35" s="434">
        <v>0.39999999999999858</v>
      </c>
      <c r="P35" s="333">
        <f>IF(N35=0, "    ---- ", IF(ABS(ROUND(100/N35*O35-100,1))&lt;999,ROUND(100/N35*O35-100,1),IF(ROUND(100/N35*O35-100,1)&gt;999,999,-999)))</f>
        <v>-87.9</v>
      </c>
      <c r="Q35" s="434">
        <v>352.0534060200003</v>
      </c>
      <c r="R35" s="434">
        <v>286.85146468999829</v>
      </c>
      <c r="S35" s="333">
        <f>IF(Q35=0, "    ---- ", IF(ABS(ROUND(100/Q35*R35-100,1))&lt;999,ROUND(100/Q35*R35-100,1),IF(ROUND(100/Q35*R35-100,1)&gt;999,999,-999)))</f>
        <v>-18.5</v>
      </c>
      <c r="T35" s="434">
        <v>-7.8000000000000096</v>
      </c>
      <c r="U35" s="434">
        <v>-7.4000000000000083</v>
      </c>
      <c r="V35" s="333">
        <f>IF(T35=0, "    ---- ", IF(ABS(ROUND(100/T35*U35-100,1))&lt;999,ROUND(100/T35*U35-100,1),IF(ROUND(100/T35*U35-100,1)&gt;999,999,-999)))</f>
        <v>-5.0999999999999996</v>
      </c>
      <c r="W35" s="434">
        <v>-165.69000000000005</v>
      </c>
      <c r="X35" s="434">
        <v>136.1788225399996</v>
      </c>
      <c r="Y35" s="333">
        <f>IF(W35=0, "    ---- ", IF(ABS(ROUND(100/W35*X35-100,1))&lt;999,ROUND(100/W35*X35-100,1),IF(ROUND(100/W35*X35-100,1)&gt;999,999,-999)))</f>
        <v>-182.2</v>
      </c>
      <c r="Z35" s="434">
        <v>-109.77500000000009</v>
      </c>
      <c r="AA35" s="434">
        <v>-408</v>
      </c>
      <c r="AB35" s="333">
        <f>IF(Z35=0, "    ---- ", IF(ABS(ROUND(100/Z35*AA35-100,1))&lt;999,ROUND(100/Z35*AA35-100,1),IF(ROUND(100/Z35*AA35-100,1)&gt;999,999,-999)))</f>
        <v>271.7</v>
      </c>
      <c r="AC35" s="434">
        <v>0.59999999999999609</v>
      </c>
      <c r="AD35" s="434">
        <v>76</v>
      </c>
      <c r="AE35" s="333">
        <f>IF(AC35=0, "    ---- ", IF(ABS(ROUND(100/AC35*AD35-100,1))&lt;999,ROUND(100/AC35*AD35-100,1),IF(ROUND(100/AC35*AD35-100,1)&gt;999,999,-999)))</f>
        <v>999</v>
      </c>
      <c r="AF35" s="434">
        <v>-5.2046258500000606</v>
      </c>
      <c r="AG35" s="434">
        <v>-7.0766003599999827</v>
      </c>
      <c r="AH35" s="333">
        <f t="shared" si="15"/>
        <v>36</v>
      </c>
      <c r="AI35" s="434">
        <v>96.878059880200539</v>
      </c>
      <c r="AJ35" s="434">
        <v>121.03573982859976</v>
      </c>
      <c r="AK35" s="333">
        <f>IF(AI35=0, "    ---- ", IF(ABS(ROUND(100/AI35*AJ35-100,1))&lt;999,ROUND(100/AI35*AJ35-100,1),IF(ROUND(100/AI35*AJ35-100,1)&gt;999,999,-999)))</f>
        <v>24.9</v>
      </c>
      <c r="AL35" s="434">
        <v>-36.599999999997635</v>
      </c>
      <c r="AM35" s="434">
        <v>231</v>
      </c>
      <c r="AN35" s="333">
        <f>IF(AL35=0, "    ---- ", IF(ABS(ROUND(100/AL35*AM35-100,1))&lt;999,ROUND(100/AL35*AM35-100,1),IF(ROUND(100/AL35*AM35-100,1)&gt;999,999,-999)))</f>
        <v>-731.1</v>
      </c>
      <c r="AO35" s="333">
        <f>B35+E35+H35+K35+Q35+T35+W35+Z35+AF35+AI35+AL35</f>
        <v>-42.030373949801643</v>
      </c>
      <c r="AP35" s="333">
        <f t="shared" si="13"/>
        <v>57.102426698597327</v>
      </c>
      <c r="AQ35" s="333">
        <f t="shared" si="11"/>
        <v>-235.9</v>
      </c>
      <c r="AR35" s="333"/>
      <c r="AS35" s="333"/>
      <c r="AT35" s="333"/>
    </row>
    <row r="36" spans="1:46" s="112" customFormat="1" ht="18.75" customHeight="1" x14ac:dyDescent="0.3">
      <c r="A36" s="314"/>
      <c r="B36" s="435"/>
      <c r="C36" s="435"/>
      <c r="D36" s="315"/>
      <c r="E36" s="435"/>
      <c r="F36" s="435"/>
      <c r="G36" s="315"/>
      <c r="H36" s="435"/>
      <c r="I36" s="435"/>
      <c r="J36" s="315"/>
      <c r="K36" s="435"/>
      <c r="L36" s="435"/>
      <c r="M36" s="315"/>
      <c r="N36" s="435"/>
      <c r="O36" s="435"/>
      <c r="P36" s="315"/>
      <c r="Q36" s="435"/>
      <c r="R36" s="435"/>
      <c r="S36" s="315"/>
      <c r="T36" s="435"/>
      <c r="U36" s="435"/>
      <c r="V36" s="315"/>
      <c r="W36" s="435"/>
      <c r="X36" s="435"/>
      <c r="Y36" s="315"/>
      <c r="Z36" s="435"/>
      <c r="AA36" s="435"/>
      <c r="AB36" s="315"/>
      <c r="AC36" s="435"/>
      <c r="AD36" s="435"/>
      <c r="AE36" s="315"/>
      <c r="AF36" s="435"/>
      <c r="AG36" s="435"/>
      <c r="AH36" s="315"/>
      <c r="AI36" s="435"/>
      <c r="AJ36" s="435"/>
      <c r="AK36" s="436"/>
      <c r="AL36" s="435"/>
      <c r="AM36" s="435"/>
      <c r="AN36" s="436"/>
      <c r="AO36" s="436"/>
      <c r="AP36" s="436"/>
      <c r="AQ36" s="436"/>
      <c r="AR36" s="437"/>
      <c r="AS36" s="438"/>
      <c r="AT36" s="439"/>
    </row>
    <row r="37" spans="1:46" s="112" customFormat="1" ht="18.75" customHeight="1" x14ac:dyDescent="0.3">
      <c r="A37" s="301" t="s">
        <v>393</v>
      </c>
      <c r="B37" s="435"/>
      <c r="C37" s="435"/>
      <c r="D37" s="315"/>
      <c r="E37" s="435"/>
      <c r="F37" s="435"/>
      <c r="G37" s="315"/>
      <c r="H37" s="435"/>
      <c r="I37" s="435"/>
      <c r="J37" s="315"/>
      <c r="K37" s="435"/>
      <c r="L37" s="435"/>
      <c r="M37" s="315"/>
      <c r="N37" s="435"/>
      <c r="O37" s="435"/>
      <c r="P37" s="315"/>
      <c r="Q37" s="435"/>
      <c r="R37" s="435"/>
      <c r="S37" s="315"/>
      <c r="T37" s="435"/>
      <c r="U37" s="435"/>
      <c r="V37" s="315"/>
      <c r="W37" s="435"/>
      <c r="X37" s="435"/>
      <c r="Y37" s="315"/>
      <c r="Z37" s="435"/>
      <c r="AA37" s="435"/>
      <c r="AB37" s="315"/>
      <c r="AC37" s="435"/>
      <c r="AD37" s="435"/>
      <c r="AE37" s="315"/>
      <c r="AF37" s="435"/>
      <c r="AG37" s="435"/>
      <c r="AH37" s="315"/>
      <c r="AI37" s="435"/>
      <c r="AJ37" s="435"/>
      <c r="AK37" s="315"/>
      <c r="AL37" s="435"/>
      <c r="AM37" s="435"/>
      <c r="AN37" s="315"/>
      <c r="AO37" s="315"/>
      <c r="AP37" s="315"/>
      <c r="AQ37" s="315"/>
      <c r="AR37" s="440"/>
      <c r="AS37" s="441"/>
      <c r="AT37" s="442"/>
    </row>
    <row r="38" spans="1:46" s="73" customFormat="1" ht="18.75" customHeight="1" x14ac:dyDescent="0.3">
      <c r="A38" s="108" t="s">
        <v>394</v>
      </c>
      <c r="B38" s="424">
        <v>3.2160000000000002</v>
      </c>
      <c r="C38" s="424">
        <v>0.16800000000000001</v>
      </c>
      <c r="D38" s="313">
        <f t="shared" ref="D38:D44" si="25">IF(B38=0, "    ---- ", IF(ABS(ROUND(100/B38*C38-100,1))&lt;999,ROUND(100/B38*C38-100,1),IF(ROUND(100/B38*C38-100,1)&gt;999,999,-999)))</f>
        <v>-94.8</v>
      </c>
      <c r="E38" s="424">
        <v>286.52699999999999</v>
      </c>
      <c r="F38" s="424">
        <v>156.17500000000001</v>
      </c>
      <c r="G38" s="313">
        <f t="shared" ref="G38:G45" si="26">IF(E38=0, "    ---- ", IF(ABS(ROUND(100/E38*F38-100,1))&lt;999,ROUND(100/E38*F38-100,1),IF(ROUND(100/E38*F38-100,1)&gt;999,999,-999)))</f>
        <v>-45.5</v>
      </c>
      <c r="H38" s="424">
        <v>1.41733</v>
      </c>
      <c r="I38" s="424">
        <v>1.1659999999999999</v>
      </c>
      <c r="J38" s="313">
        <f t="shared" ref="J38:J44" si="27">IF(H38=0, "    ---- ", IF(ABS(ROUND(100/H38*I38-100,1))&lt;999,ROUND(100/H38*I38-100,1),IF(ROUND(100/H38*I38-100,1)&gt;999,999,-999)))</f>
        <v>-17.7</v>
      </c>
      <c r="K38" s="424">
        <v>2.351</v>
      </c>
      <c r="L38" s="424">
        <v>2.73</v>
      </c>
      <c r="M38" s="313">
        <f t="shared" ref="M38:M44" si="28">IF(K38=0, "    ---- ", IF(ABS(ROUND(100/K38*L38-100,1))&lt;999,ROUND(100/K38*L38-100,1),IF(ROUND(100/K38*L38-100,1)&gt;999,999,-999)))</f>
        <v>16.100000000000001</v>
      </c>
      <c r="N38" s="424">
        <v>0.8</v>
      </c>
      <c r="O38" s="424">
        <v>0</v>
      </c>
      <c r="P38" s="313">
        <f t="shared" ref="P38:P44" si="29">IF(N38=0, "    ---- ", IF(ABS(ROUND(100/N38*O38-100,1))&lt;999,ROUND(100/N38*O38-100,1),IF(ROUND(100/N38*O38-100,1)&gt;999,999,-999)))</f>
        <v>-100</v>
      </c>
      <c r="Q38" s="424">
        <v>256</v>
      </c>
      <c r="R38" s="424">
        <v>301.95396832</v>
      </c>
      <c r="S38" s="313">
        <f t="shared" ref="S38:S45" si="30">IF(Q38=0, "    ---- ", IF(ABS(ROUND(100/Q38*R38-100,1))&lt;999,ROUND(100/Q38*R38-100,1),IF(ROUND(100/Q38*R38-100,1)&gt;999,999,-999)))</f>
        <v>18</v>
      </c>
      <c r="T38" s="424">
        <v>0.7</v>
      </c>
      <c r="U38" s="424">
        <v>2.6</v>
      </c>
      <c r="V38" s="313">
        <f t="shared" ref="V38:V44" si="31">IF(T38=0, "    ---- ", IF(ABS(ROUND(100/T38*U38-100,1))&lt;999,ROUND(100/T38*U38-100,1),IF(ROUND(100/T38*U38-100,1)&gt;999,999,-999)))</f>
        <v>271.39999999999998</v>
      </c>
      <c r="W38" s="424">
        <v>15</v>
      </c>
      <c r="X38" s="424">
        <v>33</v>
      </c>
      <c r="Y38" s="313">
        <f t="shared" ref="Y38:Y45" si="32">IF(W38=0, "    ---- ", IF(ABS(ROUND(100/W38*X38-100,1))&lt;999,ROUND(100/W38*X38-100,1),IF(ROUND(100/W38*X38-100,1)&gt;999,999,-999)))</f>
        <v>120</v>
      </c>
      <c r="Z38" s="424">
        <v>56</v>
      </c>
      <c r="AA38" s="424">
        <v>62</v>
      </c>
      <c r="AB38" s="313">
        <f t="shared" ref="AB38:AB44" si="33">IF(Z38=0, "    ---- ", IF(ABS(ROUND(100/Z38*AA38-100,1))&lt;999,ROUND(100/Z38*AA38-100,1),IF(ROUND(100/Z38*AA38-100,1)&gt;999,999,-999)))</f>
        <v>10.7</v>
      </c>
      <c r="AC38" s="424">
        <v>-0.8</v>
      </c>
      <c r="AD38" s="424">
        <v>-75</v>
      </c>
      <c r="AE38" s="313">
        <f>IF(AC38=0, "    ---- ", IF(ABS(ROUND(100/AC38*AD38-100,1))&lt;999,ROUND(100/AC38*AD38-100,1),IF(ROUND(100/AC38*AD38-100,1)&gt;999,999,-999)))</f>
        <v>999</v>
      </c>
      <c r="AF38" s="424">
        <v>10.565431869999999</v>
      </c>
      <c r="AG38" s="424">
        <v>-3.5064682999999999</v>
      </c>
      <c r="AH38" s="313">
        <f t="shared" si="15"/>
        <v>-133.19999999999999</v>
      </c>
      <c r="AI38" s="424">
        <v>29.026547050000005</v>
      </c>
      <c r="AJ38" s="424">
        <v>55.515887269999986</v>
      </c>
      <c r="AK38" s="313">
        <f t="shared" ref="AK38:AK45" si="34">IF(AI38=0, "    ---- ", IF(ABS(ROUND(100/AI38*AJ38-100,1))&lt;999,ROUND(100/AI38*AJ38-100,1),IF(ROUND(100/AI38*AJ38-100,1)&gt;999,999,-999)))</f>
        <v>91.3</v>
      </c>
      <c r="AL38" s="424">
        <v>243.9</v>
      </c>
      <c r="AM38" s="424">
        <v>125</v>
      </c>
      <c r="AN38" s="313">
        <f t="shared" ref="AN38:AN45" si="35">IF(AL38=0, "    ---- ", IF(ABS(ROUND(100/AL38*AM38-100,1))&lt;999,ROUND(100/AL38*AM38-100,1),IF(ROUND(100/AL38*AM38-100,1)&gt;999,999,-999)))</f>
        <v>-48.7</v>
      </c>
      <c r="AO38" s="313">
        <f t="shared" si="13"/>
        <v>904.70330892000004</v>
      </c>
      <c r="AP38" s="313">
        <f t="shared" si="13"/>
        <v>736.80238728999996</v>
      </c>
      <c r="AQ38" s="313">
        <f t="shared" si="11"/>
        <v>-18.600000000000001</v>
      </c>
      <c r="AR38" s="425"/>
      <c r="AS38" s="443"/>
      <c r="AT38" s="427"/>
    </row>
    <row r="39" spans="1:46" s="73" customFormat="1" ht="18.75" customHeight="1" x14ac:dyDescent="0.3">
      <c r="A39" s="108" t="s">
        <v>395</v>
      </c>
      <c r="B39" s="424"/>
      <c r="C39" s="424"/>
      <c r="D39" s="313"/>
      <c r="E39" s="424">
        <v>5.9370000000000003</v>
      </c>
      <c r="F39" s="424">
        <v>7.2809999999999997</v>
      </c>
      <c r="G39" s="313">
        <f t="shared" si="26"/>
        <v>22.6</v>
      </c>
      <c r="H39" s="424">
        <v>1.0500000000000001E-2</v>
      </c>
      <c r="I39" s="424">
        <v>1.0999999999999999E-2</v>
      </c>
      <c r="J39" s="313">
        <f t="shared" si="27"/>
        <v>4.8</v>
      </c>
      <c r="K39" s="424">
        <v>21.190999999999999</v>
      </c>
      <c r="L39" s="424">
        <v>20.202999999999999</v>
      </c>
      <c r="M39" s="313">
        <f t="shared" si="28"/>
        <v>-4.7</v>
      </c>
      <c r="N39" s="424"/>
      <c r="O39" s="424"/>
      <c r="P39" s="313"/>
      <c r="Q39" s="424">
        <v>1.5657858</v>
      </c>
      <c r="R39" s="424">
        <v>0.74163071999999997</v>
      </c>
      <c r="S39" s="313">
        <f t="shared" si="30"/>
        <v>-52.6</v>
      </c>
      <c r="T39" s="424"/>
      <c r="U39" s="424">
        <v>0.1</v>
      </c>
      <c r="V39" s="313" t="str">
        <f t="shared" si="31"/>
        <v xml:space="preserve">    ---- </v>
      </c>
      <c r="W39" s="424">
        <v>0</v>
      </c>
      <c r="X39" s="424">
        <v>0</v>
      </c>
      <c r="Y39" s="313" t="str">
        <f t="shared" si="32"/>
        <v xml:space="preserve">    ---- </v>
      </c>
      <c r="Z39" s="424">
        <v>2</v>
      </c>
      <c r="AA39" s="424">
        <v>1</v>
      </c>
      <c r="AB39" s="313">
        <f t="shared" si="33"/>
        <v>-50</v>
      </c>
      <c r="AC39" s="424"/>
      <c r="AD39" s="424"/>
      <c r="AE39" s="313"/>
      <c r="AF39" s="424">
        <v>0.27403109000000003</v>
      </c>
      <c r="AG39" s="424">
        <v>0.28920589000000002</v>
      </c>
      <c r="AH39" s="313">
        <f t="shared" si="15"/>
        <v>5.5</v>
      </c>
      <c r="AI39" s="424">
        <v>1.0866176299999999</v>
      </c>
      <c r="AJ39" s="424">
        <v>0.56627236000000003</v>
      </c>
      <c r="AK39" s="313">
        <f t="shared" si="34"/>
        <v>-47.9</v>
      </c>
      <c r="AL39" s="424">
        <v>6.1</v>
      </c>
      <c r="AM39" s="424">
        <v>7</v>
      </c>
      <c r="AN39" s="313">
        <f t="shared" si="35"/>
        <v>14.8</v>
      </c>
      <c r="AO39" s="313">
        <f t="shared" si="13"/>
        <v>38.164934520000003</v>
      </c>
      <c r="AP39" s="313">
        <f t="shared" si="13"/>
        <v>37.19210897</v>
      </c>
      <c r="AQ39" s="313">
        <f t="shared" si="11"/>
        <v>-2.5</v>
      </c>
      <c r="AR39" s="313"/>
      <c r="AS39" s="444"/>
      <c r="AT39" s="313"/>
    </row>
    <row r="40" spans="1:46" s="73" customFormat="1" ht="18.75" customHeight="1" x14ac:dyDescent="0.3">
      <c r="A40" s="108" t="s">
        <v>396</v>
      </c>
      <c r="B40" s="424"/>
      <c r="C40" s="424"/>
      <c r="D40" s="313"/>
      <c r="E40" s="424">
        <v>-26.376000000000001</v>
      </c>
      <c r="F40" s="424">
        <v>-65.506</v>
      </c>
      <c r="G40" s="313">
        <f t="shared" si="26"/>
        <v>148.4</v>
      </c>
      <c r="H40" s="424"/>
      <c r="I40" s="424"/>
      <c r="J40" s="313"/>
      <c r="K40" s="424">
        <v>0</v>
      </c>
      <c r="L40" s="424">
        <v>-0.5</v>
      </c>
      <c r="M40" s="313" t="str">
        <f t="shared" si="28"/>
        <v xml:space="preserve">    ---- </v>
      </c>
      <c r="N40" s="424"/>
      <c r="O40" s="424"/>
      <c r="P40" s="313"/>
      <c r="Q40" s="424">
        <v>-61.12340073</v>
      </c>
      <c r="R40" s="424">
        <v>-125.06003023999999</v>
      </c>
      <c r="S40" s="313">
        <f t="shared" si="30"/>
        <v>104.6</v>
      </c>
      <c r="T40" s="424"/>
      <c r="U40" s="424"/>
      <c r="V40" s="313"/>
      <c r="W40" s="424">
        <v>-6</v>
      </c>
      <c r="X40" s="424">
        <v>-23</v>
      </c>
      <c r="Y40" s="313">
        <f t="shared" si="32"/>
        <v>283.3</v>
      </c>
      <c r="Z40" s="424">
        <v>-25</v>
      </c>
      <c r="AA40" s="424">
        <v>-25</v>
      </c>
      <c r="AB40" s="313">
        <f t="shared" si="33"/>
        <v>0</v>
      </c>
      <c r="AC40" s="424"/>
      <c r="AD40" s="424"/>
      <c r="AE40" s="313"/>
      <c r="AF40" s="424"/>
      <c r="AG40" s="424"/>
      <c r="AH40" s="313"/>
      <c r="AI40" s="424">
        <v>-2.3093928701999999</v>
      </c>
      <c r="AJ40" s="424">
        <v>-2.1199697886000002</v>
      </c>
      <c r="AK40" s="313">
        <f t="shared" si="34"/>
        <v>-8.1999999999999993</v>
      </c>
      <c r="AL40" s="424">
        <v>-104.9</v>
      </c>
      <c r="AM40" s="424">
        <v>-68</v>
      </c>
      <c r="AN40" s="313">
        <f t="shared" si="35"/>
        <v>-35.200000000000003</v>
      </c>
      <c r="AO40" s="313">
        <f t="shared" si="13"/>
        <v>-225.70879360020001</v>
      </c>
      <c r="AP40" s="313">
        <f t="shared" si="13"/>
        <v>-309.18600002860001</v>
      </c>
      <c r="AQ40" s="313">
        <f t="shared" si="11"/>
        <v>37</v>
      </c>
      <c r="AR40" s="313"/>
      <c r="AS40" s="444"/>
      <c r="AT40" s="313"/>
    </row>
    <row r="41" spans="1:46" s="74" customFormat="1" ht="18.75" customHeight="1" x14ac:dyDescent="0.3">
      <c r="A41" s="314" t="s">
        <v>397</v>
      </c>
      <c r="B41" s="435">
        <v>3.2160000000000002</v>
      </c>
      <c r="C41" s="435">
        <v>0.16800000000000001</v>
      </c>
      <c r="D41" s="315">
        <f t="shared" si="25"/>
        <v>-94.8</v>
      </c>
      <c r="E41" s="435">
        <v>266.08800000000002</v>
      </c>
      <c r="F41" s="435">
        <v>97.950000000000017</v>
      </c>
      <c r="G41" s="315">
        <f t="shared" si="26"/>
        <v>-63.2</v>
      </c>
      <c r="H41" s="435">
        <v>1.4278299999999999</v>
      </c>
      <c r="I41" s="435">
        <v>1.1769999999999998</v>
      </c>
      <c r="J41" s="315">
        <f t="shared" si="27"/>
        <v>-17.600000000000001</v>
      </c>
      <c r="K41" s="435">
        <v>23.541999999999998</v>
      </c>
      <c r="L41" s="435">
        <v>22.433</v>
      </c>
      <c r="M41" s="315">
        <f t="shared" si="28"/>
        <v>-4.7</v>
      </c>
      <c r="N41" s="435">
        <v>0.8</v>
      </c>
      <c r="O41" s="435">
        <v>0</v>
      </c>
      <c r="P41" s="315">
        <f t="shared" si="29"/>
        <v>-100</v>
      </c>
      <c r="Q41" s="435">
        <v>196.44238507</v>
      </c>
      <c r="R41" s="435">
        <v>177.63556879999999</v>
      </c>
      <c r="S41" s="315">
        <f t="shared" si="30"/>
        <v>-9.6</v>
      </c>
      <c r="T41" s="435">
        <v>0.7</v>
      </c>
      <c r="U41" s="435">
        <v>2.7</v>
      </c>
      <c r="V41" s="315">
        <f t="shared" si="31"/>
        <v>285.7</v>
      </c>
      <c r="W41" s="435">
        <v>9</v>
      </c>
      <c r="X41" s="435">
        <v>10</v>
      </c>
      <c r="Y41" s="315">
        <f t="shared" si="32"/>
        <v>11.1</v>
      </c>
      <c r="Z41" s="435">
        <v>33</v>
      </c>
      <c r="AA41" s="435">
        <v>38</v>
      </c>
      <c r="AB41" s="315">
        <f t="shared" si="33"/>
        <v>15.2</v>
      </c>
      <c r="AC41" s="435">
        <v>-0.8</v>
      </c>
      <c r="AD41" s="435">
        <v>-75</v>
      </c>
      <c r="AE41" s="315">
        <f>IF(AC41=0, "    ---- ", IF(ABS(ROUND(100/AC41*AD41-100,1))&lt;999,ROUND(100/AC41*AD41-100,1),IF(ROUND(100/AC41*AD41-100,1)&gt;999,999,-999)))</f>
        <v>999</v>
      </c>
      <c r="AF41" s="435">
        <v>10.839462959999999</v>
      </c>
      <c r="AG41" s="435">
        <v>-3.21726241</v>
      </c>
      <c r="AH41" s="315">
        <f t="shared" si="15"/>
        <v>-129.69999999999999</v>
      </c>
      <c r="AI41" s="435">
        <v>27.803771809800004</v>
      </c>
      <c r="AJ41" s="435">
        <v>53.962189841399983</v>
      </c>
      <c r="AK41" s="315">
        <f t="shared" si="34"/>
        <v>94.1</v>
      </c>
      <c r="AL41" s="435">
        <v>145.1</v>
      </c>
      <c r="AM41" s="435">
        <v>64</v>
      </c>
      <c r="AN41" s="315">
        <f t="shared" si="35"/>
        <v>-55.9</v>
      </c>
      <c r="AO41" s="315">
        <f t="shared" si="13"/>
        <v>717.15944983979989</v>
      </c>
      <c r="AP41" s="315">
        <f t="shared" si="13"/>
        <v>464.80849623140006</v>
      </c>
      <c r="AQ41" s="315">
        <f t="shared" si="11"/>
        <v>-35.200000000000003</v>
      </c>
      <c r="AR41" s="315"/>
      <c r="AS41" s="445"/>
      <c r="AT41" s="315"/>
    </row>
    <row r="42" spans="1:46" s="74" customFormat="1" ht="18.75" customHeight="1" x14ac:dyDescent="0.3">
      <c r="A42" s="314" t="s">
        <v>398</v>
      </c>
      <c r="B42" s="435">
        <v>35.873000000000062</v>
      </c>
      <c r="C42" s="435">
        <v>31.710999999999913</v>
      </c>
      <c r="D42" s="315">
        <f t="shared" si="25"/>
        <v>-11.6</v>
      </c>
      <c r="E42" s="435">
        <v>75.308999999995365</v>
      </c>
      <c r="F42" s="435">
        <v>-252.46800000000022</v>
      </c>
      <c r="G42" s="315">
        <f t="shared" si="26"/>
        <v>-435.2</v>
      </c>
      <c r="H42" s="435">
        <v>-2.6143840000000225</v>
      </c>
      <c r="I42" s="435">
        <v>18.578000000000067</v>
      </c>
      <c r="J42" s="315">
        <f t="shared" si="27"/>
        <v>-810.6</v>
      </c>
      <c r="K42" s="435">
        <v>19.814000000000004</v>
      </c>
      <c r="L42" s="435">
        <v>28.41999999999998</v>
      </c>
      <c r="M42" s="315">
        <f t="shared" si="28"/>
        <v>43.4</v>
      </c>
      <c r="N42" s="435">
        <v>4.1000000000000023</v>
      </c>
      <c r="O42" s="435">
        <v>0.39999999999999858</v>
      </c>
      <c r="P42" s="315">
        <f t="shared" si="29"/>
        <v>-90.2</v>
      </c>
      <c r="Q42" s="435">
        <v>548.49579109000024</v>
      </c>
      <c r="R42" s="435">
        <v>464.48703348999828</v>
      </c>
      <c r="S42" s="315">
        <f t="shared" si="30"/>
        <v>-15.3</v>
      </c>
      <c r="T42" s="435">
        <v>-7.1000000000000094</v>
      </c>
      <c r="U42" s="435">
        <v>-4.7000000000000082</v>
      </c>
      <c r="V42" s="315">
        <f t="shared" si="31"/>
        <v>-33.799999999999997</v>
      </c>
      <c r="W42" s="435">
        <v>-156.69000000000005</v>
      </c>
      <c r="X42" s="435">
        <v>146.1788225399996</v>
      </c>
      <c r="Y42" s="315">
        <f t="shared" si="32"/>
        <v>-193.3</v>
      </c>
      <c r="Z42" s="435">
        <v>-76.775000000000091</v>
      </c>
      <c r="AA42" s="435">
        <v>-370</v>
      </c>
      <c r="AB42" s="315">
        <f t="shared" si="33"/>
        <v>381.9</v>
      </c>
      <c r="AC42" s="435">
        <v>-0.20000000000000395</v>
      </c>
      <c r="AD42" s="435">
        <v>1</v>
      </c>
      <c r="AE42" s="315">
        <f>IF(AC42=0, "    ---- ", IF(ABS(ROUND(100/AC42*AD42-100,1))&lt;999,ROUND(100/AC42*AD42-100,1),IF(ROUND(100/AC42*AD42-100,1)&gt;999,999,-999)))</f>
        <v>-600</v>
      </c>
      <c r="AF42" s="435">
        <v>5.6348371099999381</v>
      </c>
      <c r="AG42" s="435">
        <v>-10.293862769999983</v>
      </c>
      <c r="AH42" s="315">
        <f t="shared" si="15"/>
        <v>-282.7</v>
      </c>
      <c r="AI42" s="435">
        <v>124.68183169000054</v>
      </c>
      <c r="AJ42" s="435">
        <v>174.99792966999973</v>
      </c>
      <c r="AK42" s="315">
        <f t="shared" si="34"/>
        <v>40.4</v>
      </c>
      <c r="AL42" s="435">
        <v>108.50000000000236</v>
      </c>
      <c r="AM42" s="435">
        <v>295</v>
      </c>
      <c r="AN42" s="315">
        <f t="shared" si="35"/>
        <v>171.9</v>
      </c>
      <c r="AO42" s="315">
        <f t="shared" si="13"/>
        <v>675.12907588999826</v>
      </c>
      <c r="AP42" s="315">
        <f t="shared" si="13"/>
        <v>521.91092292999747</v>
      </c>
      <c r="AQ42" s="315">
        <f t="shared" si="11"/>
        <v>-22.7</v>
      </c>
      <c r="AR42" s="315"/>
      <c r="AS42" s="445"/>
      <c r="AT42" s="315"/>
    </row>
    <row r="43" spans="1:46" s="73" customFormat="1" ht="18.75" customHeight="1" x14ac:dyDescent="0.3">
      <c r="A43" s="108" t="s">
        <v>399</v>
      </c>
      <c r="B43" s="424">
        <v>-9.6859999999999999</v>
      </c>
      <c r="C43" s="424">
        <v>-8.6240000000000006</v>
      </c>
      <c r="D43" s="313">
        <f t="shared" si="25"/>
        <v>-11</v>
      </c>
      <c r="E43" s="424">
        <v>-53.819000000000003</v>
      </c>
      <c r="F43" s="424">
        <v>64.052000000000007</v>
      </c>
      <c r="G43" s="313">
        <f t="shared" si="26"/>
        <v>-219</v>
      </c>
      <c r="H43" s="424">
        <v>1.9052899999999999</v>
      </c>
      <c r="I43" s="424">
        <v>-4.5990000000000002</v>
      </c>
      <c r="J43" s="313">
        <f t="shared" si="27"/>
        <v>-341.4</v>
      </c>
      <c r="K43" s="424">
        <v>-5.35</v>
      </c>
      <c r="L43" s="424">
        <v>-7.1050000000000004</v>
      </c>
      <c r="M43" s="313">
        <f t="shared" si="28"/>
        <v>32.799999999999997</v>
      </c>
      <c r="N43" s="424">
        <v>-1.1000000000000001</v>
      </c>
      <c r="O43" s="424"/>
      <c r="P43" s="313">
        <f t="shared" si="29"/>
        <v>-100</v>
      </c>
      <c r="Q43" s="424">
        <v>-11.193102</v>
      </c>
      <c r="R43" s="424">
        <v>-75.350460999999996</v>
      </c>
      <c r="S43" s="313"/>
      <c r="T43" s="424"/>
      <c r="U43" s="424"/>
      <c r="V43" s="313"/>
      <c r="W43" s="424">
        <v>0</v>
      </c>
      <c r="X43" s="424">
        <v>-15</v>
      </c>
      <c r="Y43" s="313" t="str">
        <f t="shared" si="32"/>
        <v xml:space="preserve">    ---- </v>
      </c>
      <c r="Z43" s="424">
        <v>21</v>
      </c>
      <c r="AA43" s="424">
        <v>93</v>
      </c>
      <c r="AB43" s="313">
        <f t="shared" si="33"/>
        <v>342.9</v>
      </c>
      <c r="AC43" s="424"/>
      <c r="AD43" s="424"/>
      <c r="AE43" s="313"/>
      <c r="AF43" s="424"/>
      <c r="AG43" s="424"/>
      <c r="AH43" s="313"/>
      <c r="AI43" s="424">
        <v>-22.790745000000001</v>
      </c>
      <c r="AJ43" s="424">
        <v>-49.658265999999998</v>
      </c>
      <c r="AK43" s="313">
        <f t="shared" si="34"/>
        <v>117.9</v>
      </c>
      <c r="AL43" s="424">
        <v>-15</v>
      </c>
      <c r="AM43" s="424">
        <v>-74</v>
      </c>
      <c r="AN43" s="313">
        <f t="shared" si="35"/>
        <v>393.3</v>
      </c>
      <c r="AO43" s="313">
        <f t="shared" si="13"/>
        <v>-94.933556999999993</v>
      </c>
      <c r="AP43" s="313">
        <f t="shared" si="13"/>
        <v>-77.28472699999999</v>
      </c>
      <c r="AQ43" s="313">
        <f t="shared" si="11"/>
        <v>-18.600000000000001</v>
      </c>
      <c r="AR43" s="313"/>
      <c r="AS43" s="444"/>
      <c r="AT43" s="313"/>
    </row>
    <row r="44" spans="1:46" s="74" customFormat="1" ht="18.75" customHeight="1" x14ac:dyDescent="0.3">
      <c r="A44" s="314" t="s">
        <v>400</v>
      </c>
      <c r="B44" s="435">
        <v>26.187000000000062</v>
      </c>
      <c r="C44" s="435">
        <v>23.086999999999911</v>
      </c>
      <c r="D44" s="315">
        <f t="shared" si="25"/>
        <v>-11.8</v>
      </c>
      <c r="E44" s="435">
        <v>21.489999999995362</v>
      </c>
      <c r="F44" s="435">
        <v>-188.41600000000022</v>
      </c>
      <c r="G44" s="315">
        <f t="shared" si="26"/>
        <v>-976.8</v>
      </c>
      <c r="H44" s="435">
        <v>-0.70909400000002254</v>
      </c>
      <c r="I44" s="435">
        <v>13.979000000000067</v>
      </c>
      <c r="J44" s="315">
        <f t="shared" si="27"/>
        <v>-999</v>
      </c>
      <c r="K44" s="435">
        <v>14.464000000000004</v>
      </c>
      <c r="L44" s="435">
        <v>21.31499999999998</v>
      </c>
      <c r="M44" s="315">
        <f t="shared" si="28"/>
        <v>47.4</v>
      </c>
      <c r="N44" s="435">
        <v>3.0000000000000022</v>
      </c>
      <c r="O44" s="435">
        <v>0.39999999999999858</v>
      </c>
      <c r="P44" s="315">
        <f t="shared" si="29"/>
        <v>-86.7</v>
      </c>
      <c r="Q44" s="435">
        <v>537.30268909000029</v>
      </c>
      <c r="R44" s="435">
        <v>389.13657248999829</v>
      </c>
      <c r="S44" s="315">
        <f t="shared" si="30"/>
        <v>-27.6</v>
      </c>
      <c r="T44" s="435">
        <v>-7.1000000000000094</v>
      </c>
      <c r="U44" s="435">
        <v>-4.7000000000000082</v>
      </c>
      <c r="V44" s="315">
        <f t="shared" si="31"/>
        <v>-33.799999999999997</v>
      </c>
      <c r="W44" s="435">
        <v>-156.69000000000005</v>
      </c>
      <c r="X44" s="435">
        <v>131.1788225399996</v>
      </c>
      <c r="Y44" s="315">
        <f t="shared" si="32"/>
        <v>-183.7</v>
      </c>
      <c r="Z44" s="435">
        <v>-55.775000000000091</v>
      </c>
      <c r="AA44" s="435">
        <v>-277</v>
      </c>
      <c r="AB44" s="315">
        <f t="shared" si="33"/>
        <v>396.6</v>
      </c>
      <c r="AC44" s="435">
        <v>-0.20000000000000395</v>
      </c>
      <c r="AD44" s="435">
        <v>1</v>
      </c>
      <c r="AE44" s="315">
        <f>IF(AC44=0, "    ---- ", IF(ABS(ROUND(100/AC44*AD44-100,1))&lt;999,ROUND(100/AC44*AD44-100,1),IF(ROUND(100/AC44*AD44-100,1)&gt;999,999,-999)))</f>
        <v>-600</v>
      </c>
      <c r="AF44" s="435">
        <v>5.6348371099999381</v>
      </c>
      <c r="AG44" s="435">
        <v>-10.293862769999983</v>
      </c>
      <c r="AH44" s="315">
        <f t="shared" si="15"/>
        <v>-282.7</v>
      </c>
      <c r="AI44" s="435">
        <v>101.89108669000053</v>
      </c>
      <c r="AJ44" s="435">
        <v>125.33966366999974</v>
      </c>
      <c r="AK44" s="315">
        <f t="shared" si="34"/>
        <v>23</v>
      </c>
      <c r="AL44" s="435">
        <v>93.500000000002359</v>
      </c>
      <c r="AM44" s="435">
        <v>221</v>
      </c>
      <c r="AN44" s="315">
        <f t="shared" si="35"/>
        <v>136.4</v>
      </c>
      <c r="AO44" s="315">
        <f t="shared" si="13"/>
        <v>580.19551888999831</v>
      </c>
      <c r="AP44" s="315">
        <f t="shared" si="13"/>
        <v>444.62619592999738</v>
      </c>
      <c r="AQ44" s="315">
        <f t="shared" si="11"/>
        <v>-23.4</v>
      </c>
      <c r="AR44" s="315"/>
      <c r="AS44" s="445"/>
      <c r="AT44" s="315"/>
    </row>
    <row r="45" spans="1:46" s="73" customFormat="1" ht="18.75" customHeight="1" x14ac:dyDescent="0.3">
      <c r="A45" s="108" t="s">
        <v>401</v>
      </c>
      <c r="B45" s="424"/>
      <c r="C45" s="424"/>
      <c r="D45" s="313"/>
      <c r="E45" s="424">
        <v>0</v>
      </c>
      <c r="F45" s="424"/>
      <c r="G45" s="313" t="str">
        <f t="shared" si="26"/>
        <v xml:space="preserve">    ---- </v>
      </c>
      <c r="H45" s="424"/>
      <c r="I45" s="424"/>
      <c r="J45" s="313"/>
      <c r="K45" s="424"/>
      <c r="L45" s="424"/>
      <c r="M45" s="313"/>
      <c r="N45" s="424"/>
      <c r="O45" s="424"/>
      <c r="P45" s="313"/>
      <c r="Q45" s="424">
        <v>0</v>
      </c>
      <c r="R45" s="424">
        <v>-59.174138999999997</v>
      </c>
      <c r="S45" s="313" t="str">
        <f t="shared" si="30"/>
        <v xml:space="preserve">    ---- </v>
      </c>
      <c r="T45" s="424"/>
      <c r="U45" s="424"/>
      <c r="V45" s="313"/>
      <c r="W45" s="424">
        <v>252</v>
      </c>
      <c r="X45" s="424">
        <v>0</v>
      </c>
      <c r="Y45" s="313">
        <f t="shared" si="32"/>
        <v>-100</v>
      </c>
      <c r="Z45" s="424"/>
      <c r="AA45" s="424"/>
      <c r="AB45" s="313"/>
      <c r="AC45" s="424"/>
      <c r="AD45" s="424"/>
      <c r="AE45" s="313"/>
      <c r="AF45" s="424"/>
      <c r="AG45" s="424"/>
      <c r="AH45" s="313"/>
      <c r="AI45" s="424">
        <v>0</v>
      </c>
      <c r="AJ45" s="424">
        <v>0</v>
      </c>
      <c r="AK45" s="313" t="str">
        <f t="shared" si="34"/>
        <v xml:space="preserve">    ---- </v>
      </c>
      <c r="AL45" s="424">
        <v>-15.899999999999999</v>
      </c>
      <c r="AM45" s="424">
        <v>-9</v>
      </c>
      <c r="AN45" s="313">
        <f t="shared" si="35"/>
        <v>-43.4</v>
      </c>
      <c r="AO45" s="313">
        <f t="shared" si="13"/>
        <v>236.1</v>
      </c>
      <c r="AP45" s="313">
        <f t="shared" si="13"/>
        <v>-68.174138999999997</v>
      </c>
      <c r="AQ45" s="313">
        <f t="shared" si="11"/>
        <v>-128.9</v>
      </c>
      <c r="AR45" s="313"/>
      <c r="AS45" s="444"/>
      <c r="AT45" s="313"/>
    </row>
    <row r="46" spans="1:46" s="74" customFormat="1" ht="18.75" customHeight="1" x14ac:dyDescent="0.3">
      <c r="A46" s="332" t="s">
        <v>402</v>
      </c>
      <c r="B46" s="446">
        <v>26.187000000000062</v>
      </c>
      <c r="C46" s="446">
        <v>23.086999999999911</v>
      </c>
      <c r="D46" s="333">
        <f>IF(B46=0, "    ---- ", IF(ABS(ROUND(100/B46*C46-100,1))&lt;999,ROUND(100/B46*C46-100,1),IF(ROUND(100/B46*C46-100,1)&gt;999,999,-999)))</f>
        <v>-11.8</v>
      </c>
      <c r="E46" s="446">
        <v>21.489999999995362</v>
      </c>
      <c r="F46" s="446">
        <v>-188.41600000000022</v>
      </c>
      <c r="G46" s="333">
        <f>IF(E46=0, "    ---- ", IF(ABS(ROUND(100/E46*F46-100,1))&lt;999,ROUND(100/E46*F46-100,1),IF(ROUND(100/E46*F46-100,1)&gt;999,999,-999)))</f>
        <v>-976.8</v>
      </c>
      <c r="H46" s="446">
        <v>-0.70909400000002254</v>
      </c>
      <c r="I46" s="446">
        <v>13.979000000000067</v>
      </c>
      <c r="J46" s="333">
        <f>IF(H46=0, "    ---- ", IF(ABS(ROUND(100/H46*I46-100,1))&lt;999,ROUND(100/H46*I46-100,1),IF(ROUND(100/H46*I46-100,1)&gt;999,999,-999)))</f>
        <v>-999</v>
      </c>
      <c r="K46" s="446">
        <v>14.464000000000004</v>
      </c>
      <c r="L46" s="446">
        <v>21.31499999999998</v>
      </c>
      <c r="M46" s="333">
        <f>IF(K46=0, "    ---- ", IF(ABS(ROUND(100/K46*L46-100,1))&lt;999,ROUND(100/K46*L46-100,1),IF(ROUND(100/K46*L46-100,1)&gt;999,999,-999)))</f>
        <v>47.4</v>
      </c>
      <c r="N46" s="446">
        <v>3.0000000000000022</v>
      </c>
      <c r="O46" s="446">
        <v>0.39999999999999858</v>
      </c>
      <c r="P46" s="333">
        <f>IF(N46=0, "    ---- ", IF(ABS(ROUND(100/N46*O46-100,1))&lt;999,ROUND(100/N46*O46-100,1),IF(ROUND(100/N46*O46-100,1)&gt;999,999,-999)))</f>
        <v>-86.7</v>
      </c>
      <c r="Q46" s="446">
        <v>537.30268909000029</v>
      </c>
      <c r="R46" s="446">
        <v>329.96243348999826</v>
      </c>
      <c r="S46" s="333">
        <f>IF(Q46=0, "    ---- ", IF(ABS(ROUND(100/Q46*R46-100,1))&lt;999,ROUND(100/Q46*R46-100,1),IF(ROUND(100/Q46*R46-100,1)&gt;999,999,-999)))</f>
        <v>-38.6</v>
      </c>
      <c r="T46" s="446">
        <v>-7.1000000000000094</v>
      </c>
      <c r="U46" s="446">
        <v>-4.7000000000000082</v>
      </c>
      <c r="V46" s="333">
        <f>IF(T46=0, "    ---- ", IF(ABS(ROUND(100/T46*U46-100,1))&lt;999,ROUND(100/T46*U46-100,1),IF(ROUND(100/T46*U46-100,1)&gt;999,999,-999)))</f>
        <v>-33.799999999999997</v>
      </c>
      <c r="W46" s="446">
        <v>95.309999999999945</v>
      </c>
      <c r="X46" s="446">
        <v>131.1788225399996</v>
      </c>
      <c r="Y46" s="333">
        <f>IF(W46=0, "    ---- ", IF(ABS(ROUND(100/W46*X46-100,1))&lt;999,ROUND(100/W46*X46-100,1),IF(ROUND(100/W46*X46-100,1)&gt;999,999,-999)))</f>
        <v>37.6</v>
      </c>
      <c r="Z46" s="446">
        <v>-55.775000000000091</v>
      </c>
      <c r="AA46" s="446">
        <v>-277</v>
      </c>
      <c r="AB46" s="333">
        <f>IF(Z46=0, "    ---- ", IF(ABS(ROUND(100/Z46*AA46-100,1))&lt;999,ROUND(100/Z46*AA46-100,1),IF(ROUND(100/Z46*AA46-100,1)&gt;999,999,-999)))</f>
        <v>396.6</v>
      </c>
      <c r="AC46" s="446">
        <v>-0.20000000000000395</v>
      </c>
      <c r="AD46" s="446">
        <v>1</v>
      </c>
      <c r="AE46" s="333">
        <f>IF(AC46=0, "    ---- ", IF(ABS(ROUND(100/AC46*AD46-100,1))&lt;999,ROUND(100/AC46*AD46-100,1),IF(ROUND(100/AC46*AD46-100,1)&gt;999,999,-999)))</f>
        <v>-600</v>
      </c>
      <c r="AF46" s="446">
        <v>5.6348371099999381</v>
      </c>
      <c r="AG46" s="446">
        <v>-10.293862769999983</v>
      </c>
      <c r="AH46" s="333">
        <f t="shared" si="15"/>
        <v>-282.7</v>
      </c>
      <c r="AI46" s="446">
        <v>101.89108669000053</v>
      </c>
      <c r="AJ46" s="446">
        <v>125.33966366999974</v>
      </c>
      <c r="AK46" s="333">
        <f>IF(AI46=0, "    ---- ", IF(ABS(ROUND(100/AI46*AJ46-100,1))&lt;999,ROUND(100/AI46*AJ46-100,1),IF(ROUND(100/AI46*AJ46-100,1)&gt;999,999,-999)))</f>
        <v>23</v>
      </c>
      <c r="AL46" s="446">
        <v>77.600000000002353</v>
      </c>
      <c r="AM46" s="446">
        <v>212</v>
      </c>
      <c r="AN46" s="333">
        <f>IF(AL46=0, "    ---- ", IF(ABS(ROUND(100/AL46*AM46-100,1))&lt;999,ROUND(100/AL46*AM46-100,1),IF(ROUND(100/AL46*AM46-100,1)&gt;999,999,-999)))</f>
        <v>173.2</v>
      </c>
      <c r="AO46" s="333">
        <f t="shared" si="13"/>
        <v>816.29551888999822</v>
      </c>
      <c r="AP46" s="333">
        <f t="shared" si="13"/>
        <v>376.4520569299973</v>
      </c>
      <c r="AQ46" s="333">
        <f t="shared" si="11"/>
        <v>-53.9</v>
      </c>
      <c r="AR46" s="447"/>
      <c r="AS46" s="448"/>
      <c r="AT46" s="449"/>
    </row>
    <row r="47" spans="1:46" s="74" customFormat="1" ht="18.75" customHeight="1" x14ac:dyDescent="0.3">
      <c r="A47" s="450"/>
      <c r="B47" s="451"/>
      <c r="C47" s="451"/>
      <c r="D47" s="452"/>
      <c r="E47" s="451"/>
      <c r="F47" s="451"/>
      <c r="G47" s="436"/>
      <c r="H47" s="451"/>
      <c r="I47" s="451"/>
      <c r="J47" s="436"/>
      <c r="K47" s="451"/>
      <c r="L47" s="451"/>
      <c r="M47" s="452"/>
      <c r="N47" s="451"/>
      <c r="O47" s="451"/>
      <c r="P47" s="436"/>
      <c r="Q47" s="451"/>
      <c r="R47" s="451"/>
      <c r="S47" s="436"/>
      <c r="T47" s="451"/>
      <c r="U47" s="451"/>
      <c r="V47" s="436"/>
      <c r="W47" s="451"/>
      <c r="X47" s="451"/>
      <c r="Y47" s="436"/>
      <c r="Z47" s="451"/>
      <c r="AA47" s="451"/>
      <c r="AB47" s="436"/>
      <c r="AC47" s="451"/>
      <c r="AD47" s="451"/>
      <c r="AE47" s="436"/>
      <c r="AF47" s="451"/>
      <c r="AG47" s="451"/>
      <c r="AH47" s="436"/>
      <c r="AI47" s="451"/>
      <c r="AJ47" s="451"/>
      <c r="AK47" s="436"/>
      <c r="AL47" s="451"/>
      <c r="AM47" s="451"/>
      <c r="AN47" s="436"/>
      <c r="AO47" s="452"/>
      <c r="AP47" s="452"/>
      <c r="AQ47" s="436"/>
      <c r="AR47" s="453"/>
      <c r="AS47" s="453"/>
      <c r="AT47" s="454"/>
    </row>
    <row r="48" spans="1:46" s="459" customFormat="1" ht="18.75" customHeight="1" x14ac:dyDescent="0.3">
      <c r="A48" s="455" t="s">
        <v>403</v>
      </c>
      <c r="B48" s="456"/>
      <c r="C48" s="456"/>
      <c r="D48" s="456"/>
      <c r="E48" s="457"/>
      <c r="F48" s="456"/>
      <c r="G48" s="456"/>
      <c r="H48" s="457"/>
      <c r="I48" s="456"/>
      <c r="J48" s="456"/>
      <c r="K48" s="457"/>
      <c r="L48" s="456"/>
      <c r="M48" s="456"/>
      <c r="N48" s="457"/>
      <c r="O48" s="456"/>
      <c r="P48" s="456"/>
      <c r="Q48" s="457"/>
      <c r="R48" s="456"/>
      <c r="S48" s="456"/>
      <c r="T48" s="457"/>
      <c r="U48" s="456"/>
      <c r="V48" s="456"/>
      <c r="W48" s="457"/>
      <c r="X48" s="456"/>
      <c r="Y48" s="456"/>
      <c r="Z48" s="457"/>
      <c r="AA48" s="456"/>
      <c r="AB48" s="456"/>
      <c r="AC48" s="457"/>
      <c r="AD48" s="456"/>
      <c r="AE48" s="456"/>
      <c r="AF48" s="457"/>
      <c r="AG48" s="456"/>
      <c r="AH48" s="456"/>
      <c r="AI48" s="457"/>
      <c r="AJ48" s="456"/>
      <c r="AK48" s="456"/>
      <c r="AL48" s="457"/>
      <c r="AM48" s="456"/>
      <c r="AN48" s="456"/>
      <c r="AO48" s="458"/>
      <c r="AP48" s="458"/>
      <c r="AQ48" s="456"/>
      <c r="AR48" s="456"/>
      <c r="AS48" s="456"/>
      <c r="AT48" s="456"/>
    </row>
    <row r="49" spans="1:46" s="78" customFormat="1" ht="18.75" customHeight="1" x14ac:dyDescent="0.3">
      <c r="A49" s="456" t="s">
        <v>404</v>
      </c>
      <c r="B49" s="456"/>
      <c r="C49" s="456"/>
      <c r="D49" s="456"/>
      <c r="E49" s="460"/>
      <c r="F49" s="456"/>
      <c r="G49" s="456"/>
      <c r="H49" s="460"/>
      <c r="I49" s="456"/>
      <c r="J49" s="456"/>
      <c r="K49" s="460"/>
      <c r="L49" s="456"/>
      <c r="M49" s="456"/>
      <c r="N49" s="460"/>
      <c r="O49" s="456"/>
      <c r="P49" s="456"/>
      <c r="Q49" s="460"/>
      <c r="R49" s="456"/>
      <c r="S49" s="456"/>
      <c r="T49" s="460"/>
      <c r="U49" s="456"/>
      <c r="V49" s="456"/>
      <c r="W49" s="460"/>
      <c r="X49" s="456"/>
      <c r="Y49" s="456"/>
      <c r="Z49" s="460"/>
      <c r="AA49" s="456"/>
      <c r="AB49" s="456"/>
      <c r="AC49" s="460"/>
      <c r="AD49" s="456"/>
      <c r="AE49" s="456"/>
      <c r="AF49" s="460"/>
      <c r="AG49" s="456"/>
      <c r="AH49" s="456"/>
      <c r="AI49" s="460"/>
      <c r="AJ49" s="456"/>
      <c r="AK49" s="456"/>
      <c r="AL49" s="460"/>
      <c r="AM49" s="456"/>
      <c r="AN49" s="456"/>
      <c r="AO49" s="458"/>
      <c r="AP49" s="458"/>
      <c r="AQ49" s="456"/>
      <c r="AR49" s="456"/>
      <c r="AS49" s="456"/>
      <c r="AT49" s="456"/>
    </row>
    <row r="50" spans="1:46" s="78" customFormat="1" ht="18.75" customHeight="1" x14ac:dyDescent="0.3">
      <c r="A50" s="456" t="s">
        <v>405</v>
      </c>
      <c r="B50" s="456"/>
      <c r="C50" s="456"/>
      <c r="D50" s="456"/>
      <c r="E50" s="460"/>
      <c r="F50" s="456"/>
      <c r="G50" s="456"/>
      <c r="H50" s="460"/>
      <c r="I50" s="456"/>
      <c r="J50" s="456"/>
      <c r="K50" s="460"/>
      <c r="L50" s="456"/>
      <c r="M50" s="456"/>
      <c r="N50" s="460"/>
      <c r="O50" s="456"/>
      <c r="P50" s="456"/>
      <c r="Q50" s="460"/>
      <c r="R50" s="456"/>
      <c r="S50" s="456"/>
      <c r="T50" s="460"/>
      <c r="U50" s="456"/>
      <c r="V50" s="456"/>
      <c r="W50" s="460"/>
      <c r="X50" s="456"/>
      <c r="Y50" s="456"/>
      <c r="Z50" s="460"/>
      <c r="AA50" s="456"/>
      <c r="AB50" s="456"/>
      <c r="AC50" s="460"/>
      <c r="AD50" s="456"/>
      <c r="AE50" s="456"/>
      <c r="AF50" s="460"/>
      <c r="AG50" s="456"/>
      <c r="AH50" s="456"/>
      <c r="AI50" s="460"/>
      <c r="AJ50" s="456"/>
      <c r="AK50" s="456"/>
      <c r="AL50" s="460"/>
      <c r="AM50" s="456"/>
      <c r="AN50" s="456"/>
      <c r="AO50" s="458"/>
      <c r="AP50" s="458"/>
      <c r="AQ50" s="456"/>
      <c r="AR50" s="456"/>
      <c r="AS50" s="456"/>
      <c r="AT50" s="456"/>
    </row>
    <row r="51" spans="1:46" s="78" customFormat="1" ht="18.75" customHeight="1" x14ac:dyDescent="0.3">
      <c r="A51" s="456" t="s">
        <v>406</v>
      </c>
      <c r="B51" s="456"/>
      <c r="C51" s="456"/>
      <c r="D51" s="456"/>
      <c r="E51" s="460"/>
      <c r="F51" s="456"/>
      <c r="G51" s="456"/>
      <c r="H51" s="460"/>
      <c r="I51" s="456"/>
      <c r="J51" s="456"/>
      <c r="K51" s="460"/>
      <c r="L51" s="456"/>
      <c r="M51" s="456"/>
      <c r="N51" s="460"/>
      <c r="O51" s="456"/>
      <c r="P51" s="456"/>
      <c r="Q51" s="460"/>
      <c r="R51" s="456"/>
      <c r="S51" s="456"/>
      <c r="T51" s="460"/>
      <c r="U51" s="456"/>
      <c r="V51" s="456"/>
      <c r="W51" s="460"/>
      <c r="X51" s="456"/>
      <c r="Y51" s="456"/>
      <c r="Z51" s="460"/>
      <c r="AA51" s="456"/>
      <c r="AB51" s="456"/>
      <c r="AC51" s="460"/>
      <c r="AD51" s="456"/>
      <c r="AE51" s="456"/>
      <c r="AF51" s="460"/>
      <c r="AG51" s="456"/>
      <c r="AH51" s="456"/>
      <c r="AI51" s="460"/>
      <c r="AJ51" s="456"/>
      <c r="AK51" s="456"/>
      <c r="AL51" s="460"/>
      <c r="AM51" s="456"/>
      <c r="AN51" s="456"/>
      <c r="AO51" s="458"/>
      <c r="AP51" s="458"/>
      <c r="AQ51" s="456"/>
      <c r="AR51" s="456"/>
      <c r="AS51" s="456"/>
      <c r="AT51" s="456"/>
    </row>
    <row r="52" spans="1:46" s="78" customFormat="1" ht="18.75" customHeight="1" x14ac:dyDescent="0.3">
      <c r="A52" s="456" t="s">
        <v>407</v>
      </c>
      <c r="B52" s="456"/>
      <c r="C52" s="456"/>
      <c r="D52" s="456"/>
      <c r="E52" s="460"/>
      <c r="F52" s="456"/>
      <c r="G52" s="456"/>
      <c r="H52" s="460"/>
      <c r="I52" s="456"/>
      <c r="J52" s="456"/>
      <c r="K52" s="460"/>
      <c r="L52" s="456"/>
      <c r="M52" s="456"/>
      <c r="N52" s="460"/>
      <c r="O52" s="456"/>
      <c r="P52" s="456"/>
      <c r="Q52" s="460"/>
      <c r="R52" s="456"/>
      <c r="S52" s="456"/>
      <c r="T52" s="460"/>
      <c r="U52" s="456"/>
      <c r="V52" s="456"/>
      <c r="W52" s="460"/>
      <c r="X52" s="456"/>
      <c r="Y52" s="456"/>
      <c r="Z52" s="460"/>
      <c r="AA52" s="456"/>
      <c r="AB52" s="456"/>
      <c r="AC52" s="460"/>
      <c r="AD52" s="456"/>
      <c r="AE52" s="456"/>
      <c r="AF52" s="460"/>
      <c r="AG52" s="456"/>
      <c r="AH52" s="456"/>
      <c r="AI52" s="460"/>
      <c r="AJ52" s="456"/>
      <c r="AK52" s="456"/>
      <c r="AL52" s="460"/>
      <c r="AM52" s="456"/>
      <c r="AN52" s="456"/>
      <c r="AO52" s="458"/>
      <c r="AP52" s="458"/>
      <c r="AQ52" s="456"/>
      <c r="AR52" s="456"/>
      <c r="AS52" s="456"/>
      <c r="AT52" s="456"/>
    </row>
    <row r="53" spans="1:46" s="78" customFormat="1" ht="18.75" customHeight="1" x14ac:dyDescent="0.3">
      <c r="A53" s="456" t="s">
        <v>408</v>
      </c>
      <c r="B53" s="456"/>
      <c r="C53" s="456"/>
      <c r="D53" s="456"/>
      <c r="E53" s="460"/>
      <c r="F53" s="456"/>
      <c r="G53" s="456"/>
      <c r="H53" s="460"/>
      <c r="I53" s="456"/>
      <c r="J53" s="456"/>
      <c r="K53" s="460"/>
      <c r="L53" s="456"/>
      <c r="M53" s="456"/>
      <c r="N53" s="460"/>
      <c r="O53" s="456"/>
      <c r="P53" s="456"/>
      <c r="Q53" s="460"/>
      <c r="R53" s="456"/>
      <c r="S53" s="456"/>
      <c r="T53" s="460"/>
      <c r="U53" s="456"/>
      <c r="V53" s="456"/>
      <c r="W53" s="460"/>
      <c r="X53" s="456"/>
      <c r="Y53" s="456"/>
      <c r="Z53" s="460"/>
      <c r="AA53" s="456"/>
      <c r="AB53" s="456"/>
      <c r="AC53" s="460"/>
      <c r="AD53" s="456"/>
      <c r="AE53" s="456"/>
      <c r="AF53" s="460"/>
      <c r="AG53" s="456"/>
      <c r="AH53" s="456"/>
      <c r="AI53" s="460"/>
      <c r="AJ53" s="456"/>
      <c r="AK53" s="456"/>
      <c r="AL53" s="460"/>
      <c r="AM53" s="456"/>
      <c r="AN53" s="456"/>
      <c r="AO53" s="458"/>
      <c r="AP53" s="458"/>
      <c r="AQ53" s="456"/>
      <c r="AR53" s="456"/>
      <c r="AS53" s="456"/>
      <c r="AT53" s="456"/>
    </row>
    <row r="54" spans="1:46" s="78" customFormat="1" ht="18.75" customHeight="1" x14ac:dyDescent="0.3">
      <c r="A54" s="456" t="s">
        <v>409</v>
      </c>
      <c r="B54" s="456"/>
      <c r="C54" s="456"/>
      <c r="D54" s="456"/>
      <c r="E54" s="460"/>
      <c r="F54" s="456"/>
      <c r="G54" s="456"/>
      <c r="H54" s="460"/>
      <c r="I54" s="456"/>
      <c r="J54" s="456"/>
      <c r="K54" s="460"/>
      <c r="L54" s="456"/>
      <c r="M54" s="456"/>
      <c r="N54" s="460"/>
      <c r="O54" s="456"/>
      <c r="P54" s="456"/>
      <c r="Q54" s="460"/>
      <c r="R54" s="456"/>
      <c r="S54" s="456"/>
      <c r="T54" s="460"/>
      <c r="U54" s="456"/>
      <c r="V54" s="456"/>
      <c r="W54" s="460"/>
      <c r="X54" s="456"/>
      <c r="Y54" s="456"/>
      <c r="Z54" s="460"/>
      <c r="AA54" s="456"/>
      <c r="AB54" s="456"/>
      <c r="AC54" s="460"/>
      <c r="AD54" s="456"/>
      <c r="AE54" s="456"/>
      <c r="AF54" s="460"/>
      <c r="AG54" s="456"/>
      <c r="AH54" s="456"/>
      <c r="AI54" s="460"/>
      <c r="AJ54" s="456"/>
      <c r="AK54" s="456"/>
      <c r="AL54" s="460"/>
      <c r="AM54" s="456"/>
      <c r="AN54" s="456"/>
      <c r="AO54" s="458"/>
      <c r="AP54" s="458"/>
      <c r="AQ54" s="456"/>
      <c r="AR54" s="456"/>
      <c r="AS54" s="456"/>
      <c r="AT54" s="456"/>
    </row>
    <row r="55" spans="1:46" s="78" customFormat="1" ht="18.75" customHeight="1" x14ac:dyDescent="0.3">
      <c r="A55" s="456" t="s">
        <v>410</v>
      </c>
      <c r="B55" s="456"/>
      <c r="C55" s="456"/>
      <c r="D55" s="456"/>
      <c r="E55" s="460"/>
      <c r="F55" s="456"/>
      <c r="G55" s="456"/>
      <c r="H55" s="460"/>
      <c r="I55" s="456"/>
      <c r="J55" s="456"/>
      <c r="K55" s="460"/>
      <c r="L55" s="456"/>
      <c r="M55" s="456"/>
      <c r="N55" s="460"/>
      <c r="O55" s="456"/>
      <c r="P55" s="456"/>
      <c r="Q55" s="460"/>
      <c r="R55" s="456"/>
      <c r="S55" s="456"/>
      <c r="T55" s="460"/>
      <c r="U55" s="456"/>
      <c r="V55" s="456"/>
      <c r="W55" s="460"/>
      <c r="X55" s="456"/>
      <c r="Y55" s="456"/>
      <c r="Z55" s="460"/>
      <c r="AA55" s="456"/>
      <c r="AB55" s="456"/>
      <c r="AC55" s="460"/>
      <c r="AD55" s="456"/>
      <c r="AE55" s="456"/>
      <c r="AF55" s="460"/>
      <c r="AG55" s="456"/>
      <c r="AH55" s="456"/>
      <c r="AI55" s="460"/>
      <c r="AJ55" s="456"/>
      <c r="AK55" s="456"/>
      <c r="AL55" s="460"/>
      <c r="AM55" s="456"/>
      <c r="AN55" s="456"/>
      <c r="AO55" s="458"/>
      <c r="AP55" s="458"/>
      <c r="AQ55" s="456"/>
      <c r="AR55" s="456"/>
      <c r="AS55" s="456"/>
      <c r="AT55" s="456"/>
    </row>
    <row r="56" spans="1:46" s="78" customFormat="1" ht="18.75" customHeight="1" x14ac:dyDescent="0.3">
      <c r="A56" s="456" t="s">
        <v>411</v>
      </c>
      <c r="B56" s="461"/>
      <c r="C56" s="456"/>
      <c r="D56" s="456"/>
      <c r="E56" s="460"/>
      <c r="F56" s="456"/>
      <c r="G56" s="456"/>
      <c r="H56" s="460"/>
      <c r="I56" s="456"/>
      <c r="J56" s="456"/>
      <c r="K56" s="460"/>
      <c r="L56" s="456"/>
      <c r="M56" s="456"/>
      <c r="N56" s="460"/>
      <c r="O56" s="456"/>
      <c r="P56" s="456"/>
      <c r="Q56" s="460"/>
      <c r="R56" s="456"/>
      <c r="S56" s="456"/>
      <c r="T56" s="460"/>
      <c r="U56" s="456"/>
      <c r="V56" s="456"/>
      <c r="W56" s="460"/>
      <c r="X56" s="456"/>
      <c r="Y56" s="456"/>
      <c r="Z56" s="460"/>
      <c r="AA56" s="456"/>
      <c r="AB56" s="456"/>
      <c r="AC56" s="460"/>
      <c r="AD56" s="456"/>
      <c r="AE56" s="456"/>
      <c r="AF56" s="460"/>
      <c r="AG56" s="456"/>
      <c r="AH56" s="456"/>
      <c r="AI56" s="460"/>
      <c r="AJ56" s="456"/>
      <c r="AK56" s="456"/>
      <c r="AL56" s="460"/>
      <c r="AM56" s="456"/>
      <c r="AN56" s="456"/>
      <c r="AO56" s="458"/>
      <c r="AP56" s="458"/>
      <c r="AQ56" s="456"/>
      <c r="AR56" s="456"/>
      <c r="AS56" s="456"/>
      <c r="AT56" s="456"/>
    </row>
    <row r="57" spans="1:46" s="78" customFormat="1" ht="18.75" customHeight="1" x14ac:dyDescent="0.3">
      <c r="A57" s="456" t="s">
        <v>412</v>
      </c>
      <c r="B57" s="461"/>
      <c r="C57" s="456"/>
      <c r="D57" s="456"/>
      <c r="E57" s="460"/>
      <c r="F57" s="456"/>
      <c r="G57" s="456"/>
      <c r="H57" s="460"/>
      <c r="I57" s="456"/>
      <c r="J57" s="456"/>
      <c r="K57" s="460"/>
      <c r="L57" s="456"/>
      <c r="M57" s="456"/>
      <c r="N57" s="460"/>
      <c r="O57" s="456"/>
      <c r="P57" s="456"/>
      <c r="Q57" s="460"/>
      <c r="R57" s="456"/>
      <c r="S57" s="456"/>
      <c r="T57" s="460"/>
      <c r="U57" s="456"/>
      <c r="V57" s="456"/>
      <c r="W57" s="460"/>
      <c r="X57" s="456"/>
      <c r="Y57" s="456"/>
      <c r="Z57" s="460"/>
      <c r="AA57" s="456"/>
      <c r="AB57" s="456"/>
      <c r="AC57" s="460"/>
      <c r="AD57" s="456"/>
      <c r="AE57" s="456"/>
      <c r="AF57" s="460"/>
      <c r="AG57" s="456"/>
      <c r="AH57" s="456"/>
      <c r="AI57" s="460"/>
      <c r="AJ57" s="456"/>
      <c r="AK57" s="456"/>
      <c r="AL57" s="460"/>
      <c r="AM57" s="456"/>
      <c r="AN57" s="456"/>
      <c r="AO57" s="458"/>
      <c r="AP57" s="458"/>
      <c r="AQ57" s="456"/>
      <c r="AR57" s="456"/>
      <c r="AS57" s="456"/>
      <c r="AT57" s="456"/>
    </row>
    <row r="58" spans="1:46" s="459" customFormat="1" ht="18.75" customHeight="1" x14ac:dyDescent="0.3">
      <c r="A58" s="462" t="s">
        <v>413</v>
      </c>
      <c r="B58" s="463"/>
      <c r="C58" s="464"/>
      <c r="D58" s="464"/>
      <c r="E58" s="465"/>
      <c r="F58" s="464"/>
      <c r="G58" s="464"/>
      <c r="H58" s="465"/>
      <c r="I58" s="464"/>
      <c r="J58" s="464"/>
      <c r="K58" s="465"/>
      <c r="L58" s="464"/>
      <c r="M58" s="464"/>
      <c r="N58" s="465"/>
      <c r="O58" s="464"/>
      <c r="P58" s="464"/>
      <c r="Q58" s="465"/>
      <c r="R58" s="464"/>
      <c r="S58" s="464"/>
      <c r="T58" s="465"/>
      <c r="U58" s="464"/>
      <c r="V58" s="464"/>
      <c r="W58" s="465"/>
      <c r="X58" s="464"/>
      <c r="Y58" s="464"/>
      <c r="Z58" s="465"/>
      <c r="AA58" s="464"/>
      <c r="AB58" s="464"/>
      <c r="AC58" s="465"/>
      <c r="AD58" s="464"/>
      <c r="AE58" s="464"/>
      <c r="AF58" s="465"/>
      <c r="AG58" s="464"/>
      <c r="AH58" s="464"/>
      <c r="AI58" s="465"/>
      <c r="AJ58" s="464"/>
      <c r="AK58" s="464"/>
      <c r="AL58" s="465"/>
      <c r="AM58" s="464"/>
      <c r="AN58" s="464"/>
      <c r="AO58" s="466"/>
      <c r="AP58" s="466"/>
      <c r="AQ58" s="464"/>
      <c r="AR58" s="464"/>
      <c r="AS58" s="464"/>
      <c r="AT58" s="464"/>
    </row>
    <row r="59" spans="1:46" s="337" customFormat="1" ht="18.75" customHeight="1" x14ac:dyDescent="0.3">
      <c r="A59" s="73" t="s">
        <v>299</v>
      </c>
      <c r="B59" s="73"/>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row>
    <row r="60" spans="1:46" s="337" customFormat="1" ht="18.75" customHeight="1" x14ac:dyDescent="0.3">
      <c r="A60" s="73" t="s">
        <v>300</v>
      </c>
    </row>
    <row r="61" spans="1:46" s="337" customFormat="1" ht="18.75" customHeight="1" x14ac:dyDescent="0.3">
      <c r="A61" s="73" t="s">
        <v>301</v>
      </c>
    </row>
    <row r="62" spans="1:46" s="337" customFormat="1" ht="18.75" x14ac:dyDescent="0.3"/>
    <row r="63" spans="1:46" s="337" customFormat="1" ht="18.75" x14ac:dyDescent="0.3"/>
    <row r="64" spans="1:46" s="467" customFormat="1" ht="18.75" x14ac:dyDescent="0.3">
      <c r="I64" s="468"/>
    </row>
    <row r="65" spans="1:46" s="469" customFormat="1" ht="18.75" x14ac:dyDescent="0.3">
      <c r="I65" s="470"/>
    </row>
    <row r="66" spans="1:46" s="469" customFormat="1" ht="18.75" x14ac:dyDescent="0.3">
      <c r="I66" s="470"/>
    </row>
    <row r="67" spans="1:46" s="471" customFormat="1" ht="18.75" x14ac:dyDescent="0.3">
      <c r="I67" s="470"/>
    </row>
    <row r="68" spans="1:46" s="192" customFormat="1" ht="18.75" x14ac:dyDescent="0.3">
      <c r="A68" s="472"/>
      <c r="B68" s="472"/>
      <c r="C68" s="472"/>
      <c r="D68" s="472"/>
      <c r="E68" s="472"/>
      <c r="F68" s="472"/>
      <c r="G68" s="472"/>
      <c r="H68" s="472"/>
      <c r="I68" s="473"/>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row>
    <row r="69" spans="1:46" s="469" customFormat="1" x14ac:dyDescent="0.2">
      <c r="C69" s="471"/>
      <c r="H69" s="471"/>
      <c r="I69" s="471"/>
    </row>
  </sheetData>
  <mergeCells count="28">
    <mergeCell ref="AC6:AE6"/>
    <mergeCell ref="AF6:AH6"/>
    <mergeCell ref="AI6:AK6"/>
    <mergeCell ref="AL6:AN6"/>
    <mergeCell ref="AO6:AQ6"/>
    <mergeCell ref="AR6:AT6"/>
    <mergeCell ref="AR5:AT5"/>
    <mergeCell ref="B6:D6"/>
    <mergeCell ref="E6:G6"/>
    <mergeCell ref="H6:J6"/>
    <mergeCell ref="K6:M6"/>
    <mergeCell ref="N6:P6"/>
    <mergeCell ref="Q6:S6"/>
    <mergeCell ref="T6:V6"/>
    <mergeCell ref="W6:Y6"/>
    <mergeCell ref="Z6:AB6"/>
    <mergeCell ref="T5:V5"/>
    <mergeCell ref="Z5:AB5"/>
    <mergeCell ref="AF5:AH5"/>
    <mergeCell ref="AI5:AK5"/>
    <mergeCell ref="AL5:AN5"/>
    <mergeCell ref="AO5:AQ5"/>
    <mergeCell ref="B5:D5"/>
    <mergeCell ref="E5:G5"/>
    <mergeCell ref="H5:J5"/>
    <mergeCell ref="K5:M5"/>
    <mergeCell ref="N5:P5"/>
    <mergeCell ref="Q5:S5"/>
  </mergeCells>
  <hyperlinks>
    <hyperlink ref="B1" location="Innhold!A1" display="Tilbak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BV129"/>
  <sheetViews>
    <sheetView showGridLines="0" zoomScale="60" zoomScaleNormal="60" workbookViewId="0">
      <selection activeCell="A4" sqref="A4"/>
    </sheetView>
  </sheetViews>
  <sheetFormatPr baseColWidth="10" defaultRowHeight="12.75" x14ac:dyDescent="0.2"/>
  <cols>
    <col min="1" max="1" width="94" style="143" customWidth="1"/>
    <col min="2" max="40" width="11.7109375" style="143" customWidth="1"/>
    <col min="41" max="41" width="15.140625" style="143" bestFit="1" customWidth="1"/>
    <col min="42" max="42" width="13" style="143" bestFit="1" customWidth="1"/>
    <col min="43" max="43" width="11.7109375" style="143" customWidth="1"/>
    <col min="44" max="45" width="13" style="143" bestFit="1" customWidth="1"/>
    <col min="46" max="46" width="11.7109375" style="143" customWidth="1"/>
    <col min="47" max="16384" width="11.42578125" style="143"/>
  </cols>
  <sheetData>
    <row r="1" spans="1:63" ht="20.25" customHeight="1" x14ac:dyDescent="0.3">
      <c r="A1" s="79" t="s">
        <v>208</v>
      </c>
      <c r="B1" s="72" t="s">
        <v>64</v>
      </c>
      <c r="C1" s="286"/>
      <c r="D1" s="286"/>
      <c r="E1" s="286"/>
      <c r="F1" s="286"/>
      <c r="G1" s="286"/>
      <c r="H1" s="286"/>
      <c r="I1" s="286"/>
      <c r="J1" s="286"/>
      <c r="AU1" s="287"/>
    </row>
    <row r="2" spans="1:63" ht="20.100000000000001" customHeight="1" x14ac:dyDescent="0.3">
      <c r="A2" s="79" t="s">
        <v>209</v>
      </c>
      <c r="AU2" s="287"/>
    </row>
    <row r="3" spans="1:63" ht="20.100000000000001" customHeight="1" x14ac:dyDescent="0.3">
      <c r="A3" s="288" t="s">
        <v>210</v>
      </c>
      <c r="B3" s="289"/>
      <c r="C3" s="289"/>
      <c r="D3" s="289"/>
      <c r="E3" s="289"/>
      <c r="F3" s="289"/>
      <c r="G3" s="289"/>
      <c r="H3" s="289"/>
      <c r="I3" s="289"/>
      <c r="J3" s="289"/>
      <c r="AU3" s="290"/>
    </row>
    <row r="4" spans="1:63" ht="18.75" customHeight="1" x14ac:dyDescent="0.25">
      <c r="A4" s="291" t="s">
        <v>195</v>
      </c>
      <c r="B4" s="292"/>
      <c r="C4" s="292"/>
      <c r="D4" s="293"/>
      <c r="E4" s="292"/>
      <c r="F4" s="292"/>
      <c r="G4" s="293"/>
      <c r="H4" s="294"/>
      <c r="I4" s="292"/>
      <c r="J4" s="293"/>
      <c r="K4" s="295"/>
      <c r="L4" s="295"/>
      <c r="M4" s="295"/>
      <c r="N4" s="296"/>
      <c r="O4" s="295"/>
      <c r="P4" s="297"/>
      <c r="Q4" s="296"/>
      <c r="R4" s="295"/>
      <c r="S4" s="297"/>
      <c r="T4" s="296"/>
      <c r="U4" s="295"/>
      <c r="V4" s="297"/>
      <c r="W4" s="296"/>
      <c r="X4" s="295"/>
      <c r="Y4" s="297"/>
      <c r="Z4" s="296"/>
      <c r="AA4" s="295"/>
      <c r="AB4" s="297"/>
      <c r="AC4" s="296"/>
      <c r="AD4" s="295"/>
      <c r="AE4" s="297"/>
      <c r="AF4" s="296"/>
      <c r="AG4" s="295"/>
      <c r="AH4" s="297"/>
      <c r="AI4" s="296"/>
      <c r="AJ4" s="295"/>
      <c r="AK4" s="297"/>
      <c r="AL4" s="296"/>
      <c r="AM4" s="295"/>
      <c r="AN4" s="297"/>
      <c r="AO4" s="296"/>
      <c r="AP4" s="295"/>
      <c r="AQ4" s="297"/>
      <c r="AR4" s="296"/>
      <c r="AS4" s="295"/>
      <c r="AT4" s="297"/>
      <c r="AU4" s="298"/>
      <c r="AV4" s="299"/>
      <c r="AW4" s="299"/>
      <c r="AX4" s="299"/>
      <c r="AY4" s="299"/>
      <c r="AZ4" s="299"/>
      <c r="BA4" s="299"/>
      <c r="BB4" s="299"/>
      <c r="BC4" s="299"/>
      <c r="BD4" s="299"/>
      <c r="BE4" s="299"/>
      <c r="BF4" s="299"/>
      <c r="BG4" s="299"/>
      <c r="BH4" s="299"/>
      <c r="BI4" s="299"/>
      <c r="BJ4" s="299"/>
      <c r="BK4" s="299"/>
    </row>
    <row r="5" spans="1:63" ht="18.75" customHeight="1" x14ac:dyDescent="0.3">
      <c r="A5" s="300" t="s">
        <v>125</v>
      </c>
      <c r="B5" s="660" t="s">
        <v>211</v>
      </c>
      <c r="C5" s="661"/>
      <c r="D5" s="662"/>
      <c r="E5" s="660" t="s">
        <v>212</v>
      </c>
      <c r="F5" s="661"/>
      <c r="G5" s="662"/>
      <c r="H5" s="660" t="s">
        <v>213</v>
      </c>
      <c r="I5" s="661"/>
      <c r="J5" s="662"/>
      <c r="K5" s="660" t="s">
        <v>214</v>
      </c>
      <c r="L5" s="661"/>
      <c r="M5" s="662"/>
      <c r="N5" s="660" t="s">
        <v>215</v>
      </c>
      <c r="O5" s="661"/>
      <c r="P5" s="662"/>
      <c r="Q5" s="557" t="s">
        <v>215</v>
      </c>
      <c r="R5" s="558"/>
      <c r="S5" s="559"/>
      <c r="T5" s="660" t="s">
        <v>76</v>
      </c>
      <c r="U5" s="661"/>
      <c r="V5" s="662"/>
      <c r="W5" s="557"/>
      <c r="X5" s="558"/>
      <c r="Y5" s="559"/>
      <c r="Z5" s="660" t="s">
        <v>216</v>
      </c>
      <c r="AA5" s="661"/>
      <c r="AB5" s="662"/>
      <c r="AC5" s="557"/>
      <c r="AD5" s="558"/>
      <c r="AE5" s="559"/>
      <c r="AF5" s="660" t="s">
        <v>88</v>
      </c>
      <c r="AG5" s="661"/>
      <c r="AH5" s="662"/>
      <c r="AI5" s="660"/>
      <c r="AJ5" s="661"/>
      <c r="AK5" s="662"/>
      <c r="AL5" s="660" t="s">
        <v>89</v>
      </c>
      <c r="AM5" s="661"/>
      <c r="AN5" s="662"/>
      <c r="AO5" s="660" t="s">
        <v>2</v>
      </c>
      <c r="AP5" s="661"/>
      <c r="AQ5" s="662"/>
      <c r="AR5" s="660" t="s">
        <v>2</v>
      </c>
      <c r="AS5" s="661"/>
      <c r="AT5" s="662"/>
      <c r="AU5" s="192"/>
      <c r="AV5" s="560"/>
      <c r="AW5" s="669"/>
      <c r="AX5" s="669"/>
      <c r="AY5" s="669"/>
      <c r="AZ5" s="669"/>
      <c r="BA5" s="669"/>
      <c r="BB5" s="669"/>
      <c r="BC5" s="669"/>
      <c r="BD5" s="669"/>
      <c r="BE5" s="669"/>
      <c r="BF5" s="669"/>
      <c r="BG5" s="669"/>
      <c r="BH5" s="669"/>
      <c r="BI5" s="669"/>
      <c r="BJ5" s="669"/>
      <c r="BK5" s="669"/>
    </row>
    <row r="6" spans="1:63" ht="21" customHeight="1" x14ac:dyDescent="0.3">
      <c r="A6" s="301"/>
      <c r="B6" s="663" t="s">
        <v>217</v>
      </c>
      <c r="C6" s="664"/>
      <c r="D6" s="665"/>
      <c r="E6" s="663" t="s">
        <v>218</v>
      </c>
      <c r="F6" s="664"/>
      <c r="G6" s="665"/>
      <c r="H6" s="663" t="s">
        <v>218</v>
      </c>
      <c r="I6" s="664"/>
      <c r="J6" s="665"/>
      <c r="K6" s="663" t="s">
        <v>219</v>
      </c>
      <c r="L6" s="664"/>
      <c r="M6" s="665"/>
      <c r="N6" s="663" t="s">
        <v>111</v>
      </c>
      <c r="O6" s="664"/>
      <c r="P6" s="665"/>
      <c r="Q6" s="663" t="s">
        <v>76</v>
      </c>
      <c r="R6" s="664"/>
      <c r="S6" s="665"/>
      <c r="T6" s="663" t="s">
        <v>220</v>
      </c>
      <c r="U6" s="664"/>
      <c r="V6" s="665"/>
      <c r="W6" s="663" t="s">
        <v>81</v>
      </c>
      <c r="X6" s="664"/>
      <c r="Y6" s="665"/>
      <c r="Z6" s="663" t="s">
        <v>217</v>
      </c>
      <c r="AA6" s="664"/>
      <c r="AB6" s="665"/>
      <c r="AC6" s="663" t="s">
        <v>87</v>
      </c>
      <c r="AD6" s="664"/>
      <c r="AE6" s="665"/>
      <c r="AF6" s="663" t="s">
        <v>221</v>
      </c>
      <c r="AG6" s="664"/>
      <c r="AH6" s="665"/>
      <c r="AI6" s="663" t="s">
        <v>83</v>
      </c>
      <c r="AJ6" s="664"/>
      <c r="AK6" s="665"/>
      <c r="AL6" s="663" t="s">
        <v>218</v>
      </c>
      <c r="AM6" s="664"/>
      <c r="AN6" s="665"/>
      <c r="AO6" s="663" t="s">
        <v>222</v>
      </c>
      <c r="AP6" s="664"/>
      <c r="AQ6" s="665"/>
      <c r="AR6" s="663" t="s">
        <v>223</v>
      </c>
      <c r="AS6" s="664"/>
      <c r="AT6" s="665"/>
      <c r="AU6" s="192"/>
      <c r="AV6" s="560"/>
      <c r="AW6" s="669"/>
      <c r="AX6" s="669"/>
      <c r="AY6" s="669"/>
      <c r="AZ6" s="669"/>
      <c r="BA6" s="669"/>
      <c r="BB6" s="669"/>
      <c r="BC6" s="669"/>
      <c r="BD6" s="669"/>
      <c r="BE6" s="669"/>
      <c r="BF6" s="669"/>
      <c r="BG6" s="669"/>
      <c r="BH6" s="669"/>
      <c r="BI6" s="669"/>
      <c r="BJ6" s="669"/>
      <c r="BK6" s="669"/>
    </row>
    <row r="7" spans="1:63" ht="18.75" customHeight="1" x14ac:dyDescent="0.3">
      <c r="A7" s="301"/>
      <c r="B7" s="302"/>
      <c r="C7" s="302"/>
      <c r="D7" s="303" t="s">
        <v>100</v>
      </c>
      <c r="E7" s="302"/>
      <c r="F7" s="302"/>
      <c r="G7" s="303" t="s">
        <v>100</v>
      </c>
      <c r="H7" s="302"/>
      <c r="I7" s="302"/>
      <c r="J7" s="303" t="s">
        <v>100</v>
      </c>
      <c r="K7" s="302"/>
      <c r="L7" s="302"/>
      <c r="M7" s="303" t="s">
        <v>100</v>
      </c>
      <c r="N7" s="302"/>
      <c r="O7" s="302"/>
      <c r="P7" s="303" t="s">
        <v>100</v>
      </c>
      <c r="Q7" s="302"/>
      <c r="R7" s="302"/>
      <c r="S7" s="303" t="s">
        <v>100</v>
      </c>
      <c r="T7" s="302"/>
      <c r="U7" s="302"/>
      <c r="V7" s="303" t="s">
        <v>100</v>
      </c>
      <c r="W7" s="302"/>
      <c r="X7" s="302"/>
      <c r="Y7" s="303" t="s">
        <v>100</v>
      </c>
      <c r="Z7" s="302"/>
      <c r="AA7" s="302"/>
      <c r="AB7" s="303" t="s">
        <v>100</v>
      </c>
      <c r="AC7" s="302"/>
      <c r="AD7" s="302"/>
      <c r="AE7" s="303" t="s">
        <v>100</v>
      </c>
      <c r="AF7" s="302"/>
      <c r="AG7" s="302"/>
      <c r="AH7" s="303" t="s">
        <v>100</v>
      </c>
      <c r="AI7" s="302"/>
      <c r="AJ7" s="302"/>
      <c r="AK7" s="303" t="s">
        <v>100</v>
      </c>
      <c r="AL7" s="302"/>
      <c r="AM7" s="302"/>
      <c r="AN7" s="303" t="s">
        <v>100</v>
      </c>
      <c r="AO7" s="302"/>
      <c r="AP7" s="302"/>
      <c r="AQ7" s="303" t="s">
        <v>100</v>
      </c>
      <c r="AR7" s="302"/>
      <c r="AS7" s="302"/>
      <c r="AT7" s="303" t="s">
        <v>100</v>
      </c>
      <c r="AU7" s="192"/>
      <c r="AV7" s="560"/>
      <c r="AW7" s="560"/>
      <c r="AX7" s="560"/>
      <c r="AY7" s="560"/>
      <c r="AZ7" s="560"/>
      <c r="BA7" s="560"/>
      <c r="BB7" s="560"/>
      <c r="BC7" s="560"/>
      <c r="BD7" s="560"/>
      <c r="BE7" s="560"/>
      <c r="BF7" s="560"/>
      <c r="BG7" s="560"/>
      <c r="BH7" s="560"/>
      <c r="BI7" s="560"/>
      <c r="BJ7" s="560"/>
      <c r="BK7" s="560"/>
    </row>
    <row r="8" spans="1:63" ht="18.75" customHeight="1" x14ac:dyDescent="0.25">
      <c r="A8" s="304" t="s">
        <v>224</v>
      </c>
      <c r="B8" s="305">
        <v>2015</v>
      </c>
      <c r="C8" s="305">
        <v>2016</v>
      </c>
      <c r="D8" s="306" t="s">
        <v>102</v>
      </c>
      <c r="E8" s="305">
        <v>2015</v>
      </c>
      <c r="F8" s="305">
        <v>2016</v>
      </c>
      <c r="G8" s="306" t="s">
        <v>102</v>
      </c>
      <c r="H8" s="305">
        <v>2015</v>
      </c>
      <c r="I8" s="305">
        <v>2016</v>
      </c>
      <c r="J8" s="306" t="s">
        <v>102</v>
      </c>
      <c r="K8" s="305">
        <v>2015</v>
      </c>
      <c r="L8" s="305">
        <v>2016</v>
      </c>
      <c r="M8" s="306" t="s">
        <v>102</v>
      </c>
      <c r="N8" s="305">
        <v>2015</v>
      </c>
      <c r="O8" s="305">
        <v>2016</v>
      </c>
      <c r="P8" s="306" t="s">
        <v>102</v>
      </c>
      <c r="Q8" s="305">
        <v>2015</v>
      </c>
      <c r="R8" s="305">
        <v>2016</v>
      </c>
      <c r="S8" s="306" t="s">
        <v>102</v>
      </c>
      <c r="T8" s="305">
        <v>2015</v>
      </c>
      <c r="U8" s="305">
        <v>2016</v>
      </c>
      <c r="V8" s="306" t="s">
        <v>102</v>
      </c>
      <c r="W8" s="305">
        <v>2015</v>
      </c>
      <c r="X8" s="305">
        <v>2016</v>
      </c>
      <c r="Y8" s="306" t="s">
        <v>102</v>
      </c>
      <c r="Z8" s="305">
        <v>2015</v>
      </c>
      <c r="AA8" s="305">
        <v>2016</v>
      </c>
      <c r="AB8" s="306" t="s">
        <v>102</v>
      </c>
      <c r="AC8" s="305">
        <v>2015</v>
      </c>
      <c r="AD8" s="305">
        <v>2016</v>
      </c>
      <c r="AE8" s="306" t="s">
        <v>102</v>
      </c>
      <c r="AF8" s="305">
        <v>2015</v>
      </c>
      <c r="AG8" s="305">
        <v>2016</v>
      </c>
      <c r="AH8" s="306" t="s">
        <v>102</v>
      </c>
      <c r="AI8" s="305">
        <v>2015</v>
      </c>
      <c r="AJ8" s="305">
        <v>2016</v>
      </c>
      <c r="AK8" s="306" t="s">
        <v>102</v>
      </c>
      <c r="AL8" s="305">
        <v>2015</v>
      </c>
      <c r="AM8" s="305">
        <v>2016</v>
      </c>
      <c r="AN8" s="306" t="s">
        <v>102</v>
      </c>
      <c r="AO8" s="305">
        <v>2015</v>
      </c>
      <c r="AP8" s="305">
        <v>2016</v>
      </c>
      <c r="AQ8" s="306" t="s">
        <v>102</v>
      </c>
      <c r="AR8" s="305">
        <v>2015</v>
      </c>
      <c r="AS8" s="305">
        <v>2016</v>
      </c>
      <c r="AT8" s="306" t="s">
        <v>102</v>
      </c>
      <c r="AU8" s="192"/>
      <c r="AV8" s="307"/>
      <c r="AW8" s="308"/>
      <c r="AX8" s="308"/>
      <c r="AY8" s="307"/>
      <c r="AZ8" s="308"/>
      <c r="BA8" s="308"/>
      <c r="BB8" s="307"/>
      <c r="BC8" s="308"/>
      <c r="BD8" s="308"/>
      <c r="BE8" s="307"/>
      <c r="BF8" s="308"/>
      <c r="BG8" s="308"/>
      <c r="BH8" s="307"/>
      <c r="BI8" s="308"/>
      <c r="BJ8" s="308"/>
      <c r="BK8" s="307"/>
    </row>
    <row r="9" spans="1:63" ht="18.75" customHeight="1" x14ac:dyDescent="0.3">
      <c r="A9" s="309"/>
      <c r="B9" s="310"/>
      <c r="C9" s="310"/>
      <c r="D9" s="310"/>
      <c r="E9" s="310"/>
      <c r="F9" s="310"/>
      <c r="G9" s="310"/>
      <c r="H9" s="310"/>
      <c r="I9" s="310"/>
      <c r="J9" s="310"/>
      <c r="K9" s="311"/>
      <c r="L9" s="311"/>
      <c r="M9" s="311"/>
      <c r="N9" s="312"/>
      <c r="O9" s="312"/>
      <c r="P9" s="313"/>
      <c r="Q9" s="311"/>
      <c r="R9" s="311"/>
      <c r="S9" s="313"/>
      <c r="T9" s="311"/>
      <c r="U9" s="311"/>
      <c r="V9" s="313"/>
      <c r="W9" s="311"/>
      <c r="X9" s="311"/>
      <c r="Y9" s="313"/>
      <c r="Z9" s="311"/>
      <c r="AA9" s="311"/>
      <c r="AB9" s="313"/>
      <c r="AC9" s="311"/>
      <c r="AD9" s="311"/>
      <c r="AE9" s="313"/>
      <c r="AF9" s="311"/>
      <c r="AG9" s="311"/>
      <c r="AH9" s="313"/>
      <c r="AI9" s="311"/>
      <c r="AJ9" s="311"/>
      <c r="AK9" s="313"/>
      <c r="AL9" s="311"/>
      <c r="AM9" s="311"/>
      <c r="AN9" s="313"/>
      <c r="AO9" s="311"/>
      <c r="AP9" s="311"/>
      <c r="AQ9" s="313"/>
      <c r="AR9" s="311"/>
      <c r="AS9" s="311"/>
      <c r="AT9" s="313"/>
      <c r="AU9" s="192"/>
      <c r="AV9" s="192"/>
    </row>
    <row r="10" spans="1:63" s="104" customFormat="1" ht="18.75" customHeight="1" x14ac:dyDescent="0.3">
      <c r="A10" s="314" t="s">
        <v>225</v>
      </c>
      <c r="B10" s="315"/>
      <c r="C10" s="315"/>
      <c r="D10" s="315"/>
      <c r="E10" s="315"/>
      <c r="F10" s="315"/>
      <c r="G10" s="315"/>
      <c r="H10" s="315"/>
      <c r="I10" s="315"/>
      <c r="J10" s="315"/>
      <c r="K10" s="311"/>
      <c r="L10" s="311"/>
      <c r="M10" s="311"/>
      <c r="N10" s="312"/>
      <c r="O10" s="312"/>
      <c r="P10" s="313"/>
      <c r="Q10" s="311"/>
      <c r="R10" s="311"/>
      <c r="S10" s="313"/>
      <c r="T10" s="311"/>
      <c r="U10" s="311"/>
      <c r="V10" s="313"/>
      <c r="W10" s="311"/>
      <c r="X10" s="311"/>
      <c r="Y10" s="313"/>
      <c r="Z10" s="311"/>
      <c r="AA10" s="311"/>
      <c r="AB10" s="313"/>
      <c r="AC10" s="311"/>
      <c r="AD10" s="311"/>
      <c r="AE10" s="313"/>
      <c r="AF10" s="311"/>
      <c r="AG10" s="311"/>
      <c r="AH10" s="313"/>
      <c r="AI10" s="311"/>
      <c r="AJ10" s="311"/>
      <c r="AK10" s="313"/>
      <c r="AL10" s="311"/>
      <c r="AM10" s="311"/>
      <c r="AN10" s="313"/>
      <c r="AO10" s="311"/>
      <c r="AP10" s="311"/>
      <c r="AQ10" s="313"/>
      <c r="AR10" s="311"/>
      <c r="AS10" s="311"/>
      <c r="AT10" s="313"/>
      <c r="AU10" s="193"/>
      <c r="AV10" s="193"/>
    </row>
    <row r="11" spans="1:63" s="104" customFormat="1" ht="18.75" customHeight="1" x14ac:dyDescent="0.3">
      <c r="A11" s="316"/>
      <c r="B11" s="315"/>
      <c r="C11" s="315"/>
      <c r="D11" s="315"/>
      <c r="E11" s="315"/>
      <c r="F11" s="315"/>
      <c r="G11" s="315"/>
      <c r="H11" s="315"/>
      <c r="I11" s="315"/>
      <c r="J11" s="315"/>
      <c r="K11" s="311"/>
      <c r="L11" s="311"/>
      <c r="M11" s="311"/>
      <c r="N11" s="312"/>
      <c r="O11" s="312"/>
      <c r="P11" s="313"/>
      <c r="Q11" s="311"/>
      <c r="R11" s="311"/>
      <c r="S11" s="313"/>
      <c r="T11" s="311"/>
      <c r="U11" s="311"/>
      <c r="V11" s="313"/>
      <c r="W11" s="311"/>
      <c r="X11" s="311"/>
      <c r="Y11" s="313"/>
      <c r="Z11" s="311"/>
      <c r="AA11" s="311"/>
      <c r="AB11" s="313"/>
      <c r="AC11" s="311"/>
      <c r="AD11" s="311"/>
      <c r="AE11" s="313"/>
      <c r="AF11" s="311"/>
      <c r="AG11" s="311"/>
      <c r="AH11" s="313"/>
      <c r="AI11" s="311"/>
      <c r="AJ11" s="311"/>
      <c r="AK11" s="313"/>
      <c r="AL11" s="311"/>
      <c r="AM11" s="311"/>
      <c r="AN11" s="313"/>
      <c r="AO11" s="311"/>
      <c r="AP11" s="311"/>
      <c r="AQ11" s="313"/>
      <c r="AR11" s="311"/>
      <c r="AS11" s="311"/>
      <c r="AT11" s="313"/>
      <c r="AU11" s="193"/>
      <c r="AV11" s="193"/>
    </row>
    <row r="12" spans="1:63" s="104" customFormat="1" ht="20.100000000000001" customHeight="1" x14ac:dyDescent="0.3">
      <c r="A12" s="314" t="s">
        <v>226</v>
      </c>
      <c r="B12" s="204"/>
      <c r="C12" s="204"/>
      <c r="D12" s="204"/>
      <c r="E12" s="204"/>
      <c r="F12" s="204"/>
      <c r="G12" s="204"/>
      <c r="H12" s="204"/>
      <c r="I12" s="204"/>
      <c r="J12" s="204"/>
      <c r="K12" s="311"/>
      <c r="L12" s="311"/>
      <c r="M12" s="311"/>
      <c r="N12" s="312"/>
      <c r="O12" s="312"/>
      <c r="P12" s="313"/>
      <c r="Q12" s="311"/>
      <c r="R12" s="311"/>
      <c r="S12" s="313"/>
      <c r="T12" s="311"/>
      <c r="U12" s="311"/>
      <c r="V12" s="313"/>
      <c r="W12" s="311"/>
      <c r="X12" s="311"/>
      <c r="Y12" s="313"/>
      <c r="Z12" s="311"/>
      <c r="AA12" s="311"/>
      <c r="AB12" s="313"/>
      <c r="AC12" s="311"/>
      <c r="AD12" s="311"/>
      <c r="AE12" s="313"/>
      <c r="AF12" s="311"/>
      <c r="AG12" s="311"/>
      <c r="AH12" s="313"/>
      <c r="AI12" s="311"/>
      <c r="AJ12" s="311"/>
      <c r="AK12" s="313"/>
      <c r="AL12" s="311"/>
      <c r="AM12" s="311"/>
      <c r="AN12" s="313"/>
      <c r="AO12" s="311"/>
      <c r="AP12" s="311"/>
      <c r="AQ12" s="313"/>
      <c r="AR12" s="311"/>
      <c r="AS12" s="311"/>
      <c r="AT12" s="313"/>
      <c r="AU12" s="193"/>
      <c r="AV12" s="193"/>
    </row>
    <row r="13" spans="1:63" s="321" customFormat="1" ht="20.100000000000001" customHeight="1" x14ac:dyDescent="0.3">
      <c r="A13" s="314" t="s">
        <v>227</v>
      </c>
      <c r="B13" s="317"/>
      <c r="C13" s="317"/>
      <c r="D13" s="317"/>
      <c r="E13" s="317"/>
      <c r="F13" s="317"/>
      <c r="G13" s="317"/>
      <c r="H13" s="317"/>
      <c r="I13" s="317"/>
      <c r="J13" s="317"/>
      <c r="K13" s="106"/>
      <c r="L13" s="106"/>
      <c r="M13" s="106"/>
      <c r="N13" s="318"/>
      <c r="O13" s="318"/>
      <c r="P13" s="319"/>
      <c r="Q13" s="106"/>
      <c r="R13" s="106"/>
      <c r="S13" s="319"/>
      <c r="T13" s="106"/>
      <c r="U13" s="106"/>
      <c r="V13" s="319"/>
      <c r="W13" s="106"/>
      <c r="X13" s="106"/>
      <c r="Y13" s="319"/>
      <c r="Z13" s="106"/>
      <c r="AA13" s="106"/>
      <c r="AB13" s="319"/>
      <c r="AC13" s="106"/>
      <c r="AD13" s="106"/>
      <c r="AE13" s="319"/>
      <c r="AF13" s="106"/>
      <c r="AG13" s="106"/>
      <c r="AH13" s="319"/>
      <c r="AI13" s="106"/>
      <c r="AJ13" s="106"/>
      <c r="AK13" s="319"/>
      <c r="AL13" s="106"/>
      <c r="AM13" s="106"/>
      <c r="AN13" s="319"/>
      <c r="AO13" s="106"/>
      <c r="AP13" s="106"/>
      <c r="AQ13" s="319"/>
      <c r="AR13" s="106"/>
      <c r="AS13" s="106"/>
      <c r="AT13" s="319"/>
      <c r="AU13" s="320"/>
      <c r="AV13" s="320"/>
    </row>
    <row r="14" spans="1:63" s="321" customFormat="1" ht="20.100000000000001" customHeight="1" x14ac:dyDescent="0.3">
      <c r="A14" s="108" t="s">
        <v>228</v>
      </c>
      <c r="B14" s="319"/>
      <c r="C14" s="319"/>
      <c r="D14" s="319"/>
      <c r="E14" s="319"/>
      <c r="F14" s="319"/>
      <c r="G14" s="319"/>
      <c r="H14" s="319"/>
      <c r="I14" s="319"/>
      <c r="J14" s="319"/>
      <c r="K14" s="106"/>
      <c r="L14" s="106"/>
      <c r="M14" s="106"/>
      <c r="N14" s="318"/>
      <c r="O14" s="318"/>
      <c r="P14" s="319"/>
      <c r="Q14" s="106">
        <v>880.92898575000004</v>
      </c>
      <c r="R14" s="106">
        <v>871.36385274999998</v>
      </c>
      <c r="S14" s="319">
        <f t="shared" ref="S14:S28" si="0">IF(Q14=0, "    ---- ", IF(ABS(ROUND(100/Q14*R14-100,1))&lt;999,ROUND(100/Q14*R14-100,1),IF(ROUND(100/Q14*R14-100,1)&gt;999,999,-999)))</f>
        <v>-1.1000000000000001</v>
      </c>
      <c r="T14" s="106"/>
      <c r="U14" s="106"/>
      <c r="V14" s="319"/>
      <c r="W14" s="106"/>
      <c r="X14" s="106"/>
      <c r="Y14" s="319"/>
      <c r="Z14" s="106"/>
      <c r="AA14" s="106"/>
      <c r="AB14" s="319"/>
      <c r="AC14" s="106"/>
      <c r="AD14" s="106"/>
      <c r="AE14" s="319"/>
      <c r="AF14" s="106"/>
      <c r="AG14" s="106"/>
      <c r="AH14" s="319"/>
      <c r="AI14" s="106">
        <v>0.217</v>
      </c>
      <c r="AJ14" s="106">
        <v>1.57</v>
      </c>
      <c r="AK14" s="319">
        <f t="shared" ref="AK14:AK28" si="1">IF(AI14=0, "    ---- ", IF(ABS(ROUND(100/AI14*AJ14-100,1))&lt;999,ROUND(100/AI14*AJ14-100,1),IF(ROUND(100/AI14*AJ14-100,1)&gt;999,999,-999)))</f>
        <v>623.5</v>
      </c>
      <c r="AL14" s="106"/>
      <c r="AM14" s="106"/>
      <c r="AN14" s="319"/>
      <c r="AO14" s="106">
        <f>B14+E14+H14+K14+Q14+T14+W14+Z14+AF14+AI14+AL14</f>
        <v>881.14598575000002</v>
      </c>
      <c r="AP14" s="106">
        <f t="shared" ref="AO14:AP29" si="2">C14+F14+I14+L14+R14+U14+X14+AA14+AG14+AJ14+AM14</f>
        <v>872.93385275000003</v>
      </c>
      <c r="AQ14" s="319">
        <f t="shared" ref="AQ14:AQ28" si="3">IF(AO14=0, "    ---- ", IF(ABS(ROUND(100/AO14*AP14-100,1))&lt;999,ROUND(100/AO14*AP14-100,1),IF(ROUND(100/AO14*AP14-100,1)&gt;999,999,-999)))</f>
        <v>-0.9</v>
      </c>
      <c r="AR14" s="106">
        <f t="shared" ref="AR14:AS29" si="4">B14+E14+H14+K14+N14+Q14+T14+W14+Z14+AC14+AF14+AI14+AL14</f>
        <v>881.14598575000002</v>
      </c>
      <c r="AS14" s="106">
        <f t="shared" si="4"/>
        <v>872.93385275000003</v>
      </c>
      <c r="AT14" s="319">
        <f t="shared" ref="AT14:AT29" si="5">IF(AR14=0, "    ---- ", IF(ABS(ROUND(100/AR14*AS14-100,1))&lt;999,ROUND(100/AR14*AS14-100,1),IF(ROUND(100/AR14*AS14-100,1)&gt;999,999,-999)))</f>
        <v>-0.9</v>
      </c>
      <c r="AU14" s="320"/>
      <c r="AV14" s="320"/>
    </row>
    <row r="15" spans="1:63" s="321" customFormat="1" ht="20.100000000000001" customHeight="1" x14ac:dyDescent="0.3">
      <c r="A15" s="108" t="s">
        <v>229</v>
      </c>
      <c r="B15" s="319"/>
      <c r="C15" s="319"/>
      <c r="D15" s="319"/>
      <c r="E15" s="319">
        <v>1238.4169999999999</v>
      </c>
      <c r="F15" s="319">
        <v>132.52100000000002</v>
      </c>
      <c r="G15" s="319">
        <f t="shared" ref="G15:G28" si="6">IF(E15=0, "    ---- ", IF(ABS(ROUND(100/E15*F15-100,1))&lt;999,ROUND(100/E15*F15-100,1),IF(ROUND(100/E15*F15-100,1)&gt;999,999,-999)))</f>
        <v>-89.3</v>
      </c>
      <c r="H15" s="319"/>
      <c r="I15" s="319"/>
      <c r="J15" s="319"/>
      <c r="K15" s="106"/>
      <c r="L15" s="106"/>
      <c r="M15" s="106"/>
      <c r="N15" s="318"/>
      <c r="O15" s="318"/>
      <c r="P15" s="319"/>
      <c r="Q15" s="106">
        <v>4225.8043425799997</v>
      </c>
      <c r="R15" s="106">
        <v>5449.2481035800001</v>
      </c>
      <c r="S15" s="319">
        <f t="shared" si="0"/>
        <v>29</v>
      </c>
      <c r="T15" s="106"/>
      <c r="U15" s="106"/>
      <c r="V15" s="319"/>
      <c r="W15" s="106"/>
      <c r="X15" s="106"/>
      <c r="Y15" s="319"/>
      <c r="Z15" s="106">
        <v>631</v>
      </c>
      <c r="AA15" s="106">
        <v>851</v>
      </c>
      <c r="AB15" s="319">
        <f t="shared" ref="AB15:AB28" si="7">IF(Z15=0, "    ---- ", IF(ABS(ROUND(100/Z15*AA15-100,1))&lt;999,ROUND(100/Z15*AA15-100,1),IF(ROUND(100/Z15*AA15-100,1)&gt;999,999,-999)))</f>
        <v>34.9</v>
      </c>
      <c r="AC15" s="106"/>
      <c r="AD15" s="106"/>
      <c r="AE15" s="319"/>
      <c r="AF15" s="106"/>
      <c r="AG15" s="106"/>
      <c r="AH15" s="319"/>
      <c r="AI15" s="106">
        <v>732.10400000000004</v>
      </c>
      <c r="AJ15" s="106">
        <v>763.46400000000006</v>
      </c>
      <c r="AK15" s="319">
        <f t="shared" si="1"/>
        <v>4.3</v>
      </c>
      <c r="AL15" s="106">
        <v>16863.900000000001</v>
      </c>
      <c r="AM15" s="106">
        <v>13895</v>
      </c>
      <c r="AN15" s="319">
        <f t="shared" ref="AN15:AN28" si="8">IF(AL15=0, "    ---- ", IF(ABS(ROUND(100/AL15*AM15-100,1))&lt;999,ROUND(100/AL15*AM15-100,1),IF(ROUND(100/AL15*AM15-100,1)&gt;999,999,-999)))</f>
        <v>-17.600000000000001</v>
      </c>
      <c r="AO15" s="106">
        <f t="shared" si="2"/>
        <v>23691.225342580001</v>
      </c>
      <c r="AP15" s="106">
        <f t="shared" si="2"/>
        <v>21091.233103580002</v>
      </c>
      <c r="AQ15" s="319">
        <f t="shared" si="3"/>
        <v>-11</v>
      </c>
      <c r="AR15" s="106">
        <f t="shared" si="4"/>
        <v>23691.225342580001</v>
      </c>
      <c r="AS15" s="106">
        <f t="shared" si="4"/>
        <v>21091.233103580002</v>
      </c>
      <c r="AT15" s="319">
        <f t="shared" si="5"/>
        <v>-11</v>
      </c>
      <c r="AU15" s="320"/>
      <c r="AV15" s="320"/>
    </row>
    <row r="16" spans="1:63" s="321" customFormat="1" ht="20.100000000000001" customHeight="1" x14ac:dyDescent="0.3">
      <c r="A16" s="108" t="s">
        <v>230</v>
      </c>
      <c r="B16" s="319"/>
      <c r="C16" s="319"/>
      <c r="D16" s="319"/>
      <c r="E16" s="319">
        <v>1602.038</v>
      </c>
      <c r="F16" s="319">
        <v>4967.1279999999997</v>
      </c>
      <c r="G16" s="319">
        <f t="shared" si="6"/>
        <v>210.1</v>
      </c>
      <c r="H16" s="319">
        <v>17.384482999999999</v>
      </c>
      <c r="I16" s="319">
        <v>21.902000000000001</v>
      </c>
      <c r="J16" s="319">
        <f t="shared" ref="J16:J17" si="9">IF(H16=0, "    ---- ", IF(ABS(ROUND(100/H16*I16-100,1))&lt;999,ROUND(100/H16*I16-100,1),IF(ROUND(100/H16*I16-100,1)&gt;999,999,-999)))</f>
        <v>26</v>
      </c>
      <c r="K16" s="106"/>
      <c r="L16" s="106"/>
      <c r="M16" s="106"/>
      <c r="N16" s="318"/>
      <c r="O16" s="318"/>
      <c r="P16" s="319"/>
      <c r="Q16" s="106">
        <v>9802.5966094699979</v>
      </c>
      <c r="R16" s="106">
        <v>15910.018811040001</v>
      </c>
      <c r="S16" s="319">
        <f t="shared" si="0"/>
        <v>62.3</v>
      </c>
      <c r="T16" s="106"/>
      <c r="U16" s="106">
        <v>121.2</v>
      </c>
      <c r="V16" s="319" t="str">
        <f t="shared" ref="V16:V17" si="10">IF(T16=0, "    ---- ", IF(ABS(ROUND(100/T16*U16-100,1))&lt;999,ROUND(100/T16*U16-100,1),IF(ROUND(100/T16*U16-100,1)&gt;999,999,-999)))</f>
        <v xml:space="preserve">    ---- </v>
      </c>
      <c r="W16" s="106"/>
      <c r="X16" s="106"/>
      <c r="Y16" s="319"/>
      <c r="Z16" s="106">
        <v>3559</v>
      </c>
      <c r="AA16" s="106">
        <v>3821</v>
      </c>
      <c r="AB16" s="319">
        <f t="shared" si="7"/>
        <v>7.4</v>
      </c>
      <c r="AC16" s="106"/>
      <c r="AD16" s="106"/>
      <c r="AE16" s="319"/>
      <c r="AF16" s="106"/>
      <c r="AG16" s="106"/>
      <c r="AH16" s="319"/>
      <c r="AI16" s="106">
        <v>756.84899999999993</v>
      </c>
      <c r="AJ16" s="106">
        <v>875.029</v>
      </c>
      <c r="AK16" s="319">
        <f t="shared" si="1"/>
        <v>15.6</v>
      </c>
      <c r="AL16" s="106">
        <v>1798.7</v>
      </c>
      <c r="AM16" s="106">
        <v>2688</v>
      </c>
      <c r="AN16" s="319">
        <f t="shared" si="8"/>
        <v>49.4</v>
      </c>
      <c r="AO16" s="106">
        <f t="shared" si="2"/>
        <v>17536.568092469999</v>
      </c>
      <c r="AP16" s="106">
        <f t="shared" si="2"/>
        <v>28404.27781104</v>
      </c>
      <c r="AQ16" s="319">
        <f t="shared" si="3"/>
        <v>62</v>
      </c>
      <c r="AR16" s="106">
        <f t="shared" si="4"/>
        <v>17536.568092469999</v>
      </c>
      <c r="AS16" s="106">
        <f t="shared" si="4"/>
        <v>28404.27781104</v>
      </c>
      <c r="AT16" s="319">
        <f t="shared" si="5"/>
        <v>62</v>
      </c>
      <c r="AU16" s="320"/>
      <c r="AV16" s="320"/>
    </row>
    <row r="17" spans="1:49" s="321" customFormat="1" ht="20.100000000000001" customHeight="1" x14ac:dyDescent="0.3">
      <c r="A17" s="108" t="s">
        <v>231</v>
      </c>
      <c r="B17" s="319"/>
      <c r="C17" s="319"/>
      <c r="D17" s="319"/>
      <c r="E17" s="319">
        <v>1602.038</v>
      </c>
      <c r="F17" s="319">
        <v>3102.6239999999998</v>
      </c>
      <c r="G17" s="319">
        <f t="shared" si="6"/>
        <v>93.7</v>
      </c>
      <c r="H17" s="319">
        <v>17.384482999999999</v>
      </c>
      <c r="I17" s="319">
        <v>21.902000000000001</v>
      </c>
      <c r="J17" s="319">
        <f t="shared" si="9"/>
        <v>26</v>
      </c>
      <c r="K17" s="106"/>
      <c r="L17" s="106"/>
      <c r="M17" s="106"/>
      <c r="N17" s="318"/>
      <c r="O17" s="318"/>
      <c r="P17" s="319"/>
      <c r="Q17" s="106">
        <v>3902.6603432399997</v>
      </c>
      <c r="R17" s="106">
        <v>9512.7486164900001</v>
      </c>
      <c r="S17" s="319">
        <f t="shared" si="0"/>
        <v>143.80000000000001</v>
      </c>
      <c r="T17" s="106"/>
      <c r="U17" s="106">
        <v>111.2</v>
      </c>
      <c r="V17" s="319" t="str">
        <f t="shared" si="10"/>
        <v xml:space="preserve">    ---- </v>
      </c>
      <c r="W17" s="106"/>
      <c r="X17" s="106"/>
      <c r="Y17" s="319"/>
      <c r="Z17" s="106">
        <v>436</v>
      </c>
      <c r="AA17" s="106">
        <v>329</v>
      </c>
      <c r="AB17" s="319">
        <f t="shared" si="7"/>
        <v>-24.5</v>
      </c>
      <c r="AC17" s="106"/>
      <c r="AD17" s="106"/>
      <c r="AE17" s="319"/>
      <c r="AF17" s="106"/>
      <c r="AG17" s="106"/>
      <c r="AH17" s="319"/>
      <c r="AI17" s="106">
        <v>274.14499999999998</v>
      </c>
      <c r="AJ17" s="106">
        <v>229.64699999999999</v>
      </c>
      <c r="AK17" s="319">
        <f t="shared" si="1"/>
        <v>-16.2</v>
      </c>
      <c r="AL17" s="106"/>
      <c r="AM17" s="106"/>
      <c r="AN17" s="319"/>
      <c r="AO17" s="106">
        <f t="shared" si="2"/>
        <v>6232.2278262399996</v>
      </c>
      <c r="AP17" s="106">
        <f t="shared" si="2"/>
        <v>13307.121616490002</v>
      </c>
      <c r="AQ17" s="319">
        <f t="shared" si="3"/>
        <v>113.5</v>
      </c>
      <c r="AR17" s="106">
        <f t="shared" si="4"/>
        <v>6232.2278262399996</v>
      </c>
      <c r="AS17" s="106">
        <f t="shared" si="4"/>
        <v>13307.121616490002</v>
      </c>
      <c r="AT17" s="319">
        <f t="shared" si="5"/>
        <v>113.5</v>
      </c>
      <c r="AU17" s="320"/>
      <c r="AV17" s="320"/>
    </row>
    <row r="18" spans="1:49" s="321" customFormat="1" ht="20.100000000000001" customHeight="1" x14ac:dyDescent="0.3">
      <c r="A18" s="108" t="s">
        <v>232</v>
      </c>
      <c r="B18" s="319"/>
      <c r="C18" s="319"/>
      <c r="D18" s="319"/>
      <c r="E18" s="319">
        <v>1602.038</v>
      </c>
      <c r="F18" s="319">
        <v>3102.6239999999998</v>
      </c>
      <c r="G18" s="319">
        <f t="shared" si="6"/>
        <v>93.7</v>
      </c>
      <c r="H18" s="319"/>
      <c r="I18" s="319"/>
      <c r="J18" s="319"/>
      <c r="K18" s="106"/>
      <c r="L18" s="106"/>
      <c r="M18" s="106"/>
      <c r="N18" s="318"/>
      <c r="O18" s="318"/>
      <c r="P18" s="319"/>
      <c r="Q18" s="106">
        <v>3902.6603432399997</v>
      </c>
      <c r="R18" s="106">
        <v>9512.7486164900001</v>
      </c>
      <c r="S18" s="319">
        <f t="shared" si="0"/>
        <v>143.80000000000001</v>
      </c>
      <c r="T18" s="106"/>
      <c r="U18" s="106"/>
      <c r="V18" s="319"/>
      <c r="W18" s="106"/>
      <c r="X18" s="106"/>
      <c r="Y18" s="319"/>
      <c r="Z18" s="106"/>
      <c r="AA18" s="106"/>
      <c r="AB18" s="319"/>
      <c r="AC18" s="106"/>
      <c r="AD18" s="106"/>
      <c r="AE18" s="319"/>
      <c r="AF18" s="106"/>
      <c r="AG18" s="106"/>
      <c r="AH18" s="319"/>
      <c r="AI18" s="106">
        <v>266.68029127999966</v>
      </c>
      <c r="AJ18" s="106">
        <v>46.459725990000017</v>
      </c>
      <c r="AK18" s="319">
        <f t="shared" si="1"/>
        <v>-82.6</v>
      </c>
      <c r="AL18" s="106"/>
      <c r="AM18" s="106"/>
      <c r="AN18" s="319"/>
      <c r="AO18" s="106">
        <f t="shared" si="2"/>
        <v>5771.3786345199987</v>
      </c>
      <c r="AP18" s="106">
        <f t="shared" si="2"/>
        <v>12661.83234248</v>
      </c>
      <c r="AQ18" s="319">
        <f t="shared" si="3"/>
        <v>119.4</v>
      </c>
      <c r="AR18" s="106">
        <f t="shared" si="4"/>
        <v>5771.3786345199987</v>
      </c>
      <c r="AS18" s="106">
        <f t="shared" si="4"/>
        <v>12661.83234248</v>
      </c>
      <c r="AT18" s="319">
        <f t="shared" si="5"/>
        <v>119.4</v>
      </c>
      <c r="AU18" s="320"/>
      <c r="AV18" s="320"/>
    </row>
    <row r="19" spans="1:49" s="321" customFormat="1" ht="20.100000000000001" customHeight="1" x14ac:dyDescent="0.3">
      <c r="A19" s="108" t="s">
        <v>233</v>
      </c>
      <c r="B19" s="319"/>
      <c r="C19" s="319"/>
      <c r="D19" s="319"/>
      <c r="E19" s="319"/>
      <c r="F19" s="319">
        <v>1864.5039999999999</v>
      </c>
      <c r="G19" s="319" t="str">
        <f t="shared" si="6"/>
        <v xml:space="preserve">    ---- </v>
      </c>
      <c r="H19" s="319"/>
      <c r="I19" s="319"/>
      <c r="J19" s="319"/>
      <c r="K19" s="106"/>
      <c r="L19" s="106"/>
      <c r="M19" s="106"/>
      <c r="N19" s="318"/>
      <c r="O19" s="318"/>
      <c r="P19" s="319"/>
      <c r="Q19" s="106">
        <v>5899.9362662299991</v>
      </c>
      <c r="R19" s="106">
        <v>6397.2701945500003</v>
      </c>
      <c r="S19" s="319">
        <f t="shared" si="0"/>
        <v>8.4</v>
      </c>
      <c r="T19" s="106"/>
      <c r="U19" s="106">
        <v>10</v>
      </c>
      <c r="V19" s="319" t="str">
        <f t="shared" ref="V19:V28" si="11">IF(T19=0, "    ---- ", IF(ABS(ROUND(100/T19*U19-100,1))&lt;999,ROUND(100/T19*U19-100,1),IF(ROUND(100/T19*U19-100,1)&gt;999,999,-999)))</f>
        <v xml:space="preserve">    ---- </v>
      </c>
      <c r="W19" s="106"/>
      <c r="X19" s="106"/>
      <c r="Y19" s="319"/>
      <c r="Z19" s="106">
        <v>3123</v>
      </c>
      <c r="AA19" s="106">
        <v>3492</v>
      </c>
      <c r="AB19" s="319">
        <f t="shared" si="7"/>
        <v>11.8</v>
      </c>
      <c r="AC19" s="106"/>
      <c r="AD19" s="106"/>
      <c r="AE19" s="319"/>
      <c r="AF19" s="106"/>
      <c r="AG19" s="106"/>
      <c r="AH19" s="319"/>
      <c r="AI19" s="106">
        <v>482.70400000000001</v>
      </c>
      <c r="AJ19" s="106">
        <v>645.38199999999995</v>
      </c>
      <c r="AK19" s="319">
        <f t="shared" si="1"/>
        <v>33.700000000000003</v>
      </c>
      <c r="AL19" s="106">
        <v>1798.7</v>
      </c>
      <c r="AM19" s="106">
        <v>2688</v>
      </c>
      <c r="AN19" s="319">
        <f t="shared" si="8"/>
        <v>49.4</v>
      </c>
      <c r="AO19" s="106">
        <f t="shared" si="2"/>
        <v>11304.34026623</v>
      </c>
      <c r="AP19" s="106">
        <f t="shared" si="2"/>
        <v>15097.15619455</v>
      </c>
      <c r="AQ19" s="319">
        <f t="shared" si="3"/>
        <v>33.6</v>
      </c>
      <c r="AR19" s="106">
        <f t="shared" si="4"/>
        <v>11304.34026623</v>
      </c>
      <c r="AS19" s="106">
        <f t="shared" si="4"/>
        <v>15097.15619455</v>
      </c>
      <c r="AT19" s="319">
        <f t="shared" si="5"/>
        <v>33.6</v>
      </c>
      <c r="AU19" s="320"/>
      <c r="AV19" s="320"/>
    </row>
    <row r="20" spans="1:49" s="321" customFormat="1" ht="20.100000000000001" customHeight="1" x14ac:dyDescent="0.3">
      <c r="A20" s="108" t="s">
        <v>234</v>
      </c>
      <c r="B20" s="319">
        <v>152.53299999999999</v>
      </c>
      <c r="C20" s="319">
        <v>153.65100000000001</v>
      </c>
      <c r="D20" s="319">
        <f>IF(B20=0, "    ---- ", IF(ABS(ROUND(100/B20*C20-100,1))&lt;999,ROUND(100/B20*C20-100,1),IF(ROUND(100/B20*C20-100,1)&gt;999,999,-999)))</f>
        <v>0.7</v>
      </c>
      <c r="E20" s="319">
        <v>19029.191000000003</v>
      </c>
      <c r="F20" s="319">
        <v>22612.025000000001</v>
      </c>
      <c r="G20" s="319">
        <f t="shared" si="6"/>
        <v>18.8</v>
      </c>
      <c r="H20" s="319">
        <v>103.11318800000001</v>
      </c>
      <c r="I20" s="319">
        <v>126.938</v>
      </c>
      <c r="J20" s="319">
        <f t="shared" ref="J20:J28" si="12">IF(H20=0, "    ---- ", IF(ABS(ROUND(100/H20*I20-100,1))&lt;999,ROUND(100/H20*I20-100,1),IF(ROUND(100/H20*I20-100,1)&gt;999,999,-999)))</f>
        <v>23.1</v>
      </c>
      <c r="K20" s="106">
        <v>293.63299999999998</v>
      </c>
      <c r="L20" s="106">
        <v>401.476</v>
      </c>
      <c r="M20" s="106">
        <f t="shared" ref="M20:M28" si="13">IF(K20=0, "    ---- ", IF(ABS(ROUND(100/K20*L20-100,1))&lt;999,ROUND(100/K20*L20-100,1),IF(ROUND(100/K20*L20-100,1)&gt;999,999,-999)))</f>
        <v>36.700000000000003</v>
      </c>
      <c r="N20" s="318"/>
      <c r="O20" s="318"/>
      <c r="P20" s="319"/>
      <c r="Q20" s="106">
        <v>9033.4037562899994</v>
      </c>
      <c r="R20" s="106">
        <v>10312.07545721</v>
      </c>
      <c r="S20" s="319">
        <f t="shared" si="0"/>
        <v>14.2</v>
      </c>
      <c r="T20" s="106">
        <v>117.4</v>
      </c>
      <c r="U20" s="106">
        <v>187.4</v>
      </c>
      <c r="V20" s="319">
        <f t="shared" si="11"/>
        <v>59.6</v>
      </c>
      <c r="W20" s="106">
        <v>5394.5</v>
      </c>
      <c r="X20" s="106">
        <v>7980.5</v>
      </c>
      <c r="Y20" s="319">
        <f t="shared" ref="Y20:Y28" si="14">IF(W20=0, "    ---- ", IF(ABS(ROUND(100/W20*X20-100,1))&lt;999,ROUND(100/W20*X20-100,1),IF(ROUND(100/W20*X20-100,1)&gt;999,999,-999)))</f>
        <v>47.9</v>
      </c>
      <c r="Z20" s="106">
        <v>1935</v>
      </c>
      <c r="AA20" s="106">
        <v>2016</v>
      </c>
      <c r="AB20" s="319">
        <f t="shared" si="7"/>
        <v>4.2</v>
      </c>
      <c r="AC20" s="106"/>
      <c r="AD20" s="106"/>
      <c r="AE20" s="319"/>
      <c r="AF20" s="106">
        <v>421.63791347</v>
      </c>
      <c r="AG20" s="106">
        <v>421.09773174999998</v>
      </c>
      <c r="AH20" s="319">
        <f t="shared" ref="AH20:AH28" si="15">IF(AF20=0, "    ---- ", IF(ABS(ROUND(100/AF20*AG20-100,1))&lt;999,ROUND(100/AF20*AG20-100,1),IF(ROUND(100/AF20*AG20-100,1)&gt;999,999,-999)))</f>
        <v>-0.1</v>
      </c>
      <c r="AI20" s="106">
        <v>2777.0050000000001</v>
      </c>
      <c r="AJ20" s="106">
        <v>2921.7570000000001</v>
      </c>
      <c r="AK20" s="319">
        <f t="shared" si="1"/>
        <v>5.2</v>
      </c>
      <c r="AL20" s="106">
        <v>10905.6</v>
      </c>
      <c r="AM20" s="106">
        <v>14079</v>
      </c>
      <c r="AN20" s="319">
        <f t="shared" si="8"/>
        <v>29.1</v>
      </c>
      <c r="AO20" s="106">
        <f t="shared" si="2"/>
        <v>50163.016857759998</v>
      </c>
      <c r="AP20" s="106">
        <f t="shared" si="2"/>
        <v>61211.920188960001</v>
      </c>
      <c r="AQ20" s="319">
        <f t="shared" si="3"/>
        <v>22</v>
      </c>
      <c r="AR20" s="106">
        <f t="shared" si="4"/>
        <v>50163.016857759998</v>
      </c>
      <c r="AS20" s="106">
        <f t="shared" si="4"/>
        <v>61211.920188960001</v>
      </c>
      <c r="AT20" s="319">
        <f t="shared" si="5"/>
        <v>22</v>
      </c>
      <c r="AU20" s="320"/>
      <c r="AV20" s="320"/>
    </row>
    <row r="21" spans="1:49" s="321" customFormat="1" ht="20.100000000000001" customHeight="1" x14ac:dyDescent="0.3">
      <c r="A21" s="108" t="s">
        <v>235</v>
      </c>
      <c r="B21" s="319">
        <v>2.5209999999999999</v>
      </c>
      <c r="C21" s="319">
        <v>2.4239999999999999</v>
      </c>
      <c r="D21" s="319">
        <f>IF(B21=0, "    ---- ", IF(ABS(ROUND(100/B21*C21-100,1))&lt;999,ROUND(100/B21*C21-100,1),IF(ROUND(100/B21*C21-100,1)&gt;999,999,-999)))</f>
        <v>-3.8</v>
      </c>
      <c r="E21" s="319">
        <v>986.21600000000001</v>
      </c>
      <c r="F21" s="319">
        <v>949.86</v>
      </c>
      <c r="G21" s="319">
        <f t="shared" si="6"/>
        <v>-3.7</v>
      </c>
      <c r="H21" s="319">
        <v>10.965775000000001</v>
      </c>
      <c r="I21" s="319">
        <v>14.919</v>
      </c>
      <c r="J21" s="319">
        <f t="shared" si="12"/>
        <v>36.1</v>
      </c>
      <c r="K21" s="106">
        <v>14.891999999999999</v>
      </c>
      <c r="L21" s="106">
        <v>24.329000000000001</v>
      </c>
      <c r="M21" s="106">
        <f t="shared" si="13"/>
        <v>63.4</v>
      </c>
      <c r="N21" s="318"/>
      <c r="O21" s="318"/>
      <c r="P21" s="319"/>
      <c r="Q21" s="106">
        <v>410.33172691000004</v>
      </c>
      <c r="R21" s="106">
        <v>405.91680000000002</v>
      </c>
      <c r="S21" s="319">
        <f t="shared" si="0"/>
        <v>-1.1000000000000001</v>
      </c>
      <c r="T21" s="106">
        <v>5.0999999999999996</v>
      </c>
      <c r="U21" s="106">
        <v>10.4</v>
      </c>
      <c r="V21" s="319">
        <f t="shared" si="11"/>
        <v>103.9</v>
      </c>
      <c r="W21" s="106">
        <v>7</v>
      </c>
      <c r="X21" s="106">
        <v>6</v>
      </c>
      <c r="Y21" s="319">
        <f t="shared" si="14"/>
        <v>-14.3</v>
      </c>
      <c r="Z21" s="106">
        <v>108</v>
      </c>
      <c r="AA21" s="106">
        <v>714</v>
      </c>
      <c r="AB21" s="319">
        <f t="shared" si="7"/>
        <v>561.1</v>
      </c>
      <c r="AC21" s="106"/>
      <c r="AD21" s="106"/>
      <c r="AE21" s="319"/>
      <c r="AF21" s="106">
        <v>130.53155034</v>
      </c>
      <c r="AG21" s="106">
        <v>120.05132408</v>
      </c>
      <c r="AH21" s="319">
        <f t="shared" si="15"/>
        <v>-8</v>
      </c>
      <c r="AI21" s="106">
        <v>1.3180000000000001</v>
      </c>
      <c r="AJ21" s="106">
        <v>1.3149999999999999</v>
      </c>
      <c r="AK21" s="319">
        <f t="shared" si="1"/>
        <v>-0.2</v>
      </c>
      <c r="AL21" s="106">
        <v>61.7</v>
      </c>
      <c r="AM21" s="106">
        <v>63</v>
      </c>
      <c r="AN21" s="319">
        <f t="shared" si="8"/>
        <v>2.1</v>
      </c>
      <c r="AO21" s="106">
        <f t="shared" si="2"/>
        <v>1738.57605225</v>
      </c>
      <c r="AP21" s="106">
        <f t="shared" si="2"/>
        <v>2312.2151240799999</v>
      </c>
      <c r="AQ21" s="319">
        <f t="shared" si="3"/>
        <v>33</v>
      </c>
      <c r="AR21" s="106">
        <f t="shared" si="4"/>
        <v>1738.57605225</v>
      </c>
      <c r="AS21" s="106">
        <f t="shared" si="4"/>
        <v>2312.2151240799999</v>
      </c>
      <c r="AT21" s="319">
        <f t="shared" si="5"/>
        <v>33</v>
      </c>
      <c r="AU21" s="320"/>
      <c r="AV21" s="320"/>
    </row>
    <row r="22" spans="1:49" s="321" customFormat="1" ht="20.100000000000001" customHeight="1" x14ac:dyDescent="0.3">
      <c r="A22" s="108" t="s">
        <v>236</v>
      </c>
      <c r="B22" s="319">
        <v>150.012</v>
      </c>
      <c r="C22" s="319">
        <v>151.227</v>
      </c>
      <c r="D22" s="319">
        <f>IF(B22=0, "    ---- ", IF(ABS(ROUND(100/B22*C22-100,1))&lt;999,ROUND(100/B22*C22-100,1),IF(ROUND(100/B22*C22-100,1)&gt;999,999,-999)))</f>
        <v>0.8</v>
      </c>
      <c r="E22" s="319">
        <v>18074.698</v>
      </c>
      <c r="F22" s="319">
        <v>21612.983</v>
      </c>
      <c r="G22" s="319">
        <f t="shared" si="6"/>
        <v>19.600000000000001</v>
      </c>
      <c r="H22" s="319">
        <v>81.748637000000002</v>
      </c>
      <c r="I22" s="319">
        <v>94.325000000000003</v>
      </c>
      <c r="J22" s="319">
        <f t="shared" si="12"/>
        <v>15.4</v>
      </c>
      <c r="K22" s="106">
        <v>278.74099999999999</v>
      </c>
      <c r="L22" s="106">
        <v>282.27199999999999</v>
      </c>
      <c r="M22" s="106">
        <f t="shared" si="13"/>
        <v>1.3</v>
      </c>
      <c r="N22" s="318"/>
      <c r="O22" s="318"/>
      <c r="P22" s="319"/>
      <c r="Q22" s="106">
        <v>7411.0227976599999</v>
      </c>
      <c r="R22" s="106">
        <v>7644.8056767899998</v>
      </c>
      <c r="S22" s="319">
        <f t="shared" si="0"/>
        <v>3.2</v>
      </c>
      <c r="T22" s="106">
        <v>109.4</v>
      </c>
      <c r="U22" s="106">
        <v>156.19999999999999</v>
      </c>
      <c r="V22" s="319">
        <f t="shared" si="11"/>
        <v>42.8</v>
      </c>
      <c r="W22" s="106">
        <v>5386.5</v>
      </c>
      <c r="X22" s="106">
        <v>7973.5</v>
      </c>
      <c r="Y22" s="319">
        <f t="shared" si="14"/>
        <v>48</v>
      </c>
      <c r="Z22" s="106">
        <v>1839</v>
      </c>
      <c r="AA22" s="106">
        <v>1305</v>
      </c>
      <c r="AB22" s="319">
        <f t="shared" si="7"/>
        <v>-29</v>
      </c>
      <c r="AC22" s="106"/>
      <c r="AD22" s="106"/>
      <c r="AE22" s="319"/>
      <c r="AF22" s="106">
        <v>290.71987679</v>
      </c>
      <c r="AG22" s="106">
        <v>300.60274513999997</v>
      </c>
      <c r="AH22" s="319">
        <f t="shared" si="15"/>
        <v>3.4</v>
      </c>
      <c r="AI22" s="106">
        <v>2824.7539999999999</v>
      </c>
      <c r="AJ22" s="106">
        <v>2914.58</v>
      </c>
      <c r="AK22" s="319">
        <f t="shared" si="1"/>
        <v>3.2</v>
      </c>
      <c r="AL22" s="106">
        <v>9511.7000000000007</v>
      </c>
      <c r="AM22" s="106">
        <v>10063</v>
      </c>
      <c r="AN22" s="319">
        <f t="shared" si="8"/>
        <v>5.8</v>
      </c>
      <c r="AO22" s="106">
        <f t="shared" si="2"/>
        <v>45958.296311450002</v>
      </c>
      <c r="AP22" s="106">
        <f t="shared" si="2"/>
        <v>52498.495421929998</v>
      </c>
      <c r="AQ22" s="319">
        <f t="shared" si="3"/>
        <v>14.2</v>
      </c>
      <c r="AR22" s="106">
        <f t="shared" si="4"/>
        <v>45958.296311450002</v>
      </c>
      <c r="AS22" s="106">
        <f t="shared" si="4"/>
        <v>52498.495421929998</v>
      </c>
      <c r="AT22" s="319">
        <f t="shared" si="5"/>
        <v>14.2</v>
      </c>
      <c r="AU22" s="320"/>
      <c r="AV22" s="320"/>
    </row>
    <row r="23" spans="1:49" s="321" customFormat="1" ht="20.100000000000001" customHeight="1" x14ac:dyDescent="0.3">
      <c r="A23" s="108" t="s">
        <v>237</v>
      </c>
      <c r="B23" s="319"/>
      <c r="C23" s="319"/>
      <c r="D23" s="319"/>
      <c r="E23" s="319">
        <v>33.573</v>
      </c>
      <c r="F23" s="319">
        <v>15.994999999999999</v>
      </c>
      <c r="G23" s="319">
        <f t="shared" si="6"/>
        <v>-52.4</v>
      </c>
      <c r="H23" s="319"/>
      <c r="I23" s="319"/>
      <c r="J23" s="319"/>
      <c r="K23" s="106"/>
      <c r="L23" s="106"/>
      <c r="M23" s="106"/>
      <c r="N23" s="318"/>
      <c r="O23" s="318"/>
      <c r="P23" s="319"/>
      <c r="Q23" s="106">
        <v>762.61106323000001</v>
      </c>
      <c r="R23" s="106">
        <v>1540.1175321800001</v>
      </c>
      <c r="S23" s="319">
        <f t="shared" si="0"/>
        <v>102</v>
      </c>
      <c r="T23" s="106">
        <v>2.9</v>
      </c>
      <c r="U23" s="106">
        <v>20.8</v>
      </c>
      <c r="V23" s="319">
        <f t="shared" si="11"/>
        <v>617.20000000000005</v>
      </c>
      <c r="W23" s="106">
        <v>1</v>
      </c>
      <c r="X23" s="106">
        <v>1</v>
      </c>
      <c r="Y23" s="319">
        <f t="shared" si="14"/>
        <v>0</v>
      </c>
      <c r="Z23" s="106"/>
      <c r="AA23" s="106"/>
      <c r="AB23" s="319"/>
      <c r="AC23" s="106"/>
      <c r="AD23" s="106"/>
      <c r="AE23" s="319"/>
      <c r="AF23" s="106">
        <v>0.38648634000000004</v>
      </c>
      <c r="AG23" s="106">
        <v>0.44366253000000005</v>
      </c>
      <c r="AH23" s="319">
        <f t="shared" si="15"/>
        <v>14.8</v>
      </c>
      <c r="AI23" s="106"/>
      <c r="AJ23" s="106">
        <v>0</v>
      </c>
      <c r="AK23" s="319" t="str">
        <f t="shared" si="1"/>
        <v xml:space="preserve">    ---- </v>
      </c>
      <c r="AL23" s="106"/>
      <c r="AM23" s="106"/>
      <c r="AN23" s="319"/>
      <c r="AO23" s="106">
        <f t="shared" si="2"/>
        <v>800.47054957</v>
      </c>
      <c r="AP23" s="106">
        <f t="shared" si="2"/>
        <v>1578.35619471</v>
      </c>
      <c r="AQ23" s="319">
        <f t="shared" si="3"/>
        <v>97.2</v>
      </c>
      <c r="AR23" s="106">
        <f t="shared" si="4"/>
        <v>800.47054957</v>
      </c>
      <c r="AS23" s="106">
        <f t="shared" si="4"/>
        <v>1578.35619471</v>
      </c>
      <c r="AT23" s="319">
        <f t="shared" si="5"/>
        <v>97.2</v>
      </c>
      <c r="AU23" s="320"/>
      <c r="AV23" s="320"/>
    </row>
    <row r="24" spans="1:49" s="321" customFormat="1" ht="20.100000000000001" customHeight="1" x14ac:dyDescent="0.3">
      <c r="A24" s="108" t="s">
        <v>238</v>
      </c>
      <c r="B24" s="319"/>
      <c r="C24" s="319"/>
      <c r="D24" s="319"/>
      <c r="E24" s="319">
        <v>29.396000000000001</v>
      </c>
      <c r="F24" s="319">
        <v>0</v>
      </c>
      <c r="G24" s="319">
        <f t="shared" si="6"/>
        <v>-100</v>
      </c>
      <c r="H24" s="319"/>
      <c r="I24" s="319"/>
      <c r="J24" s="319"/>
      <c r="K24" s="106"/>
      <c r="L24" s="106"/>
      <c r="M24" s="106"/>
      <c r="N24" s="318"/>
      <c r="O24" s="318"/>
      <c r="P24" s="319"/>
      <c r="Q24" s="106">
        <v>449.38381386000003</v>
      </c>
      <c r="R24" s="106">
        <v>721.03579674000002</v>
      </c>
      <c r="S24" s="319">
        <f t="shared" si="0"/>
        <v>60.4</v>
      </c>
      <c r="T24" s="106"/>
      <c r="U24" s="106"/>
      <c r="V24" s="319"/>
      <c r="W24" s="106"/>
      <c r="X24" s="106"/>
      <c r="Y24" s="319"/>
      <c r="Z24" s="106">
        <v>-12</v>
      </c>
      <c r="AA24" s="106">
        <v>-3</v>
      </c>
      <c r="AB24" s="319">
        <f t="shared" si="7"/>
        <v>-75</v>
      </c>
      <c r="AC24" s="106"/>
      <c r="AD24" s="106"/>
      <c r="AE24" s="319"/>
      <c r="AF24" s="106"/>
      <c r="AG24" s="106"/>
      <c r="AH24" s="319"/>
      <c r="AI24" s="106"/>
      <c r="AJ24" s="106">
        <v>0</v>
      </c>
      <c r="AK24" s="319" t="str">
        <f t="shared" si="1"/>
        <v xml:space="preserve">    ---- </v>
      </c>
      <c r="AL24" s="106">
        <v>879.8</v>
      </c>
      <c r="AM24" s="106">
        <v>1206</v>
      </c>
      <c r="AN24" s="319">
        <f t="shared" si="8"/>
        <v>37.1</v>
      </c>
      <c r="AO24" s="106">
        <f t="shared" si="2"/>
        <v>1346.5798138600001</v>
      </c>
      <c r="AP24" s="106">
        <f t="shared" si="2"/>
        <v>1924.03579674</v>
      </c>
      <c r="AQ24" s="319">
        <f t="shared" si="3"/>
        <v>42.9</v>
      </c>
      <c r="AR24" s="106">
        <f t="shared" si="4"/>
        <v>1346.5798138600001</v>
      </c>
      <c r="AS24" s="106">
        <f t="shared" si="4"/>
        <v>1924.03579674</v>
      </c>
      <c r="AT24" s="319">
        <f t="shared" si="5"/>
        <v>42.9</v>
      </c>
      <c r="AU24" s="320"/>
      <c r="AV24" s="320"/>
    </row>
    <row r="25" spans="1:49" s="321" customFormat="1" ht="20.100000000000001" customHeight="1" x14ac:dyDescent="0.3">
      <c r="A25" s="108" t="s">
        <v>239</v>
      </c>
      <c r="B25" s="319"/>
      <c r="C25" s="319"/>
      <c r="D25" s="319"/>
      <c r="E25" s="319">
        <v>-94.691999999999993</v>
      </c>
      <c r="F25" s="319">
        <v>33.186999999999998</v>
      </c>
      <c r="G25" s="319">
        <f t="shared" si="6"/>
        <v>-135</v>
      </c>
      <c r="H25" s="319">
        <v>10.398776</v>
      </c>
      <c r="I25" s="319">
        <v>17.693999999999999</v>
      </c>
      <c r="J25" s="319">
        <f t="shared" si="12"/>
        <v>70.2</v>
      </c>
      <c r="K25" s="106"/>
      <c r="L25" s="106">
        <v>94.875</v>
      </c>
      <c r="M25" s="106" t="str">
        <f t="shared" si="13"/>
        <v xml:space="preserve">    ---- </v>
      </c>
      <c r="N25" s="318"/>
      <c r="O25" s="318"/>
      <c r="P25" s="319"/>
      <c r="Q25" s="106">
        <v>5.4354629999999994E-2</v>
      </c>
      <c r="R25" s="106">
        <v>0.19965150000000001</v>
      </c>
      <c r="S25" s="319">
        <f t="shared" si="0"/>
        <v>267.3</v>
      </c>
      <c r="T25" s="106">
        <v>0</v>
      </c>
      <c r="U25" s="106">
        <v>0</v>
      </c>
      <c r="V25" s="319" t="str">
        <f t="shared" si="11"/>
        <v xml:space="preserve">    ---- </v>
      </c>
      <c r="W25" s="106"/>
      <c r="X25" s="106"/>
      <c r="Y25" s="319"/>
      <c r="Z25" s="106"/>
      <c r="AA25" s="106"/>
      <c r="AB25" s="319"/>
      <c r="AC25" s="106"/>
      <c r="AD25" s="106"/>
      <c r="AE25" s="319"/>
      <c r="AF25" s="106"/>
      <c r="AG25" s="106"/>
      <c r="AH25" s="319"/>
      <c r="AI25" s="106">
        <v>-49.067</v>
      </c>
      <c r="AJ25" s="106">
        <v>5.8620000000000001</v>
      </c>
      <c r="AK25" s="319">
        <f t="shared" si="1"/>
        <v>-111.9</v>
      </c>
      <c r="AL25" s="106">
        <v>452.4</v>
      </c>
      <c r="AM25" s="106">
        <v>2747</v>
      </c>
      <c r="AN25" s="319">
        <f t="shared" si="8"/>
        <v>507.2</v>
      </c>
      <c r="AO25" s="106">
        <f t="shared" si="2"/>
        <v>319.09413063</v>
      </c>
      <c r="AP25" s="106">
        <f t="shared" si="2"/>
        <v>2898.8176515</v>
      </c>
      <c r="AQ25" s="319">
        <f t="shared" si="3"/>
        <v>808.5</v>
      </c>
      <c r="AR25" s="106">
        <f t="shared" si="4"/>
        <v>319.09413063</v>
      </c>
      <c r="AS25" s="106">
        <f t="shared" si="4"/>
        <v>2898.8176515</v>
      </c>
      <c r="AT25" s="319">
        <f t="shared" si="5"/>
        <v>808.5</v>
      </c>
      <c r="AU25" s="320"/>
      <c r="AV25" s="320"/>
    </row>
    <row r="26" spans="1:49" s="321" customFormat="1" ht="20.100000000000001" customHeight="1" x14ac:dyDescent="0.3">
      <c r="A26" s="108" t="s">
        <v>240</v>
      </c>
      <c r="B26" s="319"/>
      <c r="C26" s="319"/>
      <c r="D26" s="319"/>
      <c r="E26" s="319"/>
      <c r="F26" s="319"/>
      <c r="G26" s="319"/>
      <c r="H26" s="319"/>
      <c r="I26" s="319"/>
      <c r="J26" s="319"/>
      <c r="K26" s="106">
        <v>2.97</v>
      </c>
      <c r="L26" s="106">
        <v>0</v>
      </c>
      <c r="M26" s="106">
        <f t="shared" si="13"/>
        <v>-100</v>
      </c>
      <c r="N26" s="318"/>
      <c r="O26" s="318"/>
      <c r="P26" s="319"/>
      <c r="Q26" s="106"/>
      <c r="R26" s="106"/>
      <c r="S26" s="319"/>
      <c r="T26" s="106"/>
      <c r="U26" s="106"/>
      <c r="V26" s="319"/>
      <c r="W26" s="106"/>
      <c r="X26" s="106"/>
      <c r="Y26" s="319"/>
      <c r="Z26" s="106"/>
      <c r="AA26" s="106"/>
      <c r="AB26" s="319"/>
      <c r="AC26" s="106"/>
      <c r="AD26" s="106"/>
      <c r="AE26" s="319"/>
      <c r="AF26" s="106">
        <v>1.8538707800000001</v>
      </c>
      <c r="AG26" s="106">
        <v>2.2716230099999999</v>
      </c>
      <c r="AH26" s="319">
        <f t="shared" si="15"/>
        <v>22.5</v>
      </c>
      <c r="AI26" s="106"/>
      <c r="AJ26" s="106"/>
      <c r="AK26" s="319"/>
      <c r="AL26" s="106"/>
      <c r="AM26" s="106"/>
      <c r="AN26" s="319"/>
      <c r="AO26" s="106">
        <f t="shared" si="2"/>
        <v>4.82387078</v>
      </c>
      <c r="AP26" s="106">
        <f t="shared" si="2"/>
        <v>2.2716230099999999</v>
      </c>
      <c r="AQ26" s="319">
        <f t="shared" si="3"/>
        <v>-52.9</v>
      </c>
      <c r="AR26" s="106">
        <f t="shared" si="4"/>
        <v>4.82387078</v>
      </c>
      <c r="AS26" s="106">
        <f t="shared" si="4"/>
        <v>2.2716230099999999</v>
      </c>
      <c r="AT26" s="319">
        <f t="shared" si="5"/>
        <v>-52.9</v>
      </c>
      <c r="AU26" s="320"/>
      <c r="AV26" s="320"/>
    </row>
    <row r="27" spans="1:49" s="321" customFormat="1" ht="20.100000000000001" customHeight="1" x14ac:dyDescent="0.3">
      <c r="A27" s="107" t="s">
        <v>241</v>
      </c>
      <c r="B27" s="319">
        <v>152.53299999999999</v>
      </c>
      <c r="C27" s="319">
        <v>153.65100000000001</v>
      </c>
      <c r="D27" s="319">
        <f>IF(B27=0, "    ---- ", IF(ABS(ROUND(100/B27*C27-100,1))&lt;999,ROUND(100/B27*C27-100,1),IF(ROUND(100/B27*C27-100,1)&gt;999,999,-999)))</f>
        <v>0.7</v>
      </c>
      <c r="E27" s="319">
        <v>21869.646000000001</v>
      </c>
      <c r="F27" s="319">
        <v>27711.673999999999</v>
      </c>
      <c r="G27" s="319">
        <f t="shared" si="6"/>
        <v>26.7</v>
      </c>
      <c r="H27" s="319">
        <v>120.49767100000001</v>
      </c>
      <c r="I27" s="319">
        <v>148.84</v>
      </c>
      <c r="J27" s="319">
        <f t="shared" si="12"/>
        <v>23.5</v>
      </c>
      <c r="K27" s="106">
        <v>296.60300000000001</v>
      </c>
      <c r="L27" s="106">
        <v>401.476</v>
      </c>
      <c r="M27" s="106">
        <f t="shared" si="13"/>
        <v>35.4</v>
      </c>
      <c r="N27" s="318"/>
      <c r="O27" s="318"/>
      <c r="P27" s="319"/>
      <c r="Q27" s="106">
        <v>23942.733694089999</v>
      </c>
      <c r="R27" s="106">
        <v>32542.706224579997</v>
      </c>
      <c r="S27" s="319">
        <f t="shared" si="0"/>
        <v>35.9</v>
      </c>
      <c r="T27" s="106">
        <v>117.4</v>
      </c>
      <c r="U27" s="106">
        <v>308.60000000000002</v>
      </c>
      <c r="V27" s="319">
        <f t="shared" si="11"/>
        <v>162.9</v>
      </c>
      <c r="W27" s="106">
        <v>5394.5</v>
      </c>
      <c r="X27" s="106">
        <v>7980.5</v>
      </c>
      <c r="Y27" s="319">
        <f t="shared" si="14"/>
        <v>47.9</v>
      </c>
      <c r="Z27" s="106">
        <v>6125</v>
      </c>
      <c r="AA27" s="106">
        <v>6688</v>
      </c>
      <c r="AB27" s="319">
        <f t="shared" si="7"/>
        <v>9.1999999999999993</v>
      </c>
      <c r="AC27" s="106"/>
      <c r="AD27" s="106"/>
      <c r="AE27" s="319"/>
      <c r="AF27" s="106">
        <v>423.49178425000002</v>
      </c>
      <c r="AG27" s="106">
        <v>423.36935475999996</v>
      </c>
      <c r="AH27" s="319">
        <f t="shared" si="15"/>
        <v>0</v>
      </c>
      <c r="AI27" s="106">
        <v>4266.1750000000002</v>
      </c>
      <c r="AJ27" s="106">
        <v>4561.82</v>
      </c>
      <c r="AK27" s="319">
        <f t="shared" si="1"/>
        <v>6.9</v>
      </c>
      <c r="AL27" s="106">
        <v>29568.200000000004</v>
      </c>
      <c r="AM27" s="106">
        <v>30662</v>
      </c>
      <c r="AN27" s="319">
        <f t="shared" si="8"/>
        <v>3.7</v>
      </c>
      <c r="AO27" s="106">
        <f t="shared" si="2"/>
        <v>92276.780149340004</v>
      </c>
      <c r="AP27" s="106">
        <f t="shared" si="2"/>
        <v>111582.63657933997</v>
      </c>
      <c r="AQ27" s="319">
        <f t="shared" si="3"/>
        <v>20.9</v>
      </c>
      <c r="AR27" s="106">
        <f t="shared" si="4"/>
        <v>92276.780149340004</v>
      </c>
      <c r="AS27" s="106">
        <f t="shared" si="4"/>
        <v>111582.63657933997</v>
      </c>
      <c r="AT27" s="319">
        <f t="shared" si="5"/>
        <v>20.9</v>
      </c>
      <c r="AU27" s="320"/>
      <c r="AV27" s="320"/>
    </row>
    <row r="28" spans="1:49" s="321" customFormat="1" ht="20.100000000000001" customHeight="1" x14ac:dyDescent="0.3">
      <c r="A28" s="108" t="s">
        <v>242</v>
      </c>
      <c r="B28" s="319">
        <v>165.815</v>
      </c>
      <c r="C28" s="319">
        <v>151.88200000000001</v>
      </c>
      <c r="D28" s="319">
        <f>IF(B28=0, "    ---- ", IF(ABS(ROUND(100/B28*C28-100,1))&lt;999,ROUND(100/B28*C28-100,1),IF(ROUND(100/B28*C28-100,1)&gt;999,999,-999)))</f>
        <v>-8.4</v>
      </c>
      <c r="E28" s="319">
        <v>1742.626</v>
      </c>
      <c r="F28" s="319">
        <v>875.76599999999996</v>
      </c>
      <c r="G28" s="319">
        <f t="shared" si="6"/>
        <v>-49.7</v>
      </c>
      <c r="H28" s="319">
        <v>396.83799800000003</v>
      </c>
      <c r="I28" s="319">
        <v>407.74</v>
      </c>
      <c r="J28" s="319">
        <f t="shared" si="12"/>
        <v>2.7</v>
      </c>
      <c r="K28" s="106">
        <v>351.38900000000001</v>
      </c>
      <c r="L28" s="106">
        <v>253.036</v>
      </c>
      <c r="M28" s="106">
        <f t="shared" si="13"/>
        <v>-28</v>
      </c>
      <c r="N28" s="318">
        <v>159</v>
      </c>
      <c r="O28" s="318">
        <v>140</v>
      </c>
      <c r="P28" s="319">
        <f t="shared" ref="P28" si="16">IF(N28=0, "    ---- ", IF(ABS(ROUND(100/N28*O28-100,1))&lt;999,ROUND(100/N28*O28-100,1),IF(ROUND(100/N28*O28-100,1)&gt;999,999,-999)))</f>
        <v>-11.9</v>
      </c>
      <c r="Q28" s="106">
        <v>2124.9174556799999</v>
      </c>
      <c r="R28" s="106">
        <v>2143.5834211199999</v>
      </c>
      <c r="S28" s="319">
        <f t="shared" si="0"/>
        <v>0.9</v>
      </c>
      <c r="T28" s="106">
        <v>23.9</v>
      </c>
      <c r="U28" s="106">
        <v>31.2</v>
      </c>
      <c r="V28" s="319">
        <f t="shared" si="11"/>
        <v>30.5</v>
      </c>
      <c r="W28" s="106">
        <v>306.5</v>
      </c>
      <c r="X28" s="106">
        <v>486</v>
      </c>
      <c r="Y28" s="319">
        <f t="shared" si="14"/>
        <v>58.6</v>
      </c>
      <c r="Z28" s="106">
        <v>847</v>
      </c>
      <c r="AA28" s="106">
        <v>850</v>
      </c>
      <c r="AB28" s="319">
        <f t="shared" si="7"/>
        <v>0.4</v>
      </c>
      <c r="AC28" s="106">
        <v>19.700000000000003</v>
      </c>
      <c r="AD28" s="106">
        <v>24</v>
      </c>
      <c r="AE28" s="319">
        <f>IF(AC28=0, "    ---- ", IF(ABS(ROUND(100/AC28*AD28-100,1))&lt;999,ROUND(100/AC28*AD28-100,1),IF(ROUND(100/AC28*AD28-100,1)&gt;999,999,-999)))</f>
        <v>21.8</v>
      </c>
      <c r="AF28" s="106">
        <v>14.048729</v>
      </c>
      <c r="AG28" s="106">
        <v>11.693399189999999</v>
      </c>
      <c r="AH28" s="319">
        <f t="shared" si="15"/>
        <v>-16.8</v>
      </c>
      <c r="AI28" s="106">
        <v>462.87700000000001</v>
      </c>
      <c r="AJ28" s="106">
        <v>561.35400000000004</v>
      </c>
      <c r="AK28" s="319">
        <f t="shared" si="1"/>
        <v>21.3</v>
      </c>
      <c r="AL28" s="106">
        <v>2214.2000000000003</v>
      </c>
      <c r="AM28" s="106">
        <v>6050</v>
      </c>
      <c r="AN28" s="319">
        <f t="shared" si="8"/>
        <v>173.2</v>
      </c>
      <c r="AO28" s="106">
        <f t="shared" si="2"/>
        <v>8650.1111826800006</v>
      </c>
      <c r="AP28" s="106">
        <f t="shared" si="2"/>
        <v>11822.25482031</v>
      </c>
      <c r="AQ28" s="319">
        <f t="shared" si="3"/>
        <v>36.700000000000003</v>
      </c>
      <c r="AR28" s="106">
        <f t="shared" si="4"/>
        <v>8828.8111826799995</v>
      </c>
      <c r="AS28" s="106">
        <f t="shared" si="4"/>
        <v>11986.25482031</v>
      </c>
      <c r="AT28" s="319">
        <f t="shared" si="5"/>
        <v>35.799999999999997</v>
      </c>
      <c r="AU28" s="320"/>
      <c r="AV28" s="320"/>
    </row>
    <row r="29" spans="1:49" s="321" customFormat="1" ht="20.100000000000001" customHeight="1" x14ac:dyDescent="0.3">
      <c r="A29" s="108" t="s">
        <v>243</v>
      </c>
      <c r="B29" s="319">
        <v>318.34799999999996</v>
      </c>
      <c r="C29" s="319">
        <v>305.53300000000002</v>
      </c>
      <c r="D29" s="319">
        <f>IF(B29=0, "    ---- ", IF(ABS(ROUND(100/B29*C29-100,1))&lt;999,ROUND(100/B29*C29-100,1),IF(ROUND(100/B29*C29-100,1)&gt;999,999,-999)))</f>
        <v>-4</v>
      </c>
      <c r="E29" s="319">
        <v>23612.272000000001</v>
      </c>
      <c r="F29" s="319">
        <v>28587.439999999999</v>
      </c>
      <c r="G29" s="319">
        <f>IF(E29=0, "    ---- ", IF(ABS(ROUND(100/E29*F29-100,1))&lt;999,ROUND(100/E29*F29-100,1),IF(ROUND(100/E29*F29-100,1)&gt;999,999,-999)))</f>
        <v>21.1</v>
      </c>
      <c r="H29" s="319">
        <v>517.33566900000005</v>
      </c>
      <c r="I29" s="319">
        <v>556.58000000000004</v>
      </c>
      <c r="J29" s="319">
        <f>IF(H29=0, "    ---- ", IF(ABS(ROUND(100/H29*I29-100,1))&lt;999,ROUND(100/H29*I29-100,1),IF(ROUND(100/H29*I29-100,1)&gt;999,999,-999)))</f>
        <v>7.6</v>
      </c>
      <c r="K29" s="319">
        <v>647.99199999999996</v>
      </c>
      <c r="L29" s="319">
        <v>654.51199999999994</v>
      </c>
      <c r="M29" s="319">
        <f>IF(K29=0, "    ---- ", IF(ABS(ROUND(100/K29*L29-100,1))&lt;999,ROUND(100/K29*L29-100,1),IF(ROUND(100/K29*L29-100,1)&gt;999,999,-999)))</f>
        <v>1</v>
      </c>
      <c r="N29" s="319">
        <v>159</v>
      </c>
      <c r="O29" s="319">
        <v>140</v>
      </c>
      <c r="P29" s="319">
        <f>IF(N29=0, "    ---- ", IF(ABS(ROUND(100/N29*O29-100,1))&lt;999,ROUND(100/N29*O29-100,1),IF(ROUND(100/N29*O29-100,1)&gt;999,999,-999)))</f>
        <v>-11.9</v>
      </c>
      <c r="Q29" s="319">
        <v>26067.651149769998</v>
      </c>
      <c r="R29" s="319">
        <v>34686.289645699995</v>
      </c>
      <c r="S29" s="319">
        <f>IF(Q29=0, "    ---- ", IF(ABS(ROUND(100/Q29*R29-100,1))&lt;999,ROUND(100/Q29*R29-100,1),IF(ROUND(100/Q29*R29-100,1)&gt;999,999,-999)))</f>
        <v>33.1</v>
      </c>
      <c r="T29" s="319">
        <v>141.30000000000001</v>
      </c>
      <c r="U29" s="319">
        <v>339.8</v>
      </c>
      <c r="V29" s="319">
        <f>IF(T29=0, "    ---- ", IF(ABS(ROUND(100/T29*U29-100,1))&lt;999,ROUND(100/T29*U29-100,1),IF(ROUND(100/T29*U29-100,1)&gt;999,999,-999)))</f>
        <v>140.5</v>
      </c>
      <c r="W29" s="319">
        <v>5701</v>
      </c>
      <c r="X29" s="319">
        <v>8466.5</v>
      </c>
      <c r="Y29" s="319">
        <f>IF(W29=0, "    ---- ", IF(ABS(ROUND(100/W29*X29-100,1))&lt;999,ROUND(100/W29*X29-100,1),IF(ROUND(100/W29*X29-100,1)&gt;999,999,-999)))</f>
        <v>48.5</v>
      </c>
      <c r="Z29" s="319">
        <v>6972</v>
      </c>
      <c r="AA29" s="319">
        <v>7538</v>
      </c>
      <c r="AB29" s="319">
        <f>IF(Z29=0, "    ---- ", IF(ABS(ROUND(100/Z29*AA29-100,1))&lt;999,ROUND(100/Z29*AA29-100,1),IF(ROUND(100/Z29*AA29-100,1)&gt;999,999,-999)))</f>
        <v>8.1</v>
      </c>
      <c r="AC29" s="319">
        <v>19.700000000000003</v>
      </c>
      <c r="AD29" s="319">
        <v>24</v>
      </c>
      <c r="AE29" s="319">
        <f>IF(AC29=0, "    ---- ", IF(ABS(ROUND(100/AC29*AD29-100,1))&lt;999,ROUND(100/AC29*AD29-100,1),IF(ROUND(100/AC29*AD29-100,1)&gt;999,999,-999)))</f>
        <v>21.8</v>
      </c>
      <c r="AF29" s="319">
        <v>437.54051325</v>
      </c>
      <c r="AG29" s="319">
        <v>435.06275394999994</v>
      </c>
      <c r="AH29" s="319">
        <f>IF(AF29=0, "    ---- ", IF(ABS(ROUND(100/AF29*AG29-100,1))&lt;999,ROUND(100/AF29*AG29-100,1),IF(ROUND(100/AF29*AG29-100,1)&gt;999,999,-999)))</f>
        <v>-0.6</v>
      </c>
      <c r="AI29" s="319">
        <v>4729.0520000000006</v>
      </c>
      <c r="AJ29" s="319">
        <v>5123.174</v>
      </c>
      <c r="AK29" s="319">
        <f>IF(AI29=0, "    ---- ", IF(ABS(ROUND(100/AI29*AJ29-100,1))&lt;999,ROUND(100/AI29*AJ29-100,1),IF(ROUND(100/AI29*AJ29-100,1)&gt;999,999,-999)))</f>
        <v>8.3000000000000007</v>
      </c>
      <c r="AL29" s="319">
        <v>31782.400000000005</v>
      </c>
      <c r="AM29" s="319">
        <v>36712</v>
      </c>
      <c r="AN29" s="319">
        <f>IF(AL29=0, "    ---- ", IF(ABS(ROUND(100/AL29*AM29-100,1))&lt;999,ROUND(100/AL29*AM29-100,1),IF(ROUND(100/AL29*AM29-100,1)&gt;999,999,-999)))</f>
        <v>15.5</v>
      </c>
      <c r="AO29" s="106">
        <f t="shared" si="2"/>
        <v>100926.89133202001</v>
      </c>
      <c r="AP29" s="106">
        <f t="shared" si="2"/>
        <v>123404.89139964999</v>
      </c>
      <c r="AQ29" s="319">
        <f>IF(AO29=0, "    ---- ", IF(ABS(ROUND(100/AO29*AP29-100,1))&lt;999,ROUND(100/AO29*AP29-100,1),IF(ROUND(100/AO29*AP29-100,1)&gt;999,999,-999)))</f>
        <v>22.3</v>
      </c>
      <c r="AR29" s="106">
        <f>B29+E29+H29+K29+N29+Q29+T29+W29+Z29+AC29+AF29+AI29+AL29</f>
        <v>101105.59133202001</v>
      </c>
      <c r="AS29" s="106">
        <f t="shared" si="4"/>
        <v>123568.89139964999</v>
      </c>
      <c r="AT29" s="322">
        <f t="shared" si="5"/>
        <v>22.2</v>
      </c>
      <c r="AU29" s="320"/>
      <c r="AV29" s="320"/>
      <c r="AW29" s="323"/>
    </row>
    <row r="30" spans="1:49" s="104" customFormat="1" ht="20.100000000000001" customHeight="1" x14ac:dyDescent="0.3">
      <c r="A30" s="108"/>
      <c r="B30" s="311"/>
      <c r="C30" s="311"/>
      <c r="D30" s="202"/>
      <c r="E30" s="311"/>
      <c r="F30" s="311"/>
      <c r="G30" s="202"/>
      <c r="H30" s="311"/>
      <c r="I30" s="311"/>
      <c r="J30" s="202"/>
      <c r="K30" s="202"/>
      <c r="L30" s="202"/>
      <c r="M30" s="311"/>
      <c r="N30" s="311"/>
      <c r="O30" s="311"/>
      <c r="P30" s="313"/>
      <c r="Q30" s="311"/>
      <c r="R30" s="311"/>
      <c r="S30" s="313"/>
      <c r="T30" s="311"/>
      <c r="U30" s="311"/>
      <c r="V30" s="313"/>
      <c r="W30" s="311"/>
      <c r="X30" s="311"/>
      <c r="Y30" s="313"/>
      <c r="Z30" s="311"/>
      <c r="AA30" s="311"/>
      <c r="AB30" s="313"/>
      <c r="AC30" s="311"/>
      <c r="AD30" s="311"/>
      <c r="AE30" s="313"/>
      <c r="AF30" s="311"/>
      <c r="AG30" s="311"/>
      <c r="AH30" s="313"/>
      <c r="AI30" s="311"/>
      <c r="AJ30" s="311"/>
      <c r="AK30" s="313"/>
      <c r="AL30" s="311"/>
      <c r="AM30" s="311"/>
      <c r="AN30" s="313"/>
      <c r="AO30" s="311"/>
      <c r="AP30" s="311"/>
      <c r="AQ30" s="313"/>
      <c r="AR30" s="311"/>
      <c r="AS30" s="311"/>
      <c r="AT30" s="324"/>
      <c r="AU30" s="193"/>
      <c r="AV30" s="193"/>
    </row>
    <row r="31" spans="1:49" s="104" customFormat="1" ht="20.100000000000001" customHeight="1" x14ac:dyDescent="0.3">
      <c r="A31" s="314" t="s">
        <v>244</v>
      </c>
      <c r="B31" s="202"/>
      <c r="C31" s="202"/>
      <c r="D31" s="202"/>
      <c r="E31" s="202"/>
      <c r="F31" s="202"/>
      <c r="G31" s="202"/>
      <c r="H31" s="202"/>
      <c r="I31" s="202"/>
      <c r="J31" s="202"/>
      <c r="K31" s="202"/>
      <c r="L31" s="202"/>
      <c r="M31" s="311"/>
      <c r="N31" s="202"/>
      <c r="O31" s="202"/>
      <c r="P31" s="313"/>
      <c r="Q31" s="202"/>
      <c r="R31" s="202"/>
      <c r="S31" s="313"/>
      <c r="T31" s="202"/>
      <c r="U31" s="202"/>
      <c r="V31" s="313"/>
      <c r="W31" s="202"/>
      <c r="X31" s="202"/>
      <c r="Y31" s="313"/>
      <c r="Z31" s="202"/>
      <c r="AA31" s="202"/>
      <c r="AB31" s="313"/>
      <c r="AC31" s="202"/>
      <c r="AD31" s="202"/>
      <c r="AE31" s="313"/>
      <c r="AF31" s="202"/>
      <c r="AG31" s="202"/>
      <c r="AH31" s="313"/>
      <c r="AI31" s="202"/>
      <c r="AJ31" s="202"/>
      <c r="AK31" s="313"/>
      <c r="AL31" s="202"/>
      <c r="AM31" s="202"/>
      <c r="AN31" s="313"/>
      <c r="AO31" s="311"/>
      <c r="AP31" s="311"/>
      <c r="AQ31" s="313"/>
      <c r="AR31" s="311"/>
      <c r="AS31" s="311"/>
      <c r="AT31" s="324"/>
      <c r="AU31" s="193"/>
      <c r="AV31" s="193"/>
    </row>
    <row r="32" spans="1:49" s="104" customFormat="1" ht="20.100000000000001" customHeight="1" x14ac:dyDescent="0.3">
      <c r="A32" s="314" t="s">
        <v>245</v>
      </c>
      <c r="B32" s="202"/>
      <c r="C32" s="202"/>
      <c r="D32" s="313"/>
      <c r="E32" s="202"/>
      <c r="F32" s="202"/>
      <c r="G32" s="313"/>
      <c r="H32" s="202"/>
      <c r="I32" s="202"/>
      <c r="J32" s="313"/>
      <c r="K32" s="202"/>
      <c r="L32" s="202"/>
      <c r="M32" s="311"/>
      <c r="N32" s="202"/>
      <c r="O32" s="202"/>
      <c r="P32" s="313"/>
      <c r="Q32" s="202"/>
      <c r="R32" s="202"/>
      <c r="S32" s="313"/>
      <c r="T32" s="202"/>
      <c r="U32" s="202"/>
      <c r="V32" s="313"/>
      <c r="W32" s="202"/>
      <c r="X32" s="202"/>
      <c r="Y32" s="313"/>
      <c r="Z32" s="202"/>
      <c r="AA32" s="202"/>
      <c r="AB32" s="313"/>
      <c r="AC32" s="202"/>
      <c r="AD32" s="202"/>
      <c r="AE32" s="313"/>
      <c r="AF32" s="202"/>
      <c r="AG32" s="202"/>
      <c r="AH32" s="313"/>
      <c r="AI32" s="202"/>
      <c r="AJ32" s="202"/>
      <c r="AK32" s="313"/>
      <c r="AL32" s="202"/>
      <c r="AM32" s="202"/>
      <c r="AN32" s="313"/>
      <c r="AO32" s="311"/>
      <c r="AP32" s="311"/>
      <c r="AQ32" s="313"/>
      <c r="AR32" s="311"/>
      <c r="AS32" s="311"/>
      <c r="AT32" s="324"/>
      <c r="AU32" s="193"/>
      <c r="AV32" s="193"/>
    </row>
    <row r="33" spans="1:49" s="104" customFormat="1" ht="20.100000000000001" customHeight="1" x14ac:dyDescent="0.3">
      <c r="A33" s="108" t="s">
        <v>246</v>
      </c>
      <c r="B33" s="202"/>
      <c r="C33" s="202"/>
      <c r="D33" s="202"/>
      <c r="E33" s="202">
        <v>15.754</v>
      </c>
      <c r="F33" s="202">
        <v>15.327</v>
      </c>
      <c r="G33" s="202">
        <f t="shared" ref="G33:G94" si="17">IF(E33=0, "    ---- ", IF(ABS(ROUND(100/E33*F33-100,1))&lt;999,ROUND(100/E33*F33-100,1),IF(ROUND(100/E33*F33-100,1)&gt;999,999,-999)))</f>
        <v>-2.7</v>
      </c>
      <c r="H33" s="202"/>
      <c r="I33" s="202"/>
      <c r="J33" s="202"/>
      <c r="K33" s="202"/>
      <c r="L33" s="202"/>
      <c r="M33" s="311"/>
      <c r="N33" s="202"/>
      <c r="O33" s="202"/>
      <c r="P33" s="313"/>
      <c r="Q33" s="202"/>
      <c r="R33" s="202"/>
      <c r="S33" s="313"/>
      <c r="T33" s="202"/>
      <c r="U33" s="202"/>
      <c r="V33" s="313"/>
      <c r="W33" s="202">
        <v>0</v>
      </c>
      <c r="X33" s="202">
        <v>1.9699999999999998E-6</v>
      </c>
      <c r="Y33" s="313" t="str">
        <f t="shared" ref="Y33:Y94" si="18">IF(W33=0, "    ---- ", IF(ABS(ROUND(100/W33*X33-100,1))&lt;999,ROUND(100/W33*X33-100,1),IF(ROUND(100/W33*X33-100,1)&gt;999,999,-999)))</f>
        <v xml:space="preserve">    ---- </v>
      </c>
      <c r="Z33" s="202">
        <v>109</v>
      </c>
      <c r="AA33" s="202">
        <v>0</v>
      </c>
      <c r="AB33" s="313">
        <f t="shared" ref="AB33:AB42" si="19">IF(Z33=0, "    ---- ", IF(ABS(ROUND(100/Z33*AA33-100,1))&lt;999,ROUND(100/Z33*AA33-100,1),IF(ROUND(100/Z33*AA33-100,1)&gt;999,999,-999)))</f>
        <v>-100</v>
      </c>
      <c r="AC33" s="202"/>
      <c r="AD33" s="202"/>
      <c r="AE33" s="313"/>
      <c r="AF33" s="202"/>
      <c r="AG33" s="202"/>
      <c r="AH33" s="313"/>
      <c r="AI33" s="202">
        <v>1.0169999999999999</v>
      </c>
      <c r="AJ33" s="202">
        <v>1.0149999999999999</v>
      </c>
      <c r="AK33" s="313">
        <f t="shared" ref="AK33:AK94" si="20">IF(AI33=0, "    ---- ", IF(ABS(ROUND(100/AI33*AJ33-100,1))&lt;999,ROUND(100/AI33*AJ33-100,1),IF(ROUND(100/AI33*AJ33-100,1)&gt;999,999,-999)))</f>
        <v>-0.2</v>
      </c>
      <c r="AL33" s="202"/>
      <c r="AM33" s="202"/>
      <c r="AN33" s="313"/>
      <c r="AO33" s="311">
        <f t="shared" ref="AO33:AP46" si="21">B33+E33+H33+K33+Q33+T33+W33+Z33+AF33+AI33+AL33</f>
        <v>125.771</v>
      </c>
      <c r="AP33" s="311">
        <f t="shared" si="21"/>
        <v>16.342001969999998</v>
      </c>
      <c r="AQ33" s="313">
        <f t="shared" ref="AQ33:AQ94" si="22">IF(AO33=0, "    ---- ", IF(ABS(ROUND(100/AO33*AP33-100,1))&lt;999,ROUND(100/AO33*AP33-100,1),IF(ROUND(100/AO33*AP33-100,1)&gt;999,999,-999)))</f>
        <v>-87</v>
      </c>
      <c r="AR33" s="311">
        <f t="shared" ref="AR33:AS94" si="23">B33+E33+H33+K33+N33+Q33+T33+W33+Z33+AC33+AF33+AI33+AL33</f>
        <v>125.771</v>
      </c>
      <c r="AS33" s="311">
        <f t="shared" si="23"/>
        <v>16.342001969999998</v>
      </c>
      <c r="AT33" s="324">
        <f t="shared" ref="AT33:AT94" si="24">IF(AR33=0, "    ---- ", IF(ABS(ROUND(100/AR33*AS33-100,1))&lt;999,ROUND(100/AR33*AS33-100,1),IF(ROUND(100/AR33*AS33-100,1)&gt;999,999,-999)))</f>
        <v>-87</v>
      </c>
      <c r="AU33" s="193"/>
      <c r="AV33" s="193"/>
      <c r="AW33" s="325"/>
    </row>
    <row r="34" spans="1:49" s="104" customFormat="1" ht="20.100000000000001" customHeight="1" x14ac:dyDescent="0.3">
      <c r="A34" s="108" t="s">
        <v>247</v>
      </c>
      <c r="B34" s="202"/>
      <c r="C34" s="202"/>
      <c r="D34" s="202"/>
      <c r="E34" s="202">
        <v>35455.124000000003</v>
      </c>
      <c r="F34" s="202">
        <v>22545.69</v>
      </c>
      <c r="G34" s="202">
        <f t="shared" si="17"/>
        <v>-36.4</v>
      </c>
      <c r="H34" s="202"/>
      <c r="I34" s="202"/>
      <c r="J34" s="202"/>
      <c r="K34" s="202"/>
      <c r="L34" s="202"/>
      <c r="M34" s="311"/>
      <c r="N34" s="202"/>
      <c r="O34" s="202"/>
      <c r="P34" s="313"/>
      <c r="Q34" s="202">
        <v>42808.909680470002</v>
      </c>
      <c r="R34" s="202">
        <v>53168.769558910004</v>
      </c>
      <c r="S34" s="313">
        <f>IF(Q34=0, "    ---- ", IF(ABS(ROUND(100/Q34*R34-100,1))&lt;999,ROUND(100/Q34*R34-100,1),IF(ROUND(100/Q34*R34-100,1)&gt;999,999,-999)))</f>
        <v>24.2</v>
      </c>
      <c r="T34" s="202">
        <v>154.9</v>
      </c>
      <c r="U34" s="202">
        <v>171.4</v>
      </c>
      <c r="V34" s="313">
        <f>IF(T34=0, "    ---- ", IF(ABS(ROUND(100/T34*U34-100,1))&lt;999,ROUND(100/T34*U34-100,1),IF(ROUND(100/T34*U34-100,1)&gt;999,999,-999)))</f>
        <v>10.7</v>
      </c>
      <c r="W34" s="202">
        <v>7653</v>
      </c>
      <c r="X34" s="202">
        <v>8093.6738025600007</v>
      </c>
      <c r="Y34" s="313">
        <f t="shared" si="18"/>
        <v>5.8</v>
      </c>
      <c r="Z34" s="202">
        <v>9573</v>
      </c>
      <c r="AA34" s="202">
        <v>11371</v>
      </c>
      <c r="AB34" s="313">
        <f t="shared" si="19"/>
        <v>18.8</v>
      </c>
      <c r="AC34" s="202"/>
      <c r="AD34" s="202"/>
      <c r="AE34" s="313"/>
      <c r="AF34" s="202"/>
      <c r="AG34" s="202"/>
      <c r="AH34" s="313"/>
      <c r="AI34" s="202">
        <v>3434.68</v>
      </c>
      <c r="AJ34" s="202">
        <v>3540.1669999999999</v>
      </c>
      <c r="AK34" s="313">
        <f t="shared" si="20"/>
        <v>3.1</v>
      </c>
      <c r="AL34" s="202">
        <v>20394.7</v>
      </c>
      <c r="AM34" s="202">
        <v>22714</v>
      </c>
      <c r="AN34" s="313">
        <f t="shared" ref="AN34:AN94" si="25">IF(AL34=0, "    ---- ", IF(ABS(ROUND(100/AL34*AM34-100,1))&lt;999,ROUND(100/AL34*AM34-100,1),IF(ROUND(100/AL34*AM34-100,1)&gt;999,999,-999)))</f>
        <v>11.4</v>
      </c>
      <c r="AO34" s="311">
        <f t="shared" si="21"/>
        <v>119474.31368046999</v>
      </c>
      <c r="AP34" s="311">
        <f t="shared" si="21"/>
        <v>121604.70036147001</v>
      </c>
      <c r="AQ34" s="313">
        <f t="shared" si="22"/>
        <v>1.8</v>
      </c>
      <c r="AR34" s="311">
        <f t="shared" si="23"/>
        <v>119474.31368046999</v>
      </c>
      <c r="AS34" s="311">
        <f t="shared" si="23"/>
        <v>121604.70036147001</v>
      </c>
      <c r="AT34" s="324">
        <f t="shared" si="24"/>
        <v>1.8</v>
      </c>
      <c r="AU34" s="193"/>
      <c r="AV34" s="193"/>
      <c r="AW34" s="325"/>
    </row>
    <row r="35" spans="1:49" s="104" customFormat="1" ht="20.100000000000001" customHeight="1" x14ac:dyDescent="0.3">
      <c r="A35" s="108" t="s">
        <v>248</v>
      </c>
      <c r="B35" s="202"/>
      <c r="C35" s="202"/>
      <c r="D35" s="202"/>
      <c r="E35" s="202">
        <v>86899.090999999986</v>
      </c>
      <c r="F35" s="202">
        <v>106064.02899999999</v>
      </c>
      <c r="G35" s="202">
        <f t="shared" si="17"/>
        <v>22.1</v>
      </c>
      <c r="H35" s="202">
        <v>79.325635000000005</v>
      </c>
      <c r="I35" s="202">
        <v>102.852</v>
      </c>
      <c r="J35" s="319">
        <f t="shared" ref="J35:J36" si="26">IF(H35=0, "    ---- ", IF(ABS(ROUND(100/H35*I35-100,1))&lt;999,ROUND(100/H35*I35-100,1),IF(ROUND(100/H35*I35-100,1)&gt;999,999,-999)))</f>
        <v>29.7</v>
      </c>
      <c r="K35" s="202">
        <v>3011.2979999999998</v>
      </c>
      <c r="L35" s="202">
        <v>3090.114</v>
      </c>
      <c r="M35" s="311">
        <f>IF(K35=0, "    ---- ", IF(ABS(ROUND(100/K35*L35-100,1))&lt;999,ROUND(100/K35*L35-100,1),IF(ROUND(100/K35*L35-100,1)&gt;999,999,-999)))</f>
        <v>2.6</v>
      </c>
      <c r="N35" s="202"/>
      <c r="O35" s="202"/>
      <c r="P35" s="313"/>
      <c r="Q35" s="202">
        <v>153216.33786072</v>
      </c>
      <c r="R35" s="202">
        <v>163626.54760011003</v>
      </c>
      <c r="S35" s="313">
        <f>IF(Q35=0, "    ---- ", IF(ABS(ROUND(100/Q35*R35-100,1))&lt;999,ROUND(100/Q35*R35-100,1),IF(ROUND(100/Q35*R35-100,1)&gt;999,999,-999)))</f>
        <v>6.8</v>
      </c>
      <c r="T35" s="202">
        <v>638.70000000000005</v>
      </c>
      <c r="U35" s="202">
        <v>714.69999999999993</v>
      </c>
      <c r="V35" s="313">
        <f>IF(T35=0, "    ---- ", IF(ABS(ROUND(100/T35*U35-100,1))&lt;999,ROUND(100/T35*U35-100,1),IF(ROUND(100/T35*U35-100,1)&gt;999,999,-999)))</f>
        <v>11.9</v>
      </c>
      <c r="W35" s="202">
        <v>16753</v>
      </c>
      <c r="X35" s="202">
        <v>21355.492530260002</v>
      </c>
      <c r="Y35" s="313">
        <f t="shared" si="18"/>
        <v>27.5</v>
      </c>
      <c r="Z35" s="202">
        <v>17500</v>
      </c>
      <c r="AA35" s="202">
        <v>18477</v>
      </c>
      <c r="AB35" s="313">
        <f t="shared" si="19"/>
        <v>5.6</v>
      </c>
      <c r="AC35" s="202"/>
      <c r="AD35" s="202"/>
      <c r="AE35" s="313"/>
      <c r="AF35" s="202">
        <v>2315.53546332</v>
      </c>
      <c r="AG35" s="202">
        <v>1951.6179388099999</v>
      </c>
      <c r="AH35" s="313">
        <f>IF(AF35=0, "    ---- ", IF(ABS(ROUND(100/AF35*AG35-100,1))&lt;999,ROUND(100/AF35*AG35-100,1),IF(ROUND(100/AF35*AG35-100,1)&gt;999,999,-999)))</f>
        <v>-15.7</v>
      </c>
      <c r="AI35" s="202">
        <v>6043.98</v>
      </c>
      <c r="AJ35" s="202">
        <v>6822.299</v>
      </c>
      <c r="AK35" s="313">
        <f t="shared" si="20"/>
        <v>12.9</v>
      </c>
      <c r="AL35" s="202">
        <v>80252.399999999994</v>
      </c>
      <c r="AM35" s="202">
        <v>95273</v>
      </c>
      <c r="AN35" s="313">
        <f t="shared" si="25"/>
        <v>18.7</v>
      </c>
      <c r="AO35" s="311">
        <f t="shared" si="21"/>
        <v>366709.66795903991</v>
      </c>
      <c r="AP35" s="311">
        <f t="shared" si="21"/>
        <v>417477.6520691801</v>
      </c>
      <c r="AQ35" s="313">
        <f t="shared" si="22"/>
        <v>13.8</v>
      </c>
      <c r="AR35" s="311">
        <f t="shared" si="23"/>
        <v>366709.66795903991</v>
      </c>
      <c r="AS35" s="311">
        <f t="shared" si="23"/>
        <v>417477.6520691801</v>
      </c>
      <c r="AT35" s="324">
        <f t="shared" si="24"/>
        <v>13.8</v>
      </c>
      <c r="AU35" s="193"/>
      <c r="AV35" s="193"/>
      <c r="AW35" s="325"/>
    </row>
    <row r="36" spans="1:49" s="104" customFormat="1" ht="20.100000000000001" customHeight="1" x14ac:dyDescent="0.3">
      <c r="A36" s="108" t="s">
        <v>249</v>
      </c>
      <c r="B36" s="202"/>
      <c r="C36" s="202"/>
      <c r="D36" s="313"/>
      <c r="E36" s="202">
        <v>86055.43</v>
      </c>
      <c r="F36" s="202">
        <v>82141.597999999998</v>
      </c>
      <c r="G36" s="313">
        <f t="shared" si="17"/>
        <v>-4.5</v>
      </c>
      <c r="H36" s="202">
        <v>79.325635000000005</v>
      </c>
      <c r="I36" s="202">
        <v>102.852</v>
      </c>
      <c r="J36" s="319">
        <f t="shared" si="26"/>
        <v>29.7</v>
      </c>
      <c r="K36" s="202">
        <v>68.131</v>
      </c>
      <c r="L36" s="202">
        <v>55.371000000000002</v>
      </c>
      <c r="M36" s="311">
        <f>IF(K36=0, "    ---- ", IF(ABS(ROUND(100/K36*L36-100,1))&lt;999,ROUND(100/K36*L36-100,1),IF(ROUND(100/K36*L36-100,1)&gt;999,999,-999)))</f>
        <v>-18.7</v>
      </c>
      <c r="N36" s="202"/>
      <c r="O36" s="202"/>
      <c r="P36" s="313"/>
      <c r="Q36" s="202">
        <v>27326.676521729998</v>
      </c>
      <c r="R36" s="202">
        <v>24144.729976849998</v>
      </c>
      <c r="S36" s="313">
        <f>IF(Q36=0, "    ---- ", IF(ABS(ROUND(100/Q36*R36-100,1))&lt;999,ROUND(100/Q36*R36-100,1),IF(ROUND(100/Q36*R36-100,1)&gt;999,999,-999)))</f>
        <v>-11.6</v>
      </c>
      <c r="T36" s="202">
        <v>160</v>
      </c>
      <c r="U36" s="202">
        <v>102.9</v>
      </c>
      <c r="V36" s="313">
        <f>IF(T36=0, "    ---- ", IF(ABS(ROUND(100/T36*U36-100,1))&lt;999,ROUND(100/T36*U36-100,1),IF(ROUND(100/T36*U36-100,1)&gt;999,999,-999)))</f>
        <v>-35.700000000000003</v>
      </c>
      <c r="W36" s="202">
        <v>2654</v>
      </c>
      <c r="X36" s="202">
        <v>1887.03567277</v>
      </c>
      <c r="Y36" s="313">
        <f t="shared" si="18"/>
        <v>-28.9</v>
      </c>
      <c r="Z36" s="202">
        <v>4169</v>
      </c>
      <c r="AA36" s="202">
        <v>3134</v>
      </c>
      <c r="AB36" s="313">
        <f t="shared" si="19"/>
        <v>-24.8</v>
      </c>
      <c r="AC36" s="202"/>
      <c r="AD36" s="202"/>
      <c r="AE36" s="313"/>
      <c r="AF36" s="202"/>
      <c r="AG36" s="202"/>
      <c r="AH36" s="313"/>
      <c r="AI36" s="202">
        <v>2826.9850000000001</v>
      </c>
      <c r="AJ36" s="202">
        <v>2161.0709999999999</v>
      </c>
      <c r="AK36" s="313">
        <f t="shared" si="20"/>
        <v>-23.6</v>
      </c>
      <c r="AL36" s="202">
        <v>15185.9</v>
      </c>
      <c r="AM36" s="202">
        <v>15894</v>
      </c>
      <c r="AN36" s="313">
        <f t="shared" si="25"/>
        <v>4.7</v>
      </c>
      <c r="AO36" s="311">
        <f t="shared" si="21"/>
        <v>138525.44815672998</v>
      </c>
      <c r="AP36" s="311">
        <f t="shared" si="21"/>
        <v>129623.55764961998</v>
      </c>
      <c r="AQ36" s="313">
        <f t="shared" si="22"/>
        <v>-6.4</v>
      </c>
      <c r="AR36" s="311">
        <f t="shared" si="23"/>
        <v>138525.44815672998</v>
      </c>
      <c r="AS36" s="311">
        <f t="shared" si="23"/>
        <v>129623.55764961998</v>
      </c>
      <c r="AT36" s="324">
        <f t="shared" si="24"/>
        <v>-6.4</v>
      </c>
      <c r="AU36" s="193"/>
      <c r="AV36" s="193"/>
      <c r="AW36" s="325"/>
    </row>
    <row r="37" spans="1:49" s="104" customFormat="1" ht="20.100000000000001" customHeight="1" x14ac:dyDescent="0.3">
      <c r="A37" s="108" t="s">
        <v>232</v>
      </c>
      <c r="B37" s="202"/>
      <c r="C37" s="202"/>
      <c r="D37" s="202"/>
      <c r="E37" s="202">
        <v>86055.43</v>
      </c>
      <c r="F37" s="202">
        <v>82141.597999999998</v>
      </c>
      <c r="G37" s="202">
        <f t="shared" si="17"/>
        <v>-4.5</v>
      </c>
      <c r="H37" s="202"/>
      <c r="I37" s="202"/>
      <c r="J37" s="202"/>
      <c r="K37" s="202">
        <v>68.131</v>
      </c>
      <c r="L37" s="202">
        <v>55.371000000000002</v>
      </c>
      <c r="M37" s="311">
        <f>IF(K37=0, "    ---- ", IF(ABS(ROUND(100/K37*L37-100,1))&lt;999,ROUND(100/K37*L37-100,1),IF(ROUND(100/K37*L37-100,1)&gt;999,999,-999)))</f>
        <v>-18.7</v>
      </c>
      <c r="N37" s="202"/>
      <c r="O37" s="202"/>
      <c r="P37" s="313"/>
      <c r="Q37" s="202">
        <v>27326.676521729998</v>
      </c>
      <c r="R37" s="202">
        <v>24144.729976849998</v>
      </c>
      <c r="S37" s="313">
        <f>IF(Q37=0, "    ---- ", IF(ABS(ROUND(100/Q37*R37-100,1))&lt;999,ROUND(100/Q37*R37-100,1),IF(ROUND(100/Q37*R37-100,1)&gt;999,999,-999)))</f>
        <v>-11.6</v>
      </c>
      <c r="T37" s="202"/>
      <c r="U37" s="202"/>
      <c r="V37" s="313"/>
      <c r="W37" s="202">
        <v>2654</v>
      </c>
      <c r="X37" s="202">
        <v>1887.03567277</v>
      </c>
      <c r="Y37" s="313">
        <f t="shared" si="18"/>
        <v>-28.9</v>
      </c>
      <c r="Z37" s="202"/>
      <c r="AA37" s="202"/>
      <c r="AB37" s="313"/>
      <c r="AC37" s="202"/>
      <c r="AD37" s="202"/>
      <c r="AE37" s="313"/>
      <c r="AF37" s="202"/>
      <c r="AG37" s="202"/>
      <c r="AH37" s="313"/>
      <c r="AI37" s="202">
        <v>1612.3481421999984</v>
      </c>
      <c r="AJ37" s="202">
        <v>280.82479697000025</v>
      </c>
      <c r="AK37" s="313">
        <f t="shared" si="20"/>
        <v>-82.6</v>
      </c>
      <c r="AL37" s="202">
        <v>61666.8</v>
      </c>
      <c r="AM37" s="202">
        <v>71746</v>
      </c>
      <c r="AN37" s="313">
        <f t="shared" si="25"/>
        <v>16.3</v>
      </c>
      <c r="AO37" s="311">
        <f t="shared" si="21"/>
        <v>179383.38566392998</v>
      </c>
      <c r="AP37" s="311">
        <f t="shared" si="21"/>
        <v>180255.55944658999</v>
      </c>
      <c r="AQ37" s="313">
        <f t="shared" si="22"/>
        <v>0.5</v>
      </c>
      <c r="AR37" s="311">
        <f t="shared" si="23"/>
        <v>179383.38566392998</v>
      </c>
      <c r="AS37" s="311">
        <f t="shared" si="23"/>
        <v>180255.55944658999</v>
      </c>
      <c r="AT37" s="324">
        <f t="shared" si="24"/>
        <v>0.5</v>
      </c>
      <c r="AU37" s="193"/>
      <c r="AV37" s="193"/>
      <c r="AW37" s="325"/>
    </row>
    <row r="38" spans="1:49" s="104" customFormat="1" ht="20.100000000000001" customHeight="1" x14ac:dyDescent="0.3">
      <c r="A38" s="108" t="s">
        <v>250</v>
      </c>
      <c r="B38" s="202"/>
      <c r="C38" s="202"/>
      <c r="D38" s="202"/>
      <c r="E38" s="202">
        <v>843.66099999999994</v>
      </c>
      <c r="F38" s="202">
        <v>23922.431</v>
      </c>
      <c r="G38" s="319">
        <f t="shared" si="17"/>
        <v>999</v>
      </c>
      <c r="H38" s="202"/>
      <c r="I38" s="202"/>
      <c r="J38" s="202"/>
      <c r="K38" s="202">
        <v>2943.1669999999999</v>
      </c>
      <c r="L38" s="202">
        <v>3034.7429999999999</v>
      </c>
      <c r="M38" s="311">
        <f t="shared" ref="M38:M57" si="27">IF(K38=0, "    ---- ", IF(ABS(ROUND(100/K38*L38-100,1))&lt;999,ROUND(100/K38*L38-100,1),IF(ROUND(100/K38*L38-100,1)&gt;999,999,-999)))</f>
        <v>3.1</v>
      </c>
      <c r="N38" s="202"/>
      <c r="O38" s="202"/>
      <c r="P38" s="313"/>
      <c r="Q38" s="202">
        <v>125889.66133899</v>
      </c>
      <c r="R38" s="202">
        <v>139481.81762326002</v>
      </c>
      <c r="S38" s="313">
        <f t="shared" ref="S38:S45" si="28">IF(Q38=0, "    ---- ", IF(ABS(ROUND(100/Q38*R38-100,1))&lt;999,ROUND(100/Q38*R38-100,1),IF(ROUND(100/Q38*R38-100,1)&gt;999,999,-999)))</f>
        <v>10.8</v>
      </c>
      <c r="T38" s="202">
        <v>478.7</v>
      </c>
      <c r="U38" s="202">
        <v>611.79999999999995</v>
      </c>
      <c r="V38" s="313">
        <f>IF(T38=0, "    ---- ", IF(ABS(ROUND(100/T38*U38-100,1))&lt;999,ROUND(100/T38*U38-100,1),IF(ROUND(100/T38*U38-100,1)&gt;999,999,-999)))</f>
        <v>27.8</v>
      </c>
      <c r="W38" s="202">
        <v>14099</v>
      </c>
      <c r="X38" s="202">
        <v>19468.45685749</v>
      </c>
      <c r="Y38" s="313">
        <f t="shared" si="18"/>
        <v>38.1</v>
      </c>
      <c r="Z38" s="202">
        <v>13331</v>
      </c>
      <c r="AA38" s="202">
        <v>15343</v>
      </c>
      <c r="AB38" s="313">
        <f t="shared" si="19"/>
        <v>15.1</v>
      </c>
      <c r="AC38" s="202"/>
      <c r="AD38" s="202"/>
      <c r="AE38" s="313"/>
      <c r="AF38" s="202">
        <v>2315.53546332</v>
      </c>
      <c r="AG38" s="202">
        <v>1951.6179388099999</v>
      </c>
      <c r="AH38" s="313">
        <f t="shared" ref="AH38:AH46" si="29">IF(AF38=0, "    ---- ", IF(ABS(ROUND(100/AF38*AG38-100,1))&lt;999,ROUND(100/AF38*AG38-100,1),IF(ROUND(100/AF38*AG38-100,1)&gt;999,999,-999)))</f>
        <v>-15.7</v>
      </c>
      <c r="AI38" s="202">
        <v>3216.9949999999999</v>
      </c>
      <c r="AJ38" s="202">
        <v>4661.2280000000001</v>
      </c>
      <c r="AK38" s="313">
        <f t="shared" si="20"/>
        <v>44.9</v>
      </c>
      <c r="AL38" s="202">
        <v>65066.5</v>
      </c>
      <c r="AM38" s="202">
        <v>79379</v>
      </c>
      <c r="AN38" s="313">
        <f t="shared" si="25"/>
        <v>22</v>
      </c>
      <c r="AO38" s="311">
        <f t="shared" si="21"/>
        <v>228184.21980230999</v>
      </c>
      <c r="AP38" s="311">
        <f t="shared" si="21"/>
        <v>287854.09441956005</v>
      </c>
      <c r="AQ38" s="313">
        <f t="shared" si="22"/>
        <v>26.1</v>
      </c>
      <c r="AR38" s="311">
        <f t="shared" si="23"/>
        <v>228184.21980230999</v>
      </c>
      <c r="AS38" s="311">
        <f t="shared" si="23"/>
        <v>287854.09441956005</v>
      </c>
      <c r="AT38" s="324">
        <f t="shared" si="24"/>
        <v>26.1</v>
      </c>
      <c r="AU38" s="193"/>
      <c r="AV38" s="193"/>
      <c r="AW38" s="325"/>
    </row>
    <row r="39" spans="1:49" s="104" customFormat="1" ht="20.100000000000001" customHeight="1" x14ac:dyDescent="0.3">
      <c r="A39" s="108" t="s">
        <v>251</v>
      </c>
      <c r="B39" s="202">
        <v>855.27200000000005</v>
      </c>
      <c r="C39" s="202">
        <v>915.976</v>
      </c>
      <c r="D39" s="202">
        <f>IF(B39=0, "    ---- ", IF(ABS(ROUND(100/B39*C39-100,1))&lt;999,ROUND(100/B39*C39-100,1),IF(ROUND(100/B39*C39-100,1)&gt;999,999,-999)))</f>
        <v>7.1</v>
      </c>
      <c r="E39" s="202">
        <v>90629.572</v>
      </c>
      <c r="F39" s="202">
        <v>85413.672999999995</v>
      </c>
      <c r="G39" s="202">
        <f t="shared" si="17"/>
        <v>-5.8</v>
      </c>
      <c r="H39" s="202">
        <v>470.50688600000001</v>
      </c>
      <c r="I39" s="202">
        <v>596.08600000000001</v>
      </c>
      <c r="J39" s="202">
        <f t="shared" ref="J39:J46" si="30">IF(H39=0, "    ---- ", IF(ABS(ROUND(100/H39*I39-100,1))&lt;999,ROUND(100/H39*I39-100,1),IF(ROUND(100/H39*I39-100,1)&gt;999,999,-999)))</f>
        <v>26.7</v>
      </c>
      <c r="K39" s="202">
        <v>1329.864</v>
      </c>
      <c r="L39" s="202">
        <v>1946.423</v>
      </c>
      <c r="M39" s="311">
        <f t="shared" si="27"/>
        <v>46.4</v>
      </c>
      <c r="N39" s="202"/>
      <c r="O39" s="202"/>
      <c r="P39" s="313"/>
      <c r="Q39" s="202">
        <v>207426.5468982</v>
      </c>
      <c r="R39" s="202">
        <v>210995.58776107998</v>
      </c>
      <c r="S39" s="313">
        <f t="shared" si="28"/>
        <v>1.7</v>
      </c>
      <c r="T39" s="202">
        <v>616.20000000000005</v>
      </c>
      <c r="U39" s="202">
        <v>595.10000000000014</v>
      </c>
      <c r="V39" s="313">
        <f>IF(T39=0, "    ---- ", IF(ABS(ROUND(100/T39*U39-100,1))&lt;999,ROUND(100/T39*U39-100,1),IF(ROUND(100/T39*U39-100,1)&gt;999,999,-999)))</f>
        <v>-3.4</v>
      </c>
      <c r="W39" s="202">
        <v>23178.399999999998</v>
      </c>
      <c r="X39" s="202">
        <v>19095.252585029997</v>
      </c>
      <c r="Y39" s="313">
        <f t="shared" si="18"/>
        <v>-17.600000000000001</v>
      </c>
      <c r="Z39" s="202">
        <v>41978</v>
      </c>
      <c r="AA39" s="202">
        <v>41355</v>
      </c>
      <c r="AB39" s="313">
        <f t="shared" si="19"/>
        <v>-1.5</v>
      </c>
      <c r="AC39" s="202"/>
      <c r="AD39" s="202"/>
      <c r="AE39" s="313"/>
      <c r="AF39" s="202">
        <v>6259.6453464799988</v>
      </c>
      <c r="AG39" s="202">
        <v>6570.3526250099994</v>
      </c>
      <c r="AH39" s="313">
        <f t="shared" si="29"/>
        <v>5</v>
      </c>
      <c r="AI39" s="202">
        <v>10312.745999999999</v>
      </c>
      <c r="AJ39" s="202">
        <v>9674.8260000000009</v>
      </c>
      <c r="AK39" s="313">
        <f t="shared" si="20"/>
        <v>-6.2</v>
      </c>
      <c r="AL39" s="202">
        <v>81127.399999999994</v>
      </c>
      <c r="AM39" s="202">
        <v>66465</v>
      </c>
      <c r="AN39" s="313">
        <f t="shared" si="25"/>
        <v>-18.100000000000001</v>
      </c>
      <c r="AO39" s="311">
        <f t="shared" si="21"/>
        <v>464184.15313067997</v>
      </c>
      <c r="AP39" s="311">
        <f t="shared" si="21"/>
        <v>443623.27697111992</v>
      </c>
      <c r="AQ39" s="313">
        <f t="shared" si="22"/>
        <v>-4.4000000000000004</v>
      </c>
      <c r="AR39" s="311">
        <f t="shared" si="23"/>
        <v>464184.15313067997</v>
      </c>
      <c r="AS39" s="311">
        <f t="shared" si="23"/>
        <v>443623.27697111992</v>
      </c>
      <c r="AT39" s="324">
        <f t="shared" si="24"/>
        <v>-4.4000000000000004</v>
      </c>
      <c r="AU39" s="193"/>
      <c r="AV39" s="193"/>
      <c r="AW39" s="325"/>
    </row>
    <row r="40" spans="1:49" s="104" customFormat="1" ht="20.100000000000001" customHeight="1" x14ac:dyDescent="0.3">
      <c r="A40" s="108" t="s">
        <v>252</v>
      </c>
      <c r="B40" s="202">
        <v>21.056999999999999</v>
      </c>
      <c r="C40" s="202">
        <v>20.09</v>
      </c>
      <c r="D40" s="313">
        <f>IF(B40=0, "    ---- ", IF(ABS(ROUND(100/B40*C40-100,1))&lt;999,ROUND(100/B40*C40-100,1),IF(ROUND(100/B40*C40-100,1)&gt;999,999,-999)))</f>
        <v>-4.5999999999999996</v>
      </c>
      <c r="E40" s="202">
        <v>11009.370999999999</v>
      </c>
      <c r="F40" s="202">
        <v>11877.026</v>
      </c>
      <c r="G40" s="313">
        <f t="shared" si="17"/>
        <v>7.9</v>
      </c>
      <c r="H40" s="202">
        <v>50.036982000000002</v>
      </c>
      <c r="I40" s="202">
        <v>70.057000000000002</v>
      </c>
      <c r="J40" s="313">
        <f t="shared" si="30"/>
        <v>40</v>
      </c>
      <c r="K40" s="202"/>
      <c r="L40" s="202"/>
      <c r="M40" s="311"/>
      <c r="N40" s="202"/>
      <c r="O40" s="202"/>
      <c r="P40" s="313"/>
      <c r="Q40" s="202">
        <v>80456.728153379998</v>
      </c>
      <c r="R40" s="202">
        <v>78620.946962029993</v>
      </c>
      <c r="S40" s="313">
        <f t="shared" si="28"/>
        <v>-2.2999999999999998</v>
      </c>
      <c r="T40" s="202">
        <v>144.30000000000001</v>
      </c>
      <c r="U40" s="202">
        <v>138.5</v>
      </c>
      <c r="V40" s="313">
        <f>IF(T40=0, "    ---- ", IF(ABS(ROUND(100/T40*U40-100,1))&lt;999,ROUND(100/T40*U40-100,1),IF(ROUND(100/T40*U40-100,1)&gt;999,999,-999)))</f>
        <v>-4</v>
      </c>
      <c r="W40" s="202">
        <v>5395.8</v>
      </c>
      <c r="X40" s="202">
        <v>5056.3286160299995</v>
      </c>
      <c r="Y40" s="313">
        <f t="shared" si="18"/>
        <v>-6.3</v>
      </c>
      <c r="Z40" s="202">
        <v>21710</v>
      </c>
      <c r="AA40" s="202">
        <v>20816</v>
      </c>
      <c r="AB40" s="313">
        <f t="shared" si="19"/>
        <v>-4.0999999999999996</v>
      </c>
      <c r="AC40" s="202"/>
      <c r="AD40" s="202"/>
      <c r="AE40" s="313"/>
      <c r="AF40" s="202">
        <v>2020.7106478399992</v>
      </c>
      <c r="AG40" s="202">
        <v>1947.58029354</v>
      </c>
      <c r="AH40" s="313">
        <f t="shared" si="29"/>
        <v>-3.6</v>
      </c>
      <c r="AI40" s="202">
        <v>2635.489</v>
      </c>
      <c r="AJ40" s="202">
        <v>2551.96</v>
      </c>
      <c r="AK40" s="313">
        <f t="shared" si="20"/>
        <v>-3.2</v>
      </c>
      <c r="AL40" s="202">
        <v>16560</v>
      </c>
      <c r="AM40" s="202">
        <v>9966</v>
      </c>
      <c r="AN40" s="313">
        <f t="shared" si="25"/>
        <v>-39.799999999999997</v>
      </c>
      <c r="AO40" s="311">
        <f t="shared" si="21"/>
        <v>140003.49278322002</v>
      </c>
      <c r="AP40" s="311">
        <f t="shared" si="21"/>
        <v>131064.4888716</v>
      </c>
      <c r="AQ40" s="313">
        <f t="shared" si="22"/>
        <v>-6.4</v>
      </c>
      <c r="AR40" s="311">
        <f t="shared" si="23"/>
        <v>140003.49278322002</v>
      </c>
      <c r="AS40" s="311">
        <f t="shared" si="23"/>
        <v>131064.4888716</v>
      </c>
      <c r="AT40" s="324">
        <f t="shared" si="24"/>
        <v>-6.4</v>
      </c>
      <c r="AU40" s="193"/>
      <c r="AV40" s="193"/>
      <c r="AW40" s="325"/>
    </row>
    <row r="41" spans="1:49" s="104" customFormat="1" ht="20.100000000000001" customHeight="1" x14ac:dyDescent="0.3">
      <c r="A41" s="108" t="s">
        <v>253</v>
      </c>
      <c r="B41" s="202">
        <v>795.40300000000002</v>
      </c>
      <c r="C41" s="202">
        <v>870.65499999999997</v>
      </c>
      <c r="D41" s="202">
        <f>IF(B41=0, "    ---- ", IF(ABS(ROUND(100/B41*C41-100,1))&lt;999,ROUND(100/B41*C41-100,1),IF(ROUND(100/B41*C41-100,1)&gt;999,999,-999)))</f>
        <v>9.5</v>
      </c>
      <c r="E41" s="202">
        <v>72273.320000000007</v>
      </c>
      <c r="F41" s="202">
        <v>66485.883000000002</v>
      </c>
      <c r="G41" s="202">
        <f t="shared" si="17"/>
        <v>-8</v>
      </c>
      <c r="H41" s="202">
        <v>373.02014400000002</v>
      </c>
      <c r="I41" s="202">
        <v>442.94</v>
      </c>
      <c r="J41" s="202">
        <f>IF(H41=0, "    ---- ", IF(ABS(ROUND(100/H41*I41-100,1))&lt;999,ROUND(100/H41*I41-100,1),IF(ROUND(100/H41*I41-100,1)&gt;999,999,-999)))</f>
        <v>18.7</v>
      </c>
      <c r="K41" s="202">
        <v>1240.19</v>
      </c>
      <c r="L41" s="202">
        <v>1536.13</v>
      </c>
      <c r="M41" s="311">
        <f t="shared" si="27"/>
        <v>23.9</v>
      </c>
      <c r="N41" s="202"/>
      <c r="O41" s="202"/>
      <c r="P41" s="313"/>
      <c r="Q41" s="202">
        <v>111619.65934728</v>
      </c>
      <c r="R41" s="202">
        <v>114857.95606892</v>
      </c>
      <c r="S41" s="313">
        <f t="shared" si="28"/>
        <v>2.9</v>
      </c>
      <c r="T41" s="202">
        <v>425.2</v>
      </c>
      <c r="U41" s="202">
        <v>437.2</v>
      </c>
      <c r="V41" s="313">
        <f>IF(T41=0, "    ---- ", IF(ABS(ROUND(100/T41*U41-100,1))&lt;999,ROUND(100/T41*U41-100,1),IF(ROUND(100/T41*U41-100,1)&gt;999,999,-999)))</f>
        <v>2.8</v>
      </c>
      <c r="W41" s="202">
        <v>17445</v>
      </c>
      <c r="X41" s="202">
        <v>13148.660143329998</v>
      </c>
      <c r="Y41" s="313">
        <f t="shared" si="18"/>
        <v>-24.6</v>
      </c>
      <c r="Z41" s="202">
        <v>17823</v>
      </c>
      <c r="AA41" s="202">
        <v>18128</v>
      </c>
      <c r="AB41" s="313">
        <f t="shared" si="19"/>
        <v>1.7</v>
      </c>
      <c r="AC41" s="202"/>
      <c r="AD41" s="202"/>
      <c r="AE41" s="313"/>
      <c r="AF41" s="202">
        <v>4205.0977579399996</v>
      </c>
      <c r="AG41" s="202">
        <v>4601.8623784399997</v>
      </c>
      <c r="AH41" s="313">
        <f t="shared" si="29"/>
        <v>9.4</v>
      </c>
      <c r="AI41" s="202">
        <v>7443.4790000000003</v>
      </c>
      <c r="AJ41" s="202">
        <v>6892.39</v>
      </c>
      <c r="AK41" s="313">
        <f t="shared" si="20"/>
        <v>-7.4</v>
      </c>
      <c r="AL41" s="202">
        <v>61778.400000000001</v>
      </c>
      <c r="AM41" s="202">
        <v>51569</v>
      </c>
      <c r="AN41" s="313">
        <f t="shared" si="25"/>
        <v>-16.5</v>
      </c>
      <c r="AO41" s="311">
        <f t="shared" si="21"/>
        <v>295421.76924922003</v>
      </c>
      <c r="AP41" s="311">
        <f t="shared" si="21"/>
        <v>278970.67659069004</v>
      </c>
      <c r="AQ41" s="313">
        <f t="shared" si="22"/>
        <v>-5.6</v>
      </c>
      <c r="AR41" s="311">
        <f t="shared" si="23"/>
        <v>295421.76924922003</v>
      </c>
      <c r="AS41" s="311">
        <f t="shared" si="23"/>
        <v>278970.67659069004</v>
      </c>
      <c r="AT41" s="324">
        <f t="shared" si="24"/>
        <v>-5.6</v>
      </c>
      <c r="AU41" s="193"/>
      <c r="AV41" s="193"/>
      <c r="AW41" s="325"/>
    </row>
    <row r="42" spans="1:49" s="104" customFormat="1" ht="20.100000000000001" customHeight="1" x14ac:dyDescent="0.3">
      <c r="A42" s="108" t="s">
        <v>254</v>
      </c>
      <c r="B42" s="202"/>
      <c r="C42" s="202"/>
      <c r="D42" s="202"/>
      <c r="E42" s="202">
        <v>6131.674</v>
      </c>
      <c r="F42" s="202">
        <v>4851.1639999999998</v>
      </c>
      <c r="G42" s="202">
        <f t="shared" si="17"/>
        <v>-20.9</v>
      </c>
      <c r="H42" s="202"/>
      <c r="I42" s="202"/>
      <c r="J42" s="202"/>
      <c r="K42" s="202">
        <v>10.138</v>
      </c>
      <c r="L42" s="202">
        <v>5.7619999999999996</v>
      </c>
      <c r="M42" s="311">
        <f t="shared" si="27"/>
        <v>-43.2</v>
      </c>
      <c r="N42" s="202"/>
      <c r="O42" s="202"/>
      <c r="P42" s="313"/>
      <c r="Q42" s="202">
        <v>13164.88750515</v>
      </c>
      <c r="R42" s="202">
        <v>10365.734661350001</v>
      </c>
      <c r="S42" s="313">
        <f t="shared" si="28"/>
        <v>-21.3</v>
      </c>
      <c r="T42" s="202">
        <v>46.7</v>
      </c>
      <c r="U42" s="202">
        <v>18.7</v>
      </c>
      <c r="V42" s="313">
        <f>IF(T42=0, "    ---- ", IF(ABS(ROUND(100/T42*U42-100,1))&lt;999,ROUND(100/T42*U42-100,1),IF(ROUND(100/T42*U42-100,1)&gt;999,999,-999)))</f>
        <v>-60</v>
      </c>
      <c r="W42" s="202">
        <v>0</v>
      </c>
      <c r="X42" s="202">
        <v>0</v>
      </c>
      <c r="Y42" s="313" t="str">
        <f t="shared" si="18"/>
        <v xml:space="preserve">    ---- </v>
      </c>
      <c r="Z42" s="202">
        <v>165</v>
      </c>
      <c r="AA42" s="202">
        <v>221</v>
      </c>
      <c r="AB42" s="313">
        <f t="shared" si="19"/>
        <v>33.9</v>
      </c>
      <c r="AC42" s="202"/>
      <c r="AD42" s="202"/>
      <c r="AE42" s="313"/>
      <c r="AF42" s="202">
        <v>6.7557177499999996</v>
      </c>
      <c r="AG42" s="202">
        <v>5.3959349800000007</v>
      </c>
      <c r="AH42" s="313">
        <f t="shared" si="29"/>
        <v>-20.100000000000001</v>
      </c>
      <c r="AI42" s="202"/>
      <c r="AJ42" s="202">
        <v>0</v>
      </c>
      <c r="AK42" s="319" t="str">
        <f t="shared" si="20"/>
        <v xml:space="preserve">    ---- </v>
      </c>
      <c r="AL42" s="202"/>
      <c r="AM42" s="202"/>
      <c r="AN42" s="313"/>
      <c r="AO42" s="311">
        <f t="shared" si="21"/>
        <v>19525.155222899997</v>
      </c>
      <c r="AP42" s="311">
        <f t="shared" si="21"/>
        <v>15467.756596330002</v>
      </c>
      <c r="AQ42" s="313">
        <f t="shared" si="22"/>
        <v>-20.8</v>
      </c>
      <c r="AR42" s="311">
        <f t="shared" si="23"/>
        <v>19525.155222899997</v>
      </c>
      <c r="AS42" s="311">
        <f t="shared" si="23"/>
        <v>15467.756596330002</v>
      </c>
      <c r="AT42" s="324">
        <f t="shared" si="24"/>
        <v>-20.8</v>
      </c>
      <c r="AU42" s="193"/>
      <c r="AV42" s="193"/>
      <c r="AW42" s="325"/>
    </row>
    <row r="43" spans="1:49" s="104" customFormat="1" ht="20.100000000000001" customHeight="1" x14ac:dyDescent="0.3">
      <c r="A43" s="108" t="s">
        <v>255</v>
      </c>
      <c r="B43" s="202">
        <v>1.7909999999999999</v>
      </c>
      <c r="C43" s="202">
        <v>2.02</v>
      </c>
      <c r="D43" s="202">
        <f>IF(B43=0, "    ---- ", IF(ABS(ROUND(100/B43*C43-100,1))&lt;999,ROUND(100/B43*C43-100,1),IF(ROUND(100/B43*C43-100,1)&gt;999,999,-999)))</f>
        <v>12.8</v>
      </c>
      <c r="E43" s="202">
        <v>630.78800000000001</v>
      </c>
      <c r="F43" s="202">
        <v>650.601</v>
      </c>
      <c r="G43" s="202">
        <f t="shared" si="17"/>
        <v>3.1</v>
      </c>
      <c r="H43" s="202"/>
      <c r="I43" s="202"/>
      <c r="J43" s="202"/>
      <c r="K43" s="202"/>
      <c r="L43" s="202"/>
      <c r="M43" s="311"/>
      <c r="N43" s="202"/>
      <c r="O43" s="202"/>
      <c r="P43" s="313"/>
      <c r="Q43" s="202">
        <v>1071.7334498600001</v>
      </c>
      <c r="R43" s="202">
        <v>3291.12754632</v>
      </c>
      <c r="S43" s="313">
        <f t="shared" si="28"/>
        <v>207.1</v>
      </c>
      <c r="T43" s="202"/>
      <c r="U43" s="202"/>
      <c r="V43" s="313"/>
      <c r="W43" s="202">
        <v>178</v>
      </c>
      <c r="X43" s="202">
        <v>317.80699672000003</v>
      </c>
      <c r="Y43" s="313">
        <f t="shared" si="18"/>
        <v>78.5</v>
      </c>
      <c r="Z43" s="202">
        <v>-139</v>
      </c>
      <c r="AA43" s="202">
        <v>492</v>
      </c>
      <c r="AB43" s="313">
        <f>IF(Z43=0, "    ---- ", IF(ABS(ROUND(100/Z43*AA43-100,1))&lt;999,ROUND(100/Z43*AA43-100,1),IF(ROUND(100/Z43*AA43-100,1)&gt;999,999,-999)))</f>
        <v>-454</v>
      </c>
      <c r="AC43" s="202"/>
      <c r="AD43" s="202"/>
      <c r="AE43" s="313"/>
      <c r="AF43" s="202"/>
      <c r="AG43" s="202"/>
      <c r="AH43" s="313"/>
      <c r="AI43" s="202">
        <v>3.7730000000000001</v>
      </c>
      <c r="AJ43" s="202">
        <v>110.94499999999999</v>
      </c>
      <c r="AK43" s="313">
        <f t="shared" si="20"/>
        <v>999</v>
      </c>
      <c r="AL43" s="202">
        <v>297.7</v>
      </c>
      <c r="AM43" s="202">
        <v>870</v>
      </c>
      <c r="AN43" s="313">
        <f t="shared" si="25"/>
        <v>192.2</v>
      </c>
      <c r="AO43" s="311">
        <f t="shared" si="21"/>
        <v>2044.78544986</v>
      </c>
      <c r="AP43" s="311">
        <f t="shared" si="21"/>
        <v>5734.5005430399997</v>
      </c>
      <c r="AQ43" s="313">
        <f t="shared" si="22"/>
        <v>180.4</v>
      </c>
      <c r="AR43" s="311">
        <f t="shared" si="23"/>
        <v>2044.78544986</v>
      </c>
      <c r="AS43" s="311">
        <f t="shared" si="23"/>
        <v>5734.5005430399997</v>
      </c>
      <c r="AT43" s="324">
        <f t="shared" si="24"/>
        <v>180.4</v>
      </c>
      <c r="AU43" s="193"/>
      <c r="AV43" s="193"/>
      <c r="AW43" s="325"/>
    </row>
    <row r="44" spans="1:49" s="104" customFormat="1" ht="20.100000000000001" customHeight="1" x14ac:dyDescent="0.3">
      <c r="A44" s="108" t="s">
        <v>256</v>
      </c>
      <c r="B44" s="202">
        <v>37.021000000000001</v>
      </c>
      <c r="C44" s="202">
        <v>23.210999999999999</v>
      </c>
      <c r="D44" s="202">
        <f>IF(B44=0, "    ---- ", IF(ABS(ROUND(100/B44*C44-100,1))&lt;999,ROUND(100/B44*C44-100,1),IF(ROUND(100/B44*C44-100,1)&gt;999,999,-999)))</f>
        <v>-37.299999999999997</v>
      </c>
      <c r="E44" s="202">
        <v>584.41899999999998</v>
      </c>
      <c r="F44" s="202">
        <v>1548.999</v>
      </c>
      <c r="G44" s="202">
        <f t="shared" si="17"/>
        <v>165</v>
      </c>
      <c r="H44" s="202">
        <v>47.449759999999998</v>
      </c>
      <c r="I44" s="202">
        <v>83.088999999999999</v>
      </c>
      <c r="J44" s="202">
        <f t="shared" si="30"/>
        <v>75.099999999999994</v>
      </c>
      <c r="K44" s="202">
        <v>79.536000000000001</v>
      </c>
      <c r="L44" s="202">
        <v>404.53100000000001</v>
      </c>
      <c r="M44" s="311">
        <f t="shared" si="27"/>
        <v>408.6</v>
      </c>
      <c r="N44" s="202"/>
      <c r="O44" s="202"/>
      <c r="P44" s="313"/>
      <c r="Q44" s="202">
        <v>1113.5384425299999</v>
      </c>
      <c r="R44" s="202">
        <v>3859.8225224600001</v>
      </c>
      <c r="S44" s="313">
        <f t="shared" si="28"/>
        <v>246.6</v>
      </c>
      <c r="T44" s="202"/>
      <c r="U44" s="202">
        <v>0.7</v>
      </c>
      <c r="V44" s="319" t="str">
        <f t="shared" ref="V44" si="31">IF(T44=0, "    ---- ", IF(ABS(ROUND(100/T44*U44-100,1))&lt;999,ROUND(100/T44*U44-100,1),IF(ROUND(100/T44*U44-100,1)&gt;999,999,-999)))</f>
        <v xml:space="preserve">    ---- </v>
      </c>
      <c r="W44" s="202">
        <v>159.6</v>
      </c>
      <c r="X44" s="202">
        <v>572.45682895000004</v>
      </c>
      <c r="Y44" s="313">
        <f t="shared" si="18"/>
        <v>258.7</v>
      </c>
      <c r="Z44" s="202">
        <v>2419</v>
      </c>
      <c r="AA44" s="202">
        <v>1698</v>
      </c>
      <c r="AB44" s="313">
        <f>IF(Z44=0, "    ---- ", IF(ABS(ROUND(100/Z44*AA44-100,1))&lt;999,ROUND(100/Z44*AA44-100,1),IF(ROUND(100/Z44*AA44-100,1)&gt;999,999,-999)))</f>
        <v>-29.8</v>
      </c>
      <c r="AC44" s="202"/>
      <c r="AD44" s="202"/>
      <c r="AE44" s="313"/>
      <c r="AF44" s="202">
        <v>27.081222950000001</v>
      </c>
      <c r="AG44" s="202">
        <v>15.514018050000001</v>
      </c>
      <c r="AH44" s="313">
        <f t="shared" si="29"/>
        <v>-42.7</v>
      </c>
      <c r="AI44" s="202">
        <v>230.005</v>
      </c>
      <c r="AJ44" s="202">
        <v>119.53100000000001</v>
      </c>
      <c r="AK44" s="313">
        <f t="shared" si="20"/>
        <v>-48</v>
      </c>
      <c r="AL44" s="202">
        <v>2491.3000000000002</v>
      </c>
      <c r="AM44" s="202">
        <v>4060</v>
      </c>
      <c r="AN44" s="313">
        <f t="shared" si="25"/>
        <v>63</v>
      </c>
      <c r="AO44" s="311">
        <f t="shared" si="21"/>
        <v>7188.9504254799995</v>
      </c>
      <c r="AP44" s="311">
        <f t="shared" si="21"/>
        <v>12385.854369460001</v>
      </c>
      <c r="AQ44" s="313">
        <f t="shared" si="22"/>
        <v>72.3</v>
      </c>
      <c r="AR44" s="311">
        <f t="shared" si="23"/>
        <v>7188.9504254799995</v>
      </c>
      <c r="AS44" s="311">
        <f t="shared" si="23"/>
        <v>12385.854369460001</v>
      </c>
      <c r="AT44" s="324">
        <f t="shared" si="24"/>
        <v>72.3</v>
      </c>
      <c r="AU44" s="193"/>
      <c r="AV44" s="193"/>
      <c r="AW44" s="325"/>
    </row>
    <row r="45" spans="1:49" s="104" customFormat="1" ht="20.100000000000001" customHeight="1" x14ac:dyDescent="0.3">
      <c r="A45" s="107" t="s">
        <v>257</v>
      </c>
      <c r="B45" s="202">
        <v>855.27200000000005</v>
      </c>
      <c r="C45" s="202">
        <v>915.976</v>
      </c>
      <c r="D45" s="313">
        <f>IF(B45=0, "    ---- ", IF(ABS(ROUND(100/B45*C45-100,1))&lt;999,ROUND(100/B45*C45-100,1),IF(ROUND(100/B45*C45-100,1)&gt;999,999,-999)))</f>
        <v>7.1</v>
      </c>
      <c r="E45" s="202">
        <v>212999.54099999997</v>
      </c>
      <c r="F45" s="202">
        <v>214038.71899999998</v>
      </c>
      <c r="G45" s="313">
        <f t="shared" si="17"/>
        <v>0.5</v>
      </c>
      <c r="H45" s="202">
        <v>549.83252100000004</v>
      </c>
      <c r="I45" s="202">
        <v>698.93799999999999</v>
      </c>
      <c r="J45" s="313">
        <f t="shared" si="30"/>
        <v>27.1</v>
      </c>
      <c r="K45" s="202">
        <v>4341.1620000000003</v>
      </c>
      <c r="L45" s="202">
        <v>5036.5370000000003</v>
      </c>
      <c r="M45" s="311">
        <f t="shared" si="27"/>
        <v>16</v>
      </c>
      <c r="N45" s="202"/>
      <c r="O45" s="202"/>
      <c r="P45" s="313"/>
      <c r="Q45" s="202">
        <v>403451.79443939001</v>
      </c>
      <c r="R45" s="202">
        <v>427790.9049201</v>
      </c>
      <c r="S45" s="313">
        <f t="shared" si="28"/>
        <v>6</v>
      </c>
      <c r="T45" s="202">
        <v>1409.8000000000002</v>
      </c>
      <c r="U45" s="202">
        <v>1481.2</v>
      </c>
      <c r="V45" s="313">
        <f>IF(T45=0, "    ---- ", IF(ABS(ROUND(100/T45*U45-100,1))&lt;999,ROUND(100/T45*U45-100,1),IF(ROUND(100/T45*U45-100,1)&gt;999,999,-999)))</f>
        <v>5.0999999999999996</v>
      </c>
      <c r="W45" s="202">
        <v>47584.399999999994</v>
      </c>
      <c r="X45" s="202">
        <v>48544.418919820004</v>
      </c>
      <c r="Y45" s="313">
        <f t="shared" si="18"/>
        <v>2</v>
      </c>
      <c r="Z45" s="202">
        <v>69160</v>
      </c>
      <c r="AA45" s="202">
        <v>71203</v>
      </c>
      <c r="AB45" s="313">
        <f>IF(Z45=0, "    ---- ", IF(ABS(ROUND(100/Z45*AA45-100,1))&lt;999,ROUND(100/Z45*AA45-100,1),IF(ROUND(100/Z45*AA45-100,1)&gt;999,999,-999)))</f>
        <v>3</v>
      </c>
      <c r="AC45" s="202"/>
      <c r="AD45" s="202"/>
      <c r="AE45" s="313"/>
      <c r="AF45" s="202">
        <v>8575.1808097999983</v>
      </c>
      <c r="AG45" s="202">
        <v>8521.9705638199994</v>
      </c>
      <c r="AH45" s="313">
        <f t="shared" si="29"/>
        <v>-0.6</v>
      </c>
      <c r="AI45" s="202">
        <v>19792.422999999999</v>
      </c>
      <c r="AJ45" s="202">
        <v>20038.307000000001</v>
      </c>
      <c r="AK45" s="313">
        <f t="shared" si="20"/>
        <v>1.2</v>
      </c>
      <c r="AL45" s="202">
        <v>181774.5</v>
      </c>
      <c r="AM45" s="202">
        <v>184452</v>
      </c>
      <c r="AN45" s="313">
        <f t="shared" si="25"/>
        <v>1.5</v>
      </c>
      <c r="AO45" s="311">
        <f t="shared" si="21"/>
        <v>950493.90577019006</v>
      </c>
      <c r="AP45" s="311">
        <f t="shared" si="21"/>
        <v>982721.97140373988</v>
      </c>
      <c r="AQ45" s="313">
        <f t="shared" si="22"/>
        <v>3.4</v>
      </c>
      <c r="AR45" s="311">
        <f t="shared" si="23"/>
        <v>950493.90577019006</v>
      </c>
      <c r="AS45" s="311">
        <f t="shared" si="23"/>
        <v>982721.97140373988</v>
      </c>
      <c r="AT45" s="324">
        <f t="shared" si="24"/>
        <v>3.4</v>
      </c>
      <c r="AU45" s="193"/>
      <c r="AV45" s="193"/>
      <c r="AW45" s="325"/>
    </row>
    <row r="46" spans="1:49" s="104" customFormat="1" ht="20.100000000000001" customHeight="1" x14ac:dyDescent="0.3">
      <c r="A46" s="314" t="s">
        <v>416</v>
      </c>
      <c r="B46" s="202">
        <v>109.066</v>
      </c>
      <c r="C46" s="202">
        <v>118.52500000000001</v>
      </c>
      <c r="D46" s="313">
        <f>IF(B46=0, "    ---- ", IF(ABS(ROUND(100/B46*C46-100,1))&lt;999,ROUND(100/B46*C46-100,1),IF(ROUND(100/B46*C46-100,1)&gt;999,999,-999)))</f>
        <v>8.6999999999999993</v>
      </c>
      <c r="E46" s="202"/>
      <c r="F46" s="202"/>
      <c r="G46" s="313"/>
      <c r="H46" s="202">
        <v>69.809859000000003</v>
      </c>
      <c r="I46" s="202">
        <v>86.275000000000006</v>
      </c>
      <c r="J46" s="313">
        <f t="shared" si="30"/>
        <v>23.6</v>
      </c>
      <c r="K46" s="202"/>
      <c r="L46" s="202">
        <v>4.093</v>
      </c>
      <c r="M46" s="106" t="str">
        <f t="shared" si="27"/>
        <v xml:space="preserve">    ---- </v>
      </c>
      <c r="N46" s="202"/>
      <c r="O46" s="202"/>
      <c r="P46" s="313"/>
      <c r="Q46" s="202"/>
      <c r="R46" s="202"/>
      <c r="S46" s="313"/>
      <c r="T46" s="202"/>
      <c r="U46" s="202"/>
      <c r="V46" s="313"/>
      <c r="W46" s="202">
        <v>75</v>
      </c>
      <c r="X46" s="202">
        <v>83</v>
      </c>
      <c r="Y46" s="313">
        <f t="shared" si="18"/>
        <v>10.7</v>
      </c>
      <c r="Z46" s="202"/>
      <c r="AA46" s="202"/>
      <c r="AB46" s="313"/>
      <c r="AC46" s="202"/>
      <c r="AD46" s="202"/>
      <c r="AE46" s="313"/>
      <c r="AF46" s="202">
        <v>26.034639519999999</v>
      </c>
      <c r="AG46" s="202">
        <v>28.716088629999998</v>
      </c>
      <c r="AH46" s="313">
        <f t="shared" si="29"/>
        <v>10.3</v>
      </c>
      <c r="AI46" s="202">
        <v>330.27300000000002</v>
      </c>
      <c r="AJ46" s="202">
        <v>373.202</v>
      </c>
      <c r="AK46" s="313">
        <f t="shared" si="20"/>
        <v>13</v>
      </c>
      <c r="AL46" s="202"/>
      <c r="AM46" s="202"/>
      <c r="AN46" s="313"/>
      <c r="AO46" s="311">
        <f t="shared" si="21"/>
        <v>610.18349852000006</v>
      </c>
      <c r="AP46" s="311">
        <f t="shared" si="21"/>
        <v>693.81108863000009</v>
      </c>
      <c r="AQ46" s="313">
        <f t="shared" si="22"/>
        <v>13.7</v>
      </c>
      <c r="AR46" s="311">
        <f t="shared" si="23"/>
        <v>610.18349852000006</v>
      </c>
      <c r="AS46" s="311">
        <f t="shared" si="23"/>
        <v>693.81108863000009</v>
      </c>
      <c r="AT46" s="324">
        <f t="shared" si="24"/>
        <v>13.7</v>
      </c>
      <c r="AU46" s="193"/>
      <c r="AV46" s="193"/>
      <c r="AW46" s="325"/>
    </row>
    <row r="47" spans="1:49" s="104" customFormat="1" ht="20.100000000000001" customHeight="1" x14ac:dyDescent="0.3">
      <c r="A47" s="314" t="s">
        <v>258</v>
      </c>
      <c r="B47" s="202"/>
      <c r="C47" s="202"/>
      <c r="D47" s="202"/>
      <c r="E47" s="202"/>
      <c r="F47" s="202"/>
      <c r="G47" s="202"/>
      <c r="H47" s="202"/>
      <c r="I47" s="202"/>
      <c r="J47" s="202"/>
      <c r="K47" s="202"/>
      <c r="L47" s="202"/>
      <c r="M47" s="311"/>
      <c r="N47" s="202"/>
      <c r="O47" s="202"/>
      <c r="P47" s="313"/>
      <c r="Q47" s="202"/>
      <c r="R47" s="202"/>
      <c r="S47" s="313"/>
      <c r="T47" s="202"/>
      <c r="U47" s="202"/>
      <c r="V47" s="313"/>
      <c r="W47" s="202"/>
      <c r="X47" s="202"/>
      <c r="Y47" s="313"/>
      <c r="Z47" s="202"/>
      <c r="AA47" s="202"/>
      <c r="AB47" s="313"/>
      <c r="AC47" s="202"/>
      <c r="AD47" s="202"/>
      <c r="AE47" s="313"/>
      <c r="AF47" s="202"/>
      <c r="AG47" s="202"/>
      <c r="AH47" s="313"/>
      <c r="AI47" s="202"/>
      <c r="AJ47" s="202"/>
      <c r="AK47" s="313"/>
      <c r="AL47" s="202"/>
      <c r="AM47" s="202"/>
      <c r="AN47" s="313"/>
      <c r="AO47" s="311"/>
      <c r="AP47" s="311"/>
      <c r="AQ47" s="313"/>
      <c r="AR47" s="311"/>
      <c r="AS47" s="311"/>
      <c r="AT47" s="324"/>
      <c r="AU47" s="193"/>
      <c r="AV47" s="193"/>
      <c r="AW47" s="325"/>
    </row>
    <row r="48" spans="1:49" s="104" customFormat="1" ht="20.100000000000001" customHeight="1" x14ac:dyDescent="0.3">
      <c r="A48" s="108" t="s">
        <v>259</v>
      </c>
      <c r="B48" s="202"/>
      <c r="C48" s="202"/>
      <c r="D48" s="202"/>
      <c r="E48" s="202"/>
      <c r="F48" s="202"/>
      <c r="G48" s="202"/>
      <c r="H48" s="202"/>
      <c r="I48" s="202"/>
      <c r="J48" s="202"/>
      <c r="K48" s="202"/>
      <c r="L48" s="202"/>
      <c r="M48" s="311"/>
      <c r="N48" s="202"/>
      <c r="O48" s="202"/>
      <c r="P48" s="313"/>
      <c r="Q48" s="202"/>
      <c r="R48" s="202"/>
      <c r="S48" s="313"/>
      <c r="T48" s="202"/>
      <c r="U48" s="202"/>
      <c r="V48" s="313"/>
      <c r="W48" s="202"/>
      <c r="X48" s="202"/>
      <c r="Y48" s="313"/>
      <c r="Z48" s="202"/>
      <c r="AA48" s="202"/>
      <c r="AB48" s="313"/>
      <c r="AC48" s="202"/>
      <c r="AD48" s="202"/>
      <c r="AE48" s="313"/>
      <c r="AF48" s="202"/>
      <c r="AG48" s="202"/>
      <c r="AH48" s="313"/>
      <c r="AI48" s="202"/>
      <c r="AJ48" s="202"/>
      <c r="AK48" s="313"/>
      <c r="AL48" s="202"/>
      <c r="AM48" s="202"/>
      <c r="AN48" s="313"/>
      <c r="AO48" s="311">
        <f t="shared" ref="AO48:AP62" si="32">B48+E48+H48+K48+Q48+T48+W48+Z48+AF48+AI48+AL48</f>
        <v>0</v>
      </c>
      <c r="AP48" s="311">
        <f t="shared" si="32"/>
        <v>0</v>
      </c>
      <c r="AQ48" s="313" t="str">
        <f t="shared" si="22"/>
        <v xml:space="preserve">    ---- </v>
      </c>
      <c r="AR48" s="311">
        <f t="shared" si="23"/>
        <v>0</v>
      </c>
      <c r="AS48" s="311">
        <f t="shared" si="23"/>
        <v>0</v>
      </c>
      <c r="AT48" s="324" t="str">
        <f t="shared" si="24"/>
        <v xml:space="preserve">    ---- </v>
      </c>
      <c r="AU48" s="193"/>
      <c r="AV48" s="193"/>
      <c r="AW48" s="325"/>
    </row>
    <row r="49" spans="1:49" s="104" customFormat="1" ht="20.100000000000001" customHeight="1" x14ac:dyDescent="0.3">
      <c r="A49" s="108" t="s">
        <v>260</v>
      </c>
      <c r="B49" s="202"/>
      <c r="C49" s="202"/>
      <c r="D49" s="202"/>
      <c r="E49" s="202"/>
      <c r="F49" s="202"/>
      <c r="G49" s="202"/>
      <c r="H49" s="202"/>
      <c r="I49" s="202"/>
      <c r="J49" s="202"/>
      <c r="K49" s="202"/>
      <c r="L49" s="202"/>
      <c r="M49" s="311"/>
      <c r="N49" s="202"/>
      <c r="O49" s="202"/>
      <c r="P49" s="313"/>
      <c r="Q49" s="202">
        <v>211.83351669000001</v>
      </c>
      <c r="R49" s="202">
        <v>260.90801701999999</v>
      </c>
      <c r="S49" s="313">
        <f t="shared" ref="S49:S60" si="33">IF(Q49=0, "    ---- ", IF(ABS(ROUND(100/Q49*R49-100,1))&lt;999,ROUND(100/Q49*R49-100,1),IF(ROUND(100/Q49*R49-100,1)&gt;999,999,-999)))</f>
        <v>23.2</v>
      </c>
      <c r="T49" s="202"/>
      <c r="U49" s="202"/>
      <c r="V49" s="313"/>
      <c r="W49" s="202"/>
      <c r="X49" s="202"/>
      <c r="Y49" s="313"/>
      <c r="Z49" s="202"/>
      <c r="AA49" s="202"/>
      <c r="AB49" s="313"/>
      <c r="AC49" s="202"/>
      <c r="AD49" s="202"/>
      <c r="AE49" s="313"/>
      <c r="AF49" s="202"/>
      <c r="AG49" s="202"/>
      <c r="AH49" s="313"/>
      <c r="AI49" s="202"/>
      <c r="AJ49" s="202"/>
      <c r="AK49" s="313"/>
      <c r="AL49" s="202">
        <v>1903.2</v>
      </c>
      <c r="AM49" s="202">
        <v>2708</v>
      </c>
      <c r="AN49" s="313">
        <f t="shared" si="25"/>
        <v>42.3</v>
      </c>
      <c r="AO49" s="311">
        <f t="shared" si="32"/>
        <v>2115.0335166899999</v>
      </c>
      <c r="AP49" s="311">
        <f t="shared" si="32"/>
        <v>2968.90801702</v>
      </c>
      <c r="AQ49" s="313">
        <f t="shared" si="22"/>
        <v>40.4</v>
      </c>
      <c r="AR49" s="311">
        <f t="shared" si="23"/>
        <v>2115.0335166899999</v>
      </c>
      <c r="AS49" s="311">
        <f t="shared" si="23"/>
        <v>2968.90801702</v>
      </c>
      <c r="AT49" s="324">
        <f t="shared" si="24"/>
        <v>40.4</v>
      </c>
      <c r="AU49" s="193"/>
      <c r="AV49" s="193"/>
      <c r="AW49" s="325"/>
    </row>
    <row r="50" spans="1:49" s="104" customFormat="1" ht="20.100000000000001" customHeight="1" x14ac:dyDescent="0.3">
      <c r="A50" s="108" t="s">
        <v>261</v>
      </c>
      <c r="B50" s="202"/>
      <c r="C50" s="202"/>
      <c r="D50" s="202"/>
      <c r="E50" s="202"/>
      <c r="F50" s="202">
        <v>0</v>
      </c>
      <c r="G50" s="202"/>
      <c r="H50" s="202"/>
      <c r="I50" s="202"/>
      <c r="J50" s="202"/>
      <c r="K50" s="202"/>
      <c r="L50" s="202"/>
      <c r="M50" s="311"/>
      <c r="N50" s="202"/>
      <c r="O50" s="202"/>
      <c r="P50" s="313"/>
      <c r="Q50" s="202">
        <v>661.52636857000005</v>
      </c>
      <c r="R50" s="202">
        <v>692.11817735</v>
      </c>
      <c r="S50" s="313">
        <f t="shared" si="33"/>
        <v>4.5999999999999996</v>
      </c>
      <c r="T50" s="202"/>
      <c r="U50" s="202"/>
      <c r="V50" s="313"/>
      <c r="W50" s="202"/>
      <c r="X50" s="202"/>
      <c r="Y50" s="313"/>
      <c r="Z50" s="202"/>
      <c r="AA50" s="202"/>
      <c r="AB50" s="313"/>
      <c r="AC50" s="202"/>
      <c r="AD50" s="202"/>
      <c r="AE50" s="313"/>
      <c r="AF50" s="202"/>
      <c r="AG50" s="202"/>
      <c r="AH50" s="313"/>
      <c r="AI50" s="202"/>
      <c r="AJ50" s="202"/>
      <c r="AK50" s="313"/>
      <c r="AL50" s="202"/>
      <c r="AM50" s="202"/>
      <c r="AN50" s="313"/>
      <c r="AO50" s="311">
        <f t="shared" si="32"/>
        <v>661.52636857000005</v>
      </c>
      <c r="AP50" s="311">
        <f t="shared" si="32"/>
        <v>692.11817735</v>
      </c>
      <c r="AQ50" s="313">
        <f t="shared" si="22"/>
        <v>4.5999999999999996</v>
      </c>
      <c r="AR50" s="311">
        <f t="shared" si="23"/>
        <v>661.52636857000005</v>
      </c>
      <c r="AS50" s="311">
        <f t="shared" si="23"/>
        <v>692.11817735</v>
      </c>
      <c r="AT50" s="324">
        <f t="shared" si="24"/>
        <v>4.5999999999999996</v>
      </c>
      <c r="AU50" s="193"/>
      <c r="AV50" s="193"/>
      <c r="AW50" s="325"/>
    </row>
    <row r="51" spans="1:49" s="104" customFormat="1" ht="20.100000000000001" customHeight="1" x14ac:dyDescent="0.3">
      <c r="A51" s="108" t="s">
        <v>262</v>
      </c>
      <c r="B51" s="202"/>
      <c r="C51" s="202"/>
      <c r="D51" s="313"/>
      <c r="E51" s="202"/>
      <c r="F51" s="202"/>
      <c r="G51" s="313"/>
      <c r="H51" s="202"/>
      <c r="I51" s="202"/>
      <c r="J51" s="313"/>
      <c r="K51" s="202"/>
      <c r="L51" s="202"/>
      <c r="M51" s="311"/>
      <c r="N51" s="202"/>
      <c r="O51" s="202"/>
      <c r="P51" s="313"/>
      <c r="Q51" s="202">
        <v>140.95261038999999</v>
      </c>
      <c r="R51" s="202">
        <v>137.36982022999999</v>
      </c>
      <c r="S51" s="313">
        <f t="shared" si="33"/>
        <v>-2.5</v>
      </c>
      <c r="T51" s="202"/>
      <c r="U51" s="202"/>
      <c r="V51" s="313"/>
      <c r="W51" s="202"/>
      <c r="X51" s="202"/>
      <c r="Y51" s="313"/>
      <c r="Z51" s="202"/>
      <c r="AA51" s="202"/>
      <c r="AB51" s="313"/>
      <c r="AC51" s="202"/>
      <c r="AD51" s="202"/>
      <c r="AE51" s="313"/>
      <c r="AF51" s="202"/>
      <c r="AG51" s="202"/>
      <c r="AH51" s="313"/>
      <c r="AI51" s="202"/>
      <c r="AJ51" s="202"/>
      <c r="AK51" s="313"/>
      <c r="AL51" s="202"/>
      <c r="AM51" s="202"/>
      <c r="AN51" s="313"/>
      <c r="AO51" s="311">
        <f t="shared" si="32"/>
        <v>140.95261038999999</v>
      </c>
      <c r="AP51" s="311">
        <f t="shared" si="32"/>
        <v>137.36982022999999</v>
      </c>
      <c r="AQ51" s="313">
        <f t="shared" si="22"/>
        <v>-2.5</v>
      </c>
      <c r="AR51" s="311">
        <f t="shared" si="23"/>
        <v>140.95261038999999</v>
      </c>
      <c r="AS51" s="311">
        <f t="shared" si="23"/>
        <v>137.36982022999999</v>
      </c>
      <c r="AT51" s="324">
        <f t="shared" si="24"/>
        <v>-2.5</v>
      </c>
      <c r="AU51" s="193"/>
      <c r="AV51" s="193"/>
      <c r="AW51" s="325"/>
    </row>
    <row r="52" spans="1:49" s="321" customFormat="1" ht="20.100000000000001" customHeight="1" x14ac:dyDescent="0.3">
      <c r="A52" s="108" t="s">
        <v>232</v>
      </c>
      <c r="B52" s="319"/>
      <c r="C52" s="319"/>
      <c r="D52" s="319"/>
      <c r="E52" s="319"/>
      <c r="F52" s="319"/>
      <c r="G52" s="319"/>
      <c r="H52" s="319"/>
      <c r="I52" s="319"/>
      <c r="J52" s="319"/>
      <c r="K52" s="319"/>
      <c r="L52" s="319"/>
      <c r="M52" s="106"/>
      <c r="N52" s="319"/>
      <c r="O52" s="319"/>
      <c r="P52" s="319"/>
      <c r="Q52" s="319">
        <v>140.95261038999999</v>
      </c>
      <c r="R52" s="319">
        <v>137.36982022999999</v>
      </c>
      <c r="S52" s="313">
        <f t="shared" si="33"/>
        <v>-2.5</v>
      </c>
      <c r="T52" s="319"/>
      <c r="U52" s="319"/>
      <c r="V52" s="319"/>
      <c r="W52" s="319"/>
      <c r="X52" s="319"/>
      <c r="Y52" s="319"/>
      <c r="Z52" s="319"/>
      <c r="AA52" s="319"/>
      <c r="AB52" s="319"/>
      <c r="AC52" s="319"/>
      <c r="AD52" s="319"/>
      <c r="AE52" s="319"/>
      <c r="AF52" s="319"/>
      <c r="AG52" s="319"/>
      <c r="AH52" s="319"/>
      <c r="AI52" s="319"/>
      <c r="AJ52" s="319"/>
      <c r="AK52" s="319"/>
      <c r="AL52" s="319"/>
      <c r="AM52" s="319"/>
      <c r="AN52" s="319"/>
      <c r="AO52" s="106">
        <f t="shared" si="32"/>
        <v>140.95261038999999</v>
      </c>
      <c r="AP52" s="106">
        <f t="shared" si="32"/>
        <v>137.36982022999999</v>
      </c>
      <c r="AQ52" s="319">
        <f t="shared" si="22"/>
        <v>-2.5</v>
      </c>
      <c r="AR52" s="106">
        <f>B52+E52+H52+K52+N52+Q52+T52+W52+Z52+AC52+AF52+AI52+AL52</f>
        <v>140.95261038999999</v>
      </c>
      <c r="AS52" s="106">
        <f>C52+F52+I52+L52+O52+R52+U52+X52+AA52+AD52+AG52+AJ52+AM52</f>
        <v>137.36982022999999</v>
      </c>
      <c r="AT52" s="322">
        <f t="shared" si="24"/>
        <v>-2.5</v>
      </c>
      <c r="AU52" s="320"/>
      <c r="AV52" s="320"/>
      <c r="AW52" s="323"/>
    </row>
    <row r="53" spans="1:49" s="104" customFormat="1" ht="20.100000000000001" customHeight="1" x14ac:dyDescent="0.3">
      <c r="A53" s="108" t="s">
        <v>263</v>
      </c>
      <c r="B53" s="202"/>
      <c r="C53" s="202"/>
      <c r="D53" s="202"/>
      <c r="E53" s="202"/>
      <c r="F53" s="202"/>
      <c r="G53" s="202"/>
      <c r="H53" s="202"/>
      <c r="I53" s="202"/>
      <c r="J53" s="202"/>
      <c r="K53" s="202"/>
      <c r="L53" s="202"/>
      <c r="M53" s="311"/>
      <c r="N53" s="202"/>
      <c r="O53" s="202"/>
      <c r="P53" s="313"/>
      <c r="Q53" s="202">
        <v>520.57375818000003</v>
      </c>
      <c r="R53" s="202">
        <v>554.74835712000004</v>
      </c>
      <c r="S53" s="313">
        <f t="shared" si="33"/>
        <v>6.6</v>
      </c>
      <c r="T53" s="202"/>
      <c r="U53" s="202"/>
      <c r="V53" s="313"/>
      <c r="W53" s="202"/>
      <c r="X53" s="202"/>
      <c r="Y53" s="313"/>
      <c r="Z53" s="202"/>
      <c r="AA53" s="202"/>
      <c r="AB53" s="313"/>
      <c r="AC53" s="202"/>
      <c r="AD53" s="202"/>
      <c r="AE53" s="313"/>
      <c r="AF53" s="202"/>
      <c r="AG53" s="202"/>
      <c r="AH53" s="313"/>
      <c r="AI53" s="202"/>
      <c r="AJ53" s="202"/>
      <c r="AK53" s="313"/>
      <c r="AL53" s="202"/>
      <c r="AM53" s="202"/>
      <c r="AN53" s="313"/>
      <c r="AO53" s="311">
        <f t="shared" si="32"/>
        <v>520.57375818000003</v>
      </c>
      <c r="AP53" s="311">
        <f t="shared" si="32"/>
        <v>554.74835712000004</v>
      </c>
      <c r="AQ53" s="313">
        <f t="shared" si="22"/>
        <v>6.6</v>
      </c>
      <c r="AR53" s="311">
        <f>B53+E53+H53+K53+N53+Q53+T53+W53+Z53+AC53+AF53+AI53+AL53</f>
        <v>520.57375818000003</v>
      </c>
      <c r="AS53" s="311">
        <f t="shared" si="23"/>
        <v>554.74835712000004</v>
      </c>
      <c r="AT53" s="324">
        <f t="shared" si="24"/>
        <v>6.6</v>
      </c>
      <c r="AU53" s="193"/>
      <c r="AV53" s="193"/>
      <c r="AW53" s="325"/>
    </row>
    <row r="54" spans="1:49" s="104" customFormat="1" ht="20.100000000000001" customHeight="1" x14ac:dyDescent="0.3">
      <c r="A54" s="108" t="s">
        <v>264</v>
      </c>
      <c r="B54" s="202">
        <v>11477.607</v>
      </c>
      <c r="C54" s="202">
        <v>12318.571</v>
      </c>
      <c r="D54" s="202">
        <f>IF(B54=0, "    ---- ", IF(ABS(ROUND(100/B54*C54-100,1))&lt;999,ROUND(100/B54*C54-100,1),IF(ROUND(100/B54*C54-100,1)&gt;999,999,-999)))</f>
        <v>7.3</v>
      </c>
      <c r="E54" s="202">
        <v>45606.542000000001</v>
      </c>
      <c r="F54" s="202">
        <v>50966.959999999992</v>
      </c>
      <c r="G54" s="202">
        <f t="shared" si="17"/>
        <v>11.8</v>
      </c>
      <c r="H54" s="202">
        <v>2088.7062310000001</v>
      </c>
      <c r="I54" s="202">
        <v>2340.7379999999998</v>
      </c>
      <c r="J54" s="202">
        <f>IF(H54=0, "    ---- ", IF(ABS(ROUND(100/H54*I54-100,1))&lt;999,ROUND(100/H54*I54-100,1),IF(ROUND(100/H54*I54-100,1)&gt;999,999,-999)))</f>
        <v>12.1</v>
      </c>
      <c r="K54" s="202">
        <v>13975.441000000001</v>
      </c>
      <c r="L54" s="202">
        <v>15287.382000000001</v>
      </c>
      <c r="M54" s="311">
        <f t="shared" si="27"/>
        <v>9.4</v>
      </c>
      <c r="N54" s="202"/>
      <c r="O54" s="202"/>
      <c r="P54" s="313"/>
      <c r="Q54" s="202">
        <v>1104.95024324</v>
      </c>
      <c r="R54" s="202">
        <v>1107.1728344799999</v>
      </c>
      <c r="S54" s="313">
        <f t="shared" si="33"/>
        <v>0.2</v>
      </c>
      <c r="T54" s="202">
        <v>946.6</v>
      </c>
      <c r="U54" s="202">
        <v>1259.8</v>
      </c>
      <c r="V54" s="313">
        <f>IF(T54=0, "    ---- ", IF(ABS(ROUND(100/T54*U54-100,1))&lt;999,ROUND(100/T54*U54-100,1),IF(ROUND(100/T54*U54-100,1)&gt;999,999,-999)))</f>
        <v>33.1</v>
      </c>
      <c r="W54" s="202">
        <v>34891.599999999999</v>
      </c>
      <c r="X54" s="202">
        <v>39964.5</v>
      </c>
      <c r="Y54" s="313">
        <f t="shared" si="18"/>
        <v>14.5</v>
      </c>
      <c r="Z54" s="202"/>
      <c r="AA54" s="202"/>
      <c r="AB54" s="313"/>
      <c r="AC54" s="202">
        <v>1523.9</v>
      </c>
      <c r="AD54" s="202">
        <v>1555</v>
      </c>
      <c r="AE54" s="313">
        <f>IF(AC54=0, "    ---- ", IF(ABS(ROUND(100/AC54*AD54-100,1))&lt;999,ROUND(100/AC54*AD54-100,1),IF(ROUND(100/AC54*AD54-100,1)&gt;999,999,-999)))</f>
        <v>2</v>
      </c>
      <c r="AF54" s="202">
        <v>609.03466152999999</v>
      </c>
      <c r="AG54" s="202">
        <v>536.35068807999994</v>
      </c>
      <c r="AH54" s="313">
        <f>IF(AF54=0, "    ---- ", IF(ABS(ROUND(100/AF54*AG54-100,1))&lt;999,ROUND(100/AF54*AG54-100,1),IF(ROUND(100/AF54*AG54-100,1)&gt;999,999,-999)))</f>
        <v>-11.9</v>
      </c>
      <c r="AI54" s="202">
        <v>14280.576999999999</v>
      </c>
      <c r="AJ54" s="202">
        <v>16086.34</v>
      </c>
      <c r="AK54" s="313">
        <f t="shared" si="20"/>
        <v>12.6</v>
      </c>
      <c r="AL54" s="202">
        <v>45162.499999999993</v>
      </c>
      <c r="AM54" s="202">
        <v>52541</v>
      </c>
      <c r="AN54" s="313">
        <f t="shared" si="25"/>
        <v>16.3</v>
      </c>
      <c r="AO54" s="311">
        <f t="shared" si="32"/>
        <v>170143.55813577</v>
      </c>
      <c r="AP54" s="311">
        <f t="shared" si="32"/>
        <v>192408.81452255999</v>
      </c>
      <c r="AQ54" s="313">
        <f t="shared" si="22"/>
        <v>13.1</v>
      </c>
      <c r="AR54" s="311">
        <f t="shared" ref="AR54:AS64" si="34">B54+E54+H54+K54+N54+Q54+T54+W54+Z54+AC54+AF54+AI54+AL54</f>
        <v>171667.45813576999</v>
      </c>
      <c r="AS54" s="311">
        <f t="shared" si="23"/>
        <v>193963.81452255999</v>
      </c>
      <c r="AT54" s="324">
        <f t="shared" si="24"/>
        <v>13</v>
      </c>
      <c r="AU54" s="193"/>
      <c r="AV54" s="193"/>
      <c r="AW54" s="325"/>
    </row>
    <row r="55" spans="1:49" s="104" customFormat="1" ht="20.100000000000001" customHeight="1" x14ac:dyDescent="0.3">
      <c r="A55" s="108" t="s">
        <v>265</v>
      </c>
      <c r="B55" s="202">
        <v>6958.66</v>
      </c>
      <c r="C55" s="202">
        <v>7006.2340000000004</v>
      </c>
      <c r="D55" s="202">
        <f>IF(B55=0, "    ---- ", IF(ABS(ROUND(100/B55*C55-100,1))&lt;999,ROUND(100/B55*C55-100,1),IF(ROUND(100/B55*C55-100,1)&gt;999,999,-999)))</f>
        <v>0.7</v>
      </c>
      <c r="E55" s="202">
        <v>23678.924999999999</v>
      </c>
      <c r="F55" s="202">
        <v>26199.867999999999</v>
      </c>
      <c r="G55" s="202">
        <f t="shared" si="17"/>
        <v>10.6</v>
      </c>
      <c r="H55" s="202">
        <v>1317.5554959999999</v>
      </c>
      <c r="I55" s="202">
        <v>1439.37</v>
      </c>
      <c r="J55" s="202">
        <f>IF(H55=0, "    ---- ", IF(ABS(ROUND(100/H55*I55-100,1))&lt;999,ROUND(100/H55*I55-100,1),IF(ROUND(100/H55*I55-100,1)&gt;999,999,-999)))</f>
        <v>9.1999999999999993</v>
      </c>
      <c r="K55" s="202">
        <v>12650.918</v>
      </c>
      <c r="L55" s="202">
        <v>13781.206</v>
      </c>
      <c r="M55" s="311">
        <f t="shared" si="27"/>
        <v>8.9</v>
      </c>
      <c r="N55" s="202"/>
      <c r="O55" s="202"/>
      <c r="P55" s="313"/>
      <c r="Q55" s="202">
        <v>446.73537633999996</v>
      </c>
      <c r="R55" s="202">
        <v>437.92600282000001</v>
      </c>
      <c r="S55" s="313">
        <f t="shared" si="33"/>
        <v>-2</v>
      </c>
      <c r="T55" s="202">
        <v>939.4</v>
      </c>
      <c r="U55" s="202">
        <v>1252.3</v>
      </c>
      <c r="V55" s="313">
        <f>IF(T55=0, "    ---- ", IF(ABS(ROUND(100/T55*U55-100,1))&lt;999,ROUND(100/T55*U55-100,1),IF(ROUND(100/T55*U55-100,1)&gt;999,999,-999)))</f>
        <v>33.299999999999997</v>
      </c>
      <c r="W55" s="202">
        <v>34440</v>
      </c>
      <c r="X55" s="202">
        <v>39783.4</v>
      </c>
      <c r="Y55" s="313">
        <f t="shared" si="18"/>
        <v>15.5</v>
      </c>
      <c r="Z55" s="202"/>
      <c r="AA55" s="202"/>
      <c r="AB55" s="313"/>
      <c r="AC55" s="202">
        <v>1523.9</v>
      </c>
      <c r="AD55" s="202">
        <v>1555</v>
      </c>
      <c r="AE55" s="313">
        <f>IF(AC55=0, "    ---- ", IF(ABS(ROUND(100/AC55*AD55-100,1))&lt;999,ROUND(100/AC55*AD55-100,1),IF(ROUND(100/AC55*AD55-100,1)&gt;999,999,-999)))</f>
        <v>2</v>
      </c>
      <c r="AF55" s="202">
        <v>276.95296836</v>
      </c>
      <c r="AG55" s="202">
        <v>254.58492249</v>
      </c>
      <c r="AH55" s="313">
        <f>IF(AF55=0, "    ---- ", IF(ABS(ROUND(100/AF55*AG55-100,1))&lt;999,ROUND(100/AF55*AG55-100,1),IF(ROUND(100/AF55*AG55-100,1)&gt;999,999,-999)))</f>
        <v>-8.1</v>
      </c>
      <c r="AI55" s="202">
        <v>8071.8389999999999</v>
      </c>
      <c r="AJ55" s="202">
        <v>8661.1020000000008</v>
      </c>
      <c r="AK55" s="313">
        <f t="shared" si="20"/>
        <v>7.3</v>
      </c>
      <c r="AL55" s="202">
        <v>27065.3</v>
      </c>
      <c r="AM55" s="202">
        <v>31439</v>
      </c>
      <c r="AN55" s="313">
        <f t="shared" si="25"/>
        <v>16.2</v>
      </c>
      <c r="AO55" s="311">
        <f t="shared" si="32"/>
        <v>115846.28584069999</v>
      </c>
      <c r="AP55" s="311">
        <f t="shared" si="32"/>
        <v>130254.99092531</v>
      </c>
      <c r="AQ55" s="313">
        <f t="shared" si="22"/>
        <v>12.4</v>
      </c>
      <c r="AR55" s="311">
        <f t="shared" si="34"/>
        <v>117370.18584069998</v>
      </c>
      <c r="AS55" s="311">
        <f t="shared" si="23"/>
        <v>131809.99092531</v>
      </c>
      <c r="AT55" s="324">
        <f t="shared" si="24"/>
        <v>12.3</v>
      </c>
      <c r="AU55" s="193"/>
      <c r="AV55" s="193"/>
      <c r="AW55" s="325"/>
    </row>
    <row r="56" spans="1:49" s="104" customFormat="1" ht="20.100000000000001" customHeight="1" x14ac:dyDescent="0.3">
      <c r="A56" s="108" t="s">
        <v>266</v>
      </c>
      <c r="B56" s="202">
        <v>4454.2939999999999</v>
      </c>
      <c r="C56" s="202">
        <v>5217.7489999999998</v>
      </c>
      <c r="D56" s="202">
        <f>IF(B56=0, "    ---- ", IF(ABS(ROUND(100/B56*C56-100,1))&lt;999,ROUND(100/B56*C56-100,1),IF(ROUND(100/B56*C56-100,1)&gt;999,999,-999)))</f>
        <v>17.100000000000001</v>
      </c>
      <c r="E56" s="202">
        <v>20406.13</v>
      </c>
      <c r="F56" s="202">
        <v>23103.646000000001</v>
      </c>
      <c r="G56" s="202">
        <f t="shared" si="17"/>
        <v>13.2</v>
      </c>
      <c r="H56" s="202"/>
      <c r="I56" s="202"/>
      <c r="J56" s="202"/>
      <c r="K56" s="202">
        <v>1296.45</v>
      </c>
      <c r="L56" s="202">
        <v>1440.749</v>
      </c>
      <c r="M56" s="311">
        <f t="shared" si="27"/>
        <v>11.1</v>
      </c>
      <c r="N56" s="202"/>
      <c r="O56" s="202"/>
      <c r="P56" s="313"/>
      <c r="Q56" s="202">
        <v>595.88114044000008</v>
      </c>
      <c r="R56" s="202">
        <v>612.44466971999998</v>
      </c>
      <c r="S56" s="313">
        <f t="shared" si="33"/>
        <v>2.8</v>
      </c>
      <c r="T56" s="202">
        <v>7.2</v>
      </c>
      <c r="U56" s="202"/>
      <c r="V56" s="313">
        <f>IF(T56=0, "    ---- ", IF(ABS(ROUND(100/T56*U56-100,1))&lt;999,ROUND(100/T56*U56-100,1),IF(ROUND(100/T56*U56-100,1)&gt;999,999,-999)))</f>
        <v>-100</v>
      </c>
      <c r="W56" s="202"/>
      <c r="X56" s="202"/>
      <c r="Y56" s="313"/>
      <c r="Z56" s="202"/>
      <c r="AA56" s="202"/>
      <c r="AB56" s="313"/>
      <c r="AC56" s="202"/>
      <c r="AD56" s="202"/>
      <c r="AE56" s="313"/>
      <c r="AF56" s="202">
        <v>304.04858243000001</v>
      </c>
      <c r="AG56" s="202">
        <v>268.14012403999999</v>
      </c>
      <c r="AH56" s="313">
        <f>IF(AF56=0, "    ---- ", IF(ABS(ROUND(100/AF56*AG56-100,1))&lt;999,ROUND(100/AF56*AG56-100,1),IF(ROUND(100/AF56*AG56-100,1)&gt;999,999,-999)))</f>
        <v>-11.8</v>
      </c>
      <c r="AI56" s="202">
        <v>6166.3540000000003</v>
      </c>
      <c r="AJ56" s="202">
        <v>7228.2330000000002</v>
      </c>
      <c r="AK56" s="313">
        <f t="shared" si="20"/>
        <v>17.2</v>
      </c>
      <c r="AL56" s="202">
        <v>17807.400000000001</v>
      </c>
      <c r="AM56" s="202">
        <v>20364</v>
      </c>
      <c r="AN56" s="313">
        <f t="shared" si="25"/>
        <v>14.4</v>
      </c>
      <c r="AO56" s="311">
        <f t="shared" si="32"/>
        <v>51037.757722870003</v>
      </c>
      <c r="AP56" s="311">
        <f t="shared" si="32"/>
        <v>58234.961793759998</v>
      </c>
      <c r="AQ56" s="313">
        <f t="shared" si="22"/>
        <v>14.1</v>
      </c>
      <c r="AR56" s="311">
        <f t="shared" si="34"/>
        <v>51037.757722870003</v>
      </c>
      <c r="AS56" s="311">
        <f t="shared" si="23"/>
        <v>58234.961793759998</v>
      </c>
      <c r="AT56" s="324">
        <f t="shared" si="24"/>
        <v>14.1</v>
      </c>
      <c r="AU56" s="193"/>
      <c r="AV56" s="193"/>
      <c r="AW56" s="325"/>
    </row>
    <row r="57" spans="1:49" s="104" customFormat="1" ht="20.100000000000001" customHeight="1" x14ac:dyDescent="0.3">
      <c r="A57" s="108" t="s">
        <v>267</v>
      </c>
      <c r="B57" s="202"/>
      <c r="C57" s="202"/>
      <c r="D57" s="313"/>
      <c r="E57" s="202">
        <v>1521.4870000000001</v>
      </c>
      <c r="F57" s="202">
        <v>1663.4459999999999</v>
      </c>
      <c r="G57" s="313">
        <f t="shared" si="17"/>
        <v>9.3000000000000007</v>
      </c>
      <c r="H57" s="202"/>
      <c r="I57" s="202"/>
      <c r="J57" s="313"/>
      <c r="K57" s="202">
        <v>36.048000000000002</v>
      </c>
      <c r="L57" s="202">
        <v>26.369</v>
      </c>
      <c r="M57" s="313">
        <f t="shared" si="27"/>
        <v>-26.9</v>
      </c>
      <c r="N57" s="202"/>
      <c r="O57" s="202"/>
      <c r="P57" s="313"/>
      <c r="Q57" s="202">
        <v>52.733097289999996</v>
      </c>
      <c r="R57" s="202">
        <v>44.158208680000001</v>
      </c>
      <c r="S57" s="313">
        <f t="shared" si="33"/>
        <v>-16.3</v>
      </c>
      <c r="T57" s="202"/>
      <c r="U57" s="202">
        <v>6.2</v>
      </c>
      <c r="V57" s="313" t="str">
        <f>IF(T57=0, "    ---- ", IF(ABS(ROUND(100/T57*U57-100,1))&lt;999,ROUND(100/T57*U57-100,1),IF(ROUND(100/T57*U57-100,1)&gt;999,999,-999)))</f>
        <v xml:space="preserve">    ---- </v>
      </c>
      <c r="W57" s="202"/>
      <c r="X57" s="202"/>
      <c r="Y57" s="313"/>
      <c r="Z57" s="202"/>
      <c r="AA57" s="202"/>
      <c r="AB57" s="313"/>
      <c r="AC57" s="202"/>
      <c r="AD57" s="202"/>
      <c r="AE57" s="313"/>
      <c r="AF57" s="202"/>
      <c r="AG57" s="202">
        <v>0.33145192000000001</v>
      </c>
      <c r="AH57" s="313" t="str">
        <f>IF(AF57=0, "    ---- ", IF(ABS(ROUND(100/AF57*AG57-100,1))&lt;999,ROUND(100/AF57*AG57-100,1),IF(ROUND(100/AF57*AG57-100,1)&gt;999,999,-999)))</f>
        <v xml:space="preserve">    ---- </v>
      </c>
      <c r="AI57" s="202"/>
      <c r="AJ57" s="202">
        <v>0</v>
      </c>
      <c r="AK57" s="313" t="str">
        <f t="shared" si="20"/>
        <v xml:space="preserve">    ---- </v>
      </c>
      <c r="AL57" s="202"/>
      <c r="AM57" s="202"/>
      <c r="AN57" s="313"/>
      <c r="AO57" s="311">
        <f t="shared" si="32"/>
        <v>1610.26809729</v>
      </c>
      <c r="AP57" s="311">
        <f t="shared" si="32"/>
        <v>1740.5046605999999</v>
      </c>
      <c r="AQ57" s="313">
        <f t="shared" si="22"/>
        <v>8.1</v>
      </c>
      <c r="AR57" s="311">
        <f t="shared" si="34"/>
        <v>1610.26809729</v>
      </c>
      <c r="AS57" s="311">
        <f t="shared" si="23"/>
        <v>1740.5046605999999</v>
      </c>
      <c r="AT57" s="324">
        <f t="shared" si="24"/>
        <v>8.1</v>
      </c>
      <c r="AU57" s="193"/>
      <c r="AV57" s="193"/>
      <c r="AW57" s="325"/>
    </row>
    <row r="58" spans="1:49" s="104" customFormat="1" ht="20.100000000000001" customHeight="1" x14ac:dyDescent="0.3">
      <c r="A58" s="108" t="s">
        <v>268</v>
      </c>
      <c r="B58" s="202"/>
      <c r="C58" s="202"/>
      <c r="D58" s="313"/>
      <c r="E58" s="202"/>
      <c r="F58" s="202"/>
      <c r="G58" s="313"/>
      <c r="H58" s="202"/>
      <c r="I58" s="202"/>
      <c r="J58" s="313"/>
      <c r="K58" s="202"/>
      <c r="L58" s="202"/>
      <c r="M58" s="313"/>
      <c r="N58" s="202"/>
      <c r="O58" s="202"/>
      <c r="P58" s="313"/>
      <c r="Q58" s="202">
        <v>5.42918112</v>
      </c>
      <c r="R58" s="202">
        <v>12.64503577</v>
      </c>
      <c r="S58" s="313">
        <f t="shared" si="33"/>
        <v>132.9</v>
      </c>
      <c r="T58" s="202"/>
      <c r="U58" s="202"/>
      <c r="V58" s="313"/>
      <c r="W58" s="202"/>
      <c r="X58" s="202"/>
      <c r="Y58" s="313"/>
      <c r="Z58" s="202"/>
      <c r="AA58" s="202"/>
      <c r="AB58" s="313"/>
      <c r="AC58" s="202"/>
      <c r="AD58" s="202"/>
      <c r="AE58" s="313"/>
      <c r="AF58" s="202"/>
      <c r="AG58" s="202"/>
      <c r="AH58" s="313"/>
      <c r="AI58" s="202"/>
      <c r="AJ58" s="202">
        <v>152.363</v>
      </c>
      <c r="AK58" s="313" t="str">
        <f t="shared" si="20"/>
        <v xml:space="preserve">    ---- </v>
      </c>
      <c r="AL58" s="202">
        <v>51.7</v>
      </c>
      <c r="AM58" s="202">
        <v>557</v>
      </c>
      <c r="AN58" s="313">
        <f t="shared" si="25"/>
        <v>977.4</v>
      </c>
      <c r="AO58" s="311">
        <f t="shared" si="32"/>
        <v>57.129181120000005</v>
      </c>
      <c r="AP58" s="311">
        <f t="shared" si="32"/>
        <v>722.00803576999999</v>
      </c>
      <c r="AQ58" s="313">
        <f t="shared" si="22"/>
        <v>999</v>
      </c>
      <c r="AR58" s="311">
        <f t="shared" si="34"/>
        <v>57.129181120000005</v>
      </c>
      <c r="AS58" s="311">
        <f t="shared" si="23"/>
        <v>722.00803576999999</v>
      </c>
      <c r="AT58" s="324">
        <f t="shared" si="24"/>
        <v>999</v>
      </c>
      <c r="AU58" s="193"/>
      <c r="AV58" s="193"/>
      <c r="AW58" s="325"/>
    </row>
    <row r="59" spans="1:49" s="104" customFormat="1" ht="20.100000000000001" customHeight="1" x14ac:dyDescent="0.3">
      <c r="A59" s="108" t="s">
        <v>269</v>
      </c>
      <c r="B59" s="202">
        <v>64.653000000000006</v>
      </c>
      <c r="C59" s="202">
        <v>94.587999999999994</v>
      </c>
      <c r="D59" s="313">
        <f>IF(B59=0, "    ---- ", IF(ABS(ROUND(100/B59*C59-100,1))&lt;999,ROUND(100/B59*C59-100,1),IF(ROUND(100/B59*C59-100,1)&gt;999,999,-999)))</f>
        <v>46.3</v>
      </c>
      <c r="E59" s="202"/>
      <c r="F59" s="202"/>
      <c r="G59" s="313"/>
      <c r="H59" s="202">
        <v>771.15073500000005</v>
      </c>
      <c r="I59" s="202">
        <v>901.36800000000005</v>
      </c>
      <c r="J59" s="313">
        <f>IF(H59=0, "    ---- ", IF(ABS(ROUND(100/H59*I59-100,1))&lt;999,ROUND(100/H59*I59-100,1),IF(ROUND(100/H59*I59-100,1)&gt;999,999,-999)))</f>
        <v>16.899999999999999</v>
      </c>
      <c r="K59" s="202">
        <v>-7.9749999999999996</v>
      </c>
      <c r="L59" s="202">
        <v>39.058</v>
      </c>
      <c r="M59" s="313">
        <f>IF(K59=0, "    ---- ", IF(ABS(ROUND(100/K59*L59-100,1))&lt;999,ROUND(100/K59*L59-100,1),IF(ROUND(100/K59*L59-100,1)&gt;999,999,-999)))</f>
        <v>-589.79999999999995</v>
      </c>
      <c r="N59" s="202"/>
      <c r="O59" s="202"/>
      <c r="P59" s="313"/>
      <c r="Q59" s="202">
        <v>4.1714480499999995</v>
      </c>
      <c r="R59" s="202">
        <v>-1.0825100000000001E-3</v>
      </c>
      <c r="S59" s="313">
        <f t="shared" si="33"/>
        <v>-100</v>
      </c>
      <c r="T59" s="202"/>
      <c r="U59" s="202">
        <v>1.3</v>
      </c>
      <c r="V59" s="319" t="str">
        <f t="shared" ref="V59" si="35">IF(T59=0, "    ---- ", IF(ABS(ROUND(100/T59*U59-100,1))&lt;999,ROUND(100/T59*U59-100,1),IF(ROUND(100/T59*U59-100,1)&gt;999,999,-999)))</f>
        <v xml:space="preserve">    ---- </v>
      </c>
      <c r="W59" s="202">
        <v>451.6</v>
      </c>
      <c r="X59" s="202">
        <v>181.1</v>
      </c>
      <c r="Y59" s="313">
        <f t="shared" si="18"/>
        <v>-59.9</v>
      </c>
      <c r="Z59" s="202"/>
      <c r="AA59" s="202"/>
      <c r="AB59" s="313"/>
      <c r="AC59" s="202"/>
      <c r="AD59" s="202"/>
      <c r="AE59" s="313"/>
      <c r="AF59" s="202">
        <v>28.033110739999998</v>
      </c>
      <c r="AG59" s="202">
        <v>13.29418963</v>
      </c>
      <c r="AH59" s="313">
        <f>IF(AF59=0, "    ---- ", IF(ABS(ROUND(100/AF59*AG59-100,1))&lt;999,ROUND(100/AF59*AG59-100,1),IF(ROUND(100/AF59*AG59-100,1)&gt;999,999,-999)))</f>
        <v>-52.6</v>
      </c>
      <c r="AI59" s="202">
        <v>42.384</v>
      </c>
      <c r="AJ59" s="202">
        <v>44.642000000000003</v>
      </c>
      <c r="AK59" s="313">
        <f t="shared" si="20"/>
        <v>5.3</v>
      </c>
      <c r="AL59" s="202">
        <v>238.1</v>
      </c>
      <c r="AM59" s="202">
        <v>181</v>
      </c>
      <c r="AN59" s="313">
        <f t="shared" si="25"/>
        <v>-24</v>
      </c>
      <c r="AO59" s="311">
        <f t="shared" si="32"/>
        <v>1592.1172937899998</v>
      </c>
      <c r="AP59" s="311">
        <f t="shared" si="32"/>
        <v>1456.3491071199999</v>
      </c>
      <c r="AQ59" s="313">
        <f t="shared" si="22"/>
        <v>-8.5</v>
      </c>
      <c r="AR59" s="311">
        <f t="shared" si="34"/>
        <v>1592.1172937899998</v>
      </c>
      <c r="AS59" s="311">
        <f t="shared" si="23"/>
        <v>1456.3491071199999</v>
      </c>
      <c r="AT59" s="324">
        <f t="shared" si="24"/>
        <v>-8.5</v>
      </c>
      <c r="AU59" s="193"/>
      <c r="AV59" s="193"/>
      <c r="AW59" s="325"/>
    </row>
    <row r="60" spans="1:49" s="104" customFormat="1" ht="20.100000000000001" customHeight="1" x14ac:dyDescent="0.3">
      <c r="A60" s="107" t="s">
        <v>270</v>
      </c>
      <c r="B60" s="202">
        <v>11477.607</v>
      </c>
      <c r="C60" s="202">
        <v>12318.571</v>
      </c>
      <c r="D60" s="313">
        <f>IF(B60=0, "    ---- ", IF(ABS(ROUND(100/B60*C60-100,1))&lt;999,ROUND(100/B60*C60-100,1),IF(ROUND(100/B60*C60-100,1)&gt;999,999,-999)))</f>
        <v>7.3</v>
      </c>
      <c r="E60" s="202">
        <v>45606.542000000001</v>
      </c>
      <c r="F60" s="202">
        <v>50966.959999999992</v>
      </c>
      <c r="G60" s="313">
        <f t="shared" si="17"/>
        <v>11.8</v>
      </c>
      <c r="H60" s="202">
        <v>2088.7062310000001</v>
      </c>
      <c r="I60" s="202">
        <v>2340.7379999999998</v>
      </c>
      <c r="J60" s="313">
        <f>IF(H60=0, "    ---- ", IF(ABS(ROUND(100/H60*I60-100,1))&lt;999,ROUND(100/H60*I60-100,1),IF(ROUND(100/H60*I60-100,1)&gt;999,999,-999)))</f>
        <v>12.1</v>
      </c>
      <c r="K60" s="202">
        <v>13975.441000000001</v>
      </c>
      <c r="L60" s="202">
        <v>15287.382000000001</v>
      </c>
      <c r="M60" s="313">
        <f>IF(K60=0, "    ---- ", IF(ABS(ROUND(100/K60*L60-100,1))&lt;999,ROUND(100/K60*L60-100,1),IF(ROUND(100/K60*L60-100,1)&gt;999,999,-999)))</f>
        <v>9.4</v>
      </c>
      <c r="N60" s="202"/>
      <c r="O60" s="202"/>
      <c r="P60" s="313"/>
      <c r="Q60" s="202">
        <v>1978.3101285</v>
      </c>
      <c r="R60" s="202">
        <v>2060.1990288500001</v>
      </c>
      <c r="S60" s="313">
        <f t="shared" si="33"/>
        <v>4.0999999999999996</v>
      </c>
      <c r="T60" s="202">
        <v>946.6</v>
      </c>
      <c r="U60" s="202">
        <v>1259.8</v>
      </c>
      <c r="V60" s="313">
        <f>IF(T60=0, "    ---- ", IF(ABS(ROUND(100/T60*U60-100,1))&lt;999,ROUND(100/T60*U60-100,1),IF(ROUND(100/T60*U60-100,1)&gt;999,999,-999)))</f>
        <v>33.1</v>
      </c>
      <c r="W60" s="202">
        <v>34891.599999999999</v>
      </c>
      <c r="X60" s="202">
        <v>39964.5</v>
      </c>
      <c r="Y60" s="313">
        <f t="shared" si="18"/>
        <v>14.5</v>
      </c>
      <c r="Z60" s="202"/>
      <c r="AA60" s="202"/>
      <c r="AB60" s="313"/>
      <c r="AC60" s="202">
        <v>1523.9</v>
      </c>
      <c r="AD60" s="202">
        <v>1555</v>
      </c>
      <c r="AE60" s="313">
        <f>IF(AC60=0, "    ---- ", IF(ABS(ROUND(100/AC60*AD60-100,1))&lt;999,ROUND(100/AC60*AD60-100,1),IF(ROUND(100/AC60*AD60-100,1)&gt;999,999,-999)))</f>
        <v>2</v>
      </c>
      <c r="AF60" s="202">
        <v>609.03466152999999</v>
      </c>
      <c r="AG60" s="202">
        <v>536.35068807999994</v>
      </c>
      <c r="AH60" s="313">
        <f>IF(AF60=0, "    ---- ", IF(ABS(ROUND(100/AF60*AG60-100,1))&lt;999,ROUND(100/AF60*AG60-100,1),IF(ROUND(100/AF60*AG60-100,1)&gt;999,999,-999)))</f>
        <v>-11.9</v>
      </c>
      <c r="AI60" s="202">
        <v>14280.576999999999</v>
      </c>
      <c r="AJ60" s="202">
        <v>16086.34</v>
      </c>
      <c r="AK60" s="313">
        <f t="shared" si="20"/>
        <v>12.6</v>
      </c>
      <c r="AL60" s="202">
        <v>47065.69999999999</v>
      </c>
      <c r="AM60" s="202">
        <v>55249</v>
      </c>
      <c r="AN60" s="313">
        <f t="shared" si="25"/>
        <v>17.399999999999999</v>
      </c>
      <c r="AO60" s="311">
        <f t="shared" si="32"/>
        <v>172920.11802103001</v>
      </c>
      <c r="AP60" s="311">
        <f t="shared" si="32"/>
        <v>196069.84071692999</v>
      </c>
      <c r="AQ60" s="313">
        <f t="shared" si="22"/>
        <v>13.4</v>
      </c>
      <c r="AR60" s="311">
        <f t="shared" si="34"/>
        <v>174444.01802103</v>
      </c>
      <c r="AS60" s="311">
        <f t="shared" si="23"/>
        <v>197624.84071692999</v>
      </c>
      <c r="AT60" s="324">
        <f t="shared" si="24"/>
        <v>13.3</v>
      </c>
      <c r="AU60" s="193"/>
      <c r="AV60" s="193"/>
      <c r="AW60" s="325"/>
    </row>
    <row r="61" spans="1:49" s="104" customFormat="1" ht="20.100000000000001" customHeight="1" x14ac:dyDescent="0.3">
      <c r="A61" s="314" t="s">
        <v>417</v>
      </c>
      <c r="B61" s="202"/>
      <c r="C61" s="202"/>
      <c r="D61" s="313"/>
      <c r="E61" s="202"/>
      <c r="F61" s="202"/>
      <c r="G61" s="313"/>
      <c r="H61" s="202"/>
      <c r="I61" s="202"/>
      <c r="J61" s="313"/>
      <c r="K61" s="202"/>
      <c r="L61" s="202"/>
      <c r="M61" s="313"/>
      <c r="N61" s="202"/>
      <c r="O61" s="202"/>
      <c r="P61" s="313"/>
      <c r="Q61" s="202"/>
      <c r="R61" s="202"/>
      <c r="S61" s="313"/>
      <c r="T61" s="202"/>
      <c r="U61" s="202"/>
      <c r="V61" s="313"/>
      <c r="W61" s="202"/>
      <c r="X61" s="202"/>
      <c r="Y61" s="313"/>
      <c r="Z61" s="202"/>
      <c r="AA61" s="202"/>
      <c r="AB61" s="313"/>
      <c r="AC61" s="202"/>
      <c r="AD61" s="202"/>
      <c r="AE61" s="313"/>
      <c r="AF61" s="202">
        <v>0.75256407999999997</v>
      </c>
      <c r="AG61" s="202">
        <v>0.85637331000000005</v>
      </c>
      <c r="AH61" s="313">
        <f>IF(AF61=0, "    ---- ", IF(ABS(ROUND(100/AF61*AG61-100,1))&lt;999,ROUND(100/AF61*AG61-100,1),IF(ROUND(100/AF61*AG61-100,1)&gt;999,999,-999)))</f>
        <v>13.8</v>
      </c>
      <c r="AI61" s="202"/>
      <c r="AJ61" s="202"/>
      <c r="AK61" s="313"/>
      <c r="AL61" s="202"/>
      <c r="AM61" s="202"/>
      <c r="AN61" s="313"/>
      <c r="AO61" s="311">
        <f t="shared" si="32"/>
        <v>0.75256407999999997</v>
      </c>
      <c r="AP61" s="311">
        <f t="shared" si="32"/>
        <v>0.85637331000000005</v>
      </c>
      <c r="AQ61" s="313">
        <f t="shared" si="22"/>
        <v>13.8</v>
      </c>
      <c r="AR61" s="311">
        <f t="shared" si="34"/>
        <v>0.75256407999999997</v>
      </c>
      <c r="AS61" s="311">
        <f t="shared" si="23"/>
        <v>0.85637331000000005</v>
      </c>
      <c r="AT61" s="324">
        <f t="shared" si="24"/>
        <v>13.8</v>
      </c>
      <c r="AU61" s="193"/>
      <c r="AV61" s="193"/>
      <c r="AW61" s="325"/>
    </row>
    <row r="62" spans="1:49" s="104" customFormat="1" ht="20.100000000000001" customHeight="1" x14ac:dyDescent="0.3">
      <c r="A62" s="108" t="s">
        <v>271</v>
      </c>
      <c r="B62" s="202">
        <v>12441.945</v>
      </c>
      <c r="C62" s="202">
        <v>13353.072</v>
      </c>
      <c r="D62" s="313">
        <f>IF(B62=0, "    ---- ", IF(ABS(ROUND(100/B62*C62-100,1))&lt;999,ROUND(100/B62*C62-100,1),IF(ROUND(100/B62*C62-100,1)&gt;999,999,-999)))</f>
        <v>7.3</v>
      </c>
      <c r="E62" s="202">
        <v>258606.08299999998</v>
      </c>
      <c r="F62" s="202">
        <v>265005.679</v>
      </c>
      <c r="G62" s="313">
        <f t="shared" si="17"/>
        <v>2.5</v>
      </c>
      <c r="H62" s="202">
        <v>2708.3486110000003</v>
      </c>
      <c r="I62" s="202">
        <v>3125.951</v>
      </c>
      <c r="J62" s="313">
        <f>IF(H62=0, "    ---- ", IF(ABS(ROUND(100/H62*I62-100,1))&lt;999,ROUND(100/H62*I62-100,1),IF(ROUND(100/H62*I62-100,1)&gt;999,999,-999)))</f>
        <v>15.4</v>
      </c>
      <c r="K62" s="202">
        <v>18316.603000000003</v>
      </c>
      <c r="L62" s="202">
        <v>20328.012000000002</v>
      </c>
      <c r="M62" s="313">
        <f>IF(K62=0, "    ---- ", IF(ABS(ROUND(100/K62*L62-100,1))&lt;999,ROUND(100/K62*L62-100,1),IF(ROUND(100/K62*L62-100,1)&gt;999,999,-999)))</f>
        <v>11</v>
      </c>
      <c r="N62" s="202"/>
      <c r="O62" s="202"/>
      <c r="P62" s="313"/>
      <c r="Q62" s="202">
        <v>405430.10456789</v>
      </c>
      <c r="R62" s="202">
        <v>429851.10394895001</v>
      </c>
      <c r="S62" s="313">
        <f>IF(Q62=0, "    ---- ", IF(ABS(ROUND(100/Q62*R62-100,1))&lt;999,ROUND(100/Q62*R62-100,1),IF(ROUND(100/Q62*R62-100,1)&gt;999,999,-999)))</f>
        <v>6</v>
      </c>
      <c r="T62" s="202">
        <v>2356.4</v>
      </c>
      <c r="U62" s="202">
        <v>2741</v>
      </c>
      <c r="V62" s="313">
        <f>IF(T62=0, "    ---- ", IF(ABS(ROUND(100/T62*U62-100,1))&lt;999,ROUND(100/T62*U62-100,1),IF(ROUND(100/T62*U62-100,1)&gt;999,999,-999)))</f>
        <v>16.3</v>
      </c>
      <c r="W62" s="202">
        <v>82551</v>
      </c>
      <c r="X62" s="202">
        <v>88591.918919820004</v>
      </c>
      <c r="Y62" s="313">
        <f t="shared" si="18"/>
        <v>7.3</v>
      </c>
      <c r="Z62" s="202">
        <v>69160</v>
      </c>
      <c r="AA62" s="202">
        <v>71203</v>
      </c>
      <c r="AB62" s="313">
        <f>IF(Z62=0, "    ---- ", IF(ABS(ROUND(100/Z62*AA62-100,1))&lt;999,ROUND(100/Z62*AA62-100,1),IF(ROUND(100/Z62*AA62-100,1)&gt;999,999,-999)))</f>
        <v>3</v>
      </c>
      <c r="AC62" s="202">
        <v>1523.9</v>
      </c>
      <c r="AD62" s="202">
        <v>1555</v>
      </c>
      <c r="AE62" s="313">
        <f>IF(AC62=0, "    ---- ", IF(ABS(ROUND(100/AC62*AD62-100,1))&lt;999,ROUND(100/AC62*AD62-100,1),IF(ROUND(100/AC62*AD62-100,1)&gt;999,999,-999)))</f>
        <v>2</v>
      </c>
      <c r="AF62" s="202">
        <v>9211.0026749299977</v>
      </c>
      <c r="AG62" s="202">
        <v>9087.8937138399997</v>
      </c>
      <c r="AH62" s="313">
        <f>IF(AF62=0, "    ---- ", IF(ABS(ROUND(100/AF62*AG62-100,1))&lt;999,ROUND(100/AF62*AG62-100,1),IF(ROUND(100/AF62*AG62-100,1)&gt;999,999,-999)))</f>
        <v>-1.3</v>
      </c>
      <c r="AI62" s="202">
        <v>34403.273000000001</v>
      </c>
      <c r="AJ62" s="202">
        <v>36497.849000000002</v>
      </c>
      <c r="AK62" s="313">
        <f t="shared" si="20"/>
        <v>6.1</v>
      </c>
      <c r="AL62" s="202">
        <v>228840.19999999998</v>
      </c>
      <c r="AM62" s="202">
        <v>239701</v>
      </c>
      <c r="AN62" s="313">
        <f t="shared" si="25"/>
        <v>4.7</v>
      </c>
      <c r="AO62" s="311">
        <f t="shared" si="32"/>
        <v>1124024.95985382</v>
      </c>
      <c r="AP62" s="311">
        <f t="shared" si="32"/>
        <v>1179486.4795826101</v>
      </c>
      <c r="AQ62" s="313">
        <f t="shared" si="22"/>
        <v>4.9000000000000004</v>
      </c>
      <c r="AR62" s="311">
        <f t="shared" si="34"/>
        <v>1125548.8598538202</v>
      </c>
      <c r="AS62" s="311">
        <f t="shared" si="23"/>
        <v>1181041.4795826101</v>
      </c>
      <c r="AT62" s="324">
        <f t="shared" si="24"/>
        <v>4.9000000000000004</v>
      </c>
      <c r="AU62" s="193"/>
      <c r="AV62" s="326"/>
      <c r="AW62" s="325"/>
    </row>
    <row r="63" spans="1:49" s="112" customFormat="1" ht="20.100000000000001" customHeight="1" x14ac:dyDescent="0.3">
      <c r="A63" s="314"/>
      <c r="B63" s="204"/>
      <c r="C63" s="204"/>
      <c r="D63" s="315"/>
      <c r="E63" s="204"/>
      <c r="F63" s="204"/>
      <c r="G63" s="315"/>
      <c r="H63" s="204"/>
      <c r="I63" s="204"/>
      <c r="J63" s="315"/>
      <c r="K63" s="204"/>
      <c r="L63" s="204"/>
      <c r="M63" s="327"/>
      <c r="N63" s="204"/>
      <c r="O63" s="204"/>
      <c r="P63" s="315"/>
      <c r="Q63" s="204"/>
      <c r="R63" s="204"/>
      <c r="S63" s="315"/>
      <c r="T63" s="204"/>
      <c r="U63" s="204"/>
      <c r="V63" s="315"/>
      <c r="W63" s="204"/>
      <c r="X63" s="204"/>
      <c r="Y63" s="315"/>
      <c r="Z63" s="204"/>
      <c r="AA63" s="204"/>
      <c r="AB63" s="315"/>
      <c r="AC63" s="204"/>
      <c r="AD63" s="204"/>
      <c r="AE63" s="315"/>
      <c r="AF63" s="204"/>
      <c r="AG63" s="204"/>
      <c r="AH63" s="315"/>
      <c r="AI63" s="204"/>
      <c r="AJ63" s="204"/>
      <c r="AK63" s="315"/>
      <c r="AL63" s="204"/>
      <c r="AM63" s="204"/>
      <c r="AN63" s="315"/>
      <c r="AO63" s="327"/>
      <c r="AP63" s="327"/>
      <c r="AQ63" s="315"/>
      <c r="AR63" s="327"/>
      <c r="AS63" s="327"/>
      <c r="AT63" s="328"/>
      <c r="AU63" s="251"/>
      <c r="AV63" s="251"/>
      <c r="AW63" s="329"/>
    </row>
    <row r="64" spans="1:49" s="112" customFormat="1" ht="20.100000000000001" customHeight="1" x14ac:dyDescent="0.3">
      <c r="A64" s="314" t="s">
        <v>272</v>
      </c>
      <c r="B64" s="204">
        <v>12760.293</v>
      </c>
      <c r="C64" s="204">
        <v>13658.605</v>
      </c>
      <c r="D64" s="315">
        <f>IF(B64=0, "    ---- ", IF(ABS(ROUND(100/B64*C64-100,1))&lt;999,ROUND(100/B64*C64-100,1),IF(ROUND(100/B64*C64-100,1)&gt;999,999,-999)))</f>
        <v>7</v>
      </c>
      <c r="E64" s="204">
        <v>282218.35499999998</v>
      </c>
      <c r="F64" s="204">
        <v>293593.11900000001</v>
      </c>
      <c r="G64" s="315">
        <f t="shared" si="17"/>
        <v>4</v>
      </c>
      <c r="H64" s="204">
        <v>3225.6842800000004</v>
      </c>
      <c r="I64" s="204">
        <v>3682.5309999999999</v>
      </c>
      <c r="J64" s="315">
        <f>IF(H64=0, "    ---- ", IF(ABS(ROUND(100/H64*I64-100,1))&lt;999,ROUND(100/H64*I64-100,1),IF(ROUND(100/H64*I64-100,1)&gt;999,999,-999)))</f>
        <v>14.2</v>
      </c>
      <c r="K64" s="204">
        <v>18964.595000000001</v>
      </c>
      <c r="L64" s="204">
        <v>20982.524000000001</v>
      </c>
      <c r="M64" s="327">
        <f>IF(K64=0, "    ---- ", IF(ABS(ROUND(100/K64*L64-100,1))&lt;999,ROUND(100/K64*L64-100,1),IF(ROUND(100/K64*L64-100,1)&gt;999,999,-999)))</f>
        <v>10.6</v>
      </c>
      <c r="N64" s="204">
        <v>159</v>
      </c>
      <c r="O64" s="204">
        <v>140</v>
      </c>
      <c r="P64" s="315">
        <f>IF(N64=0, "    ---- ", IF(ABS(ROUND(100/N64*O64-100,1))&lt;999,ROUND(100/N64*O64-100,1),IF(ROUND(100/N64*O64-100,1)&gt;999,999,-999)))</f>
        <v>-11.9</v>
      </c>
      <c r="Q64" s="204">
        <v>431497.75571766001</v>
      </c>
      <c r="R64" s="204">
        <v>464537.39359465003</v>
      </c>
      <c r="S64" s="315">
        <f>IF(Q64=0, "    ---- ", IF(ABS(ROUND(100/Q64*R64-100,1))&lt;999,ROUND(100/Q64*R64-100,1),IF(ROUND(100/Q64*R64-100,1)&gt;999,999,-999)))</f>
        <v>7.7</v>
      </c>
      <c r="T64" s="204">
        <v>2497.7000000000003</v>
      </c>
      <c r="U64" s="204">
        <v>3080.8</v>
      </c>
      <c r="V64" s="315">
        <f>IF(T64=0, "    ---- ", IF(ABS(ROUND(100/T64*U64-100,1))&lt;999,ROUND(100/T64*U64-100,1),IF(ROUND(100/T64*U64-100,1)&gt;999,999,-999)))</f>
        <v>23.3</v>
      </c>
      <c r="W64" s="204">
        <v>88252</v>
      </c>
      <c r="X64" s="204">
        <v>97058.418919820004</v>
      </c>
      <c r="Y64" s="315">
        <f t="shared" si="18"/>
        <v>10</v>
      </c>
      <c r="Z64" s="204">
        <v>76132</v>
      </c>
      <c r="AA64" s="204">
        <v>78741</v>
      </c>
      <c r="AB64" s="315">
        <f>IF(Z64=0, "    ---- ", IF(ABS(ROUND(100/Z64*AA64-100,1))&lt;999,ROUND(100/Z64*AA64-100,1),IF(ROUND(100/Z64*AA64-100,1)&gt;999,999,-999)))</f>
        <v>3.4</v>
      </c>
      <c r="AC64" s="204">
        <v>1543.6000000000001</v>
      </c>
      <c r="AD64" s="204">
        <v>1579</v>
      </c>
      <c r="AE64" s="315">
        <f>IF(AC64=0, "    ---- ", IF(ABS(ROUND(100/AC64*AD64-100,1))&lt;999,ROUND(100/AC64*AD64-100,1),IF(ROUND(100/AC64*AD64-100,1)&gt;999,999,-999)))</f>
        <v>2.2999999999999998</v>
      </c>
      <c r="AF64" s="204">
        <v>9648.5431881799977</v>
      </c>
      <c r="AG64" s="204">
        <v>9522.9564677899998</v>
      </c>
      <c r="AH64" s="315">
        <f>IF(AF64=0, "    ---- ", IF(ABS(ROUND(100/AF64*AG64-100,1))&lt;999,ROUND(100/AF64*AG64-100,1),IF(ROUND(100/AF64*AG64-100,1)&gt;999,999,-999)))</f>
        <v>-1.3</v>
      </c>
      <c r="AI64" s="204">
        <v>39132.325000000004</v>
      </c>
      <c r="AJ64" s="204">
        <v>41621.023000000001</v>
      </c>
      <c r="AK64" s="315">
        <f t="shared" si="20"/>
        <v>6.4</v>
      </c>
      <c r="AL64" s="204">
        <v>260622.59999999998</v>
      </c>
      <c r="AM64" s="204">
        <v>276413</v>
      </c>
      <c r="AN64" s="315">
        <f t="shared" si="25"/>
        <v>6.1</v>
      </c>
      <c r="AO64" s="330">
        <f>B64+E64+H64+K64+Q64+T64+W64+Z64+AF64+AI64+AL64</f>
        <v>1224951.8511858399</v>
      </c>
      <c r="AP64" s="327">
        <f>C64+F64+I64+L64+R64+U64+X64+AA64+AG64+AJ64+AM64</f>
        <v>1302891.37098226</v>
      </c>
      <c r="AQ64" s="315">
        <f t="shared" si="22"/>
        <v>6.4</v>
      </c>
      <c r="AR64" s="330">
        <f t="shared" si="34"/>
        <v>1226654.4511858397</v>
      </c>
      <c r="AS64" s="327">
        <f t="shared" si="34"/>
        <v>1304610.37098226</v>
      </c>
      <c r="AT64" s="328">
        <f t="shared" si="24"/>
        <v>6.4</v>
      </c>
      <c r="AU64" s="251"/>
      <c r="AV64" s="251"/>
      <c r="AW64" s="325"/>
    </row>
    <row r="65" spans="1:49" s="104" customFormat="1" ht="20.100000000000001" customHeight="1" x14ac:dyDescent="0.3">
      <c r="A65" s="331"/>
      <c r="B65" s="202"/>
      <c r="C65" s="202"/>
      <c r="D65" s="313"/>
      <c r="E65" s="202"/>
      <c r="F65" s="202"/>
      <c r="G65" s="313"/>
      <c r="H65" s="202"/>
      <c r="I65" s="202"/>
      <c r="J65" s="313"/>
      <c r="K65" s="202"/>
      <c r="L65" s="202"/>
      <c r="M65" s="311"/>
      <c r="N65" s="202"/>
      <c r="O65" s="202"/>
      <c r="P65" s="313"/>
      <c r="Q65" s="202"/>
      <c r="R65" s="202"/>
      <c r="S65" s="313"/>
      <c r="T65" s="202"/>
      <c r="U65" s="202"/>
      <c r="V65" s="313"/>
      <c r="W65" s="202"/>
      <c r="X65" s="202"/>
      <c r="Y65" s="313"/>
      <c r="Z65" s="202"/>
      <c r="AA65" s="202"/>
      <c r="AB65" s="313"/>
      <c r="AC65" s="202"/>
      <c r="AD65" s="202"/>
      <c r="AE65" s="313"/>
      <c r="AF65" s="202"/>
      <c r="AG65" s="202"/>
      <c r="AH65" s="313"/>
      <c r="AI65" s="202"/>
      <c r="AJ65" s="202"/>
      <c r="AK65" s="313"/>
      <c r="AL65" s="202"/>
      <c r="AM65" s="202"/>
      <c r="AN65" s="313"/>
      <c r="AO65" s="311"/>
      <c r="AP65" s="311"/>
      <c r="AQ65" s="313"/>
      <c r="AR65" s="311"/>
      <c r="AS65" s="311"/>
      <c r="AT65" s="324"/>
      <c r="AU65" s="193"/>
      <c r="AV65" s="193"/>
      <c r="AW65" s="325"/>
    </row>
    <row r="66" spans="1:49" s="104" customFormat="1" ht="20.100000000000001" customHeight="1" x14ac:dyDescent="0.3">
      <c r="A66" s="314" t="s">
        <v>273</v>
      </c>
      <c r="B66" s="202"/>
      <c r="C66" s="202"/>
      <c r="D66" s="313"/>
      <c r="E66" s="202"/>
      <c r="F66" s="202"/>
      <c r="G66" s="313"/>
      <c r="H66" s="202"/>
      <c r="I66" s="202"/>
      <c r="J66" s="313"/>
      <c r="K66" s="202"/>
      <c r="L66" s="202"/>
      <c r="M66" s="311"/>
      <c r="N66" s="202"/>
      <c r="O66" s="202"/>
      <c r="P66" s="313"/>
      <c r="Q66" s="202"/>
      <c r="R66" s="202"/>
      <c r="S66" s="313"/>
      <c r="T66" s="202"/>
      <c r="U66" s="202"/>
      <c r="V66" s="313"/>
      <c r="W66" s="202"/>
      <c r="X66" s="202"/>
      <c r="Y66" s="313"/>
      <c r="Z66" s="202"/>
      <c r="AA66" s="202"/>
      <c r="AB66" s="313"/>
      <c r="AC66" s="202"/>
      <c r="AD66" s="202"/>
      <c r="AE66" s="313"/>
      <c r="AF66" s="202"/>
      <c r="AG66" s="202"/>
      <c r="AH66" s="313"/>
      <c r="AI66" s="202"/>
      <c r="AJ66" s="202"/>
      <c r="AK66" s="313"/>
      <c r="AL66" s="202"/>
      <c r="AM66" s="202"/>
      <c r="AN66" s="313"/>
      <c r="AO66" s="311"/>
      <c r="AP66" s="311"/>
      <c r="AQ66" s="313"/>
      <c r="AR66" s="311"/>
      <c r="AS66" s="311"/>
      <c r="AT66" s="324"/>
      <c r="AU66" s="193"/>
      <c r="AV66" s="193"/>
      <c r="AW66" s="325"/>
    </row>
    <row r="67" spans="1:49" s="104" customFormat="1" ht="20.100000000000001" customHeight="1" x14ac:dyDescent="0.3">
      <c r="A67" s="314"/>
      <c r="B67" s="202"/>
      <c r="C67" s="202"/>
      <c r="D67" s="313"/>
      <c r="E67" s="202"/>
      <c r="F67" s="202"/>
      <c r="G67" s="313"/>
      <c r="H67" s="202"/>
      <c r="I67" s="202"/>
      <c r="J67" s="313"/>
      <c r="K67" s="202"/>
      <c r="L67" s="202"/>
      <c r="M67" s="311"/>
      <c r="N67" s="202"/>
      <c r="O67" s="202"/>
      <c r="P67" s="313"/>
      <c r="Q67" s="202"/>
      <c r="R67" s="202"/>
      <c r="S67" s="313"/>
      <c r="T67" s="202"/>
      <c r="U67" s="202"/>
      <c r="V67" s="313"/>
      <c r="W67" s="202"/>
      <c r="X67" s="202"/>
      <c r="Y67" s="313"/>
      <c r="Z67" s="202"/>
      <c r="AA67" s="202"/>
      <c r="AB67" s="313"/>
      <c r="AC67" s="202"/>
      <c r="AD67" s="202"/>
      <c r="AE67" s="313"/>
      <c r="AF67" s="202"/>
      <c r="AG67" s="202"/>
      <c r="AH67" s="313"/>
      <c r="AI67" s="202"/>
      <c r="AJ67" s="202"/>
      <c r="AK67" s="313"/>
      <c r="AL67" s="202"/>
      <c r="AM67" s="202"/>
      <c r="AN67" s="313"/>
      <c r="AO67" s="311"/>
      <c r="AP67" s="311"/>
      <c r="AQ67" s="313"/>
      <c r="AR67" s="311"/>
      <c r="AS67" s="311"/>
      <c r="AT67" s="324"/>
      <c r="AU67" s="193"/>
      <c r="AV67" s="193"/>
      <c r="AW67" s="325"/>
    </row>
    <row r="68" spans="1:49" s="104" customFormat="1" ht="20.100000000000001" customHeight="1" x14ac:dyDescent="0.3">
      <c r="A68" s="108" t="s">
        <v>274</v>
      </c>
      <c r="B68" s="202">
        <v>141.16</v>
      </c>
      <c r="C68" s="202">
        <v>141.16</v>
      </c>
      <c r="D68" s="313">
        <f>IF(B68=0, "    ---- ", IF(ABS(ROUND(100/B68*C68-100,1))&lt;999,ROUND(100/B68*C68-100,1),IF(ROUND(100/B68*C68-100,1)&gt;999,999,-999)))</f>
        <v>0</v>
      </c>
      <c r="E68" s="202">
        <v>5965.924</v>
      </c>
      <c r="F68" s="202">
        <v>7765.924</v>
      </c>
      <c r="G68" s="313">
        <f t="shared" si="17"/>
        <v>30.2</v>
      </c>
      <c r="H68" s="202">
        <v>175</v>
      </c>
      <c r="I68" s="202">
        <v>175</v>
      </c>
      <c r="J68" s="313">
        <f>IF(H68=0, "    ---- ", IF(ABS(ROUND(100/H68*I68-100,1))&lt;999,ROUND(100/H68*I68-100,1),IF(ROUND(100/H68*I68-100,1)&gt;999,999,-999)))</f>
        <v>0</v>
      </c>
      <c r="K68" s="202">
        <v>119.788</v>
      </c>
      <c r="L68" s="202">
        <v>119.67400000000001</v>
      </c>
      <c r="M68" s="311">
        <f>IF(K68=0, "    ---- ", IF(ABS(ROUND(100/K68*L68-100,1))&lt;999,ROUND(100/K68*L68-100,1),IF(ROUND(100/K68*L68-100,1)&gt;999,999,-999)))</f>
        <v>-0.1</v>
      </c>
      <c r="N68" s="202">
        <v>5</v>
      </c>
      <c r="O68" s="202">
        <v>5</v>
      </c>
      <c r="P68" s="313">
        <f>IF(N68=0, "    ---- ", IF(ABS(ROUND(100/N68*O68-100,1))&lt;999,ROUND(100/N68*O68-100,1),IF(ROUND(100/N68*O68-100,1)&gt;999,999,-999)))</f>
        <v>0</v>
      </c>
      <c r="Q68" s="202">
        <v>9179.183567</v>
      </c>
      <c r="R68" s="202">
        <v>10424.729594</v>
      </c>
      <c r="S68" s="313">
        <f t="shared" ref="S68:S80" si="36">IF(Q68=0, "    ---- ", IF(ABS(ROUND(100/Q68*R68-100,1))&lt;999,ROUND(100/Q68*R68-100,1),IF(ROUND(100/Q68*R68-100,1)&gt;999,999,-999)))</f>
        <v>13.6</v>
      </c>
      <c r="T68" s="202">
        <v>270.3</v>
      </c>
      <c r="U68" s="202">
        <v>476.3</v>
      </c>
      <c r="V68" s="313">
        <f>IF(T68=0, "    ---- ", IF(ABS(ROUND(100/T68*U68-100,1))&lt;999,ROUND(100/T68*U68-100,1),IF(ROUND(100/T68*U68-100,1)&gt;999,999,-999)))</f>
        <v>76.2</v>
      </c>
      <c r="W68" s="202">
        <v>1127.4000000000001</v>
      </c>
      <c r="X68" s="202">
        <v>1127</v>
      </c>
      <c r="Y68" s="313">
        <f t="shared" si="18"/>
        <v>0</v>
      </c>
      <c r="Z68" s="202">
        <v>1430</v>
      </c>
      <c r="AA68" s="202">
        <v>1430</v>
      </c>
      <c r="AB68" s="313">
        <f>IF(Z68=0, "    ---- ", IF(ABS(ROUND(100/Z68*AA68-100,1))&lt;999,ROUND(100/Z68*AA68-100,1),IF(ROUND(100/Z68*AA68-100,1)&gt;999,999,-999)))</f>
        <v>0</v>
      </c>
      <c r="AC68" s="202">
        <v>48.5</v>
      </c>
      <c r="AD68" s="202">
        <v>49</v>
      </c>
      <c r="AE68" s="313">
        <f>IF(AC68=0, "    ---- ", IF(ABS(ROUND(100/AC68*AD68-100,1))&lt;999,ROUND(100/AC68*AD68-100,1),IF(ROUND(100/AC68*AD68-100,1)&gt;999,999,-999)))</f>
        <v>1</v>
      </c>
      <c r="AF68" s="202">
        <v>430.59303499000004</v>
      </c>
      <c r="AG68" s="202">
        <v>419.73989618000002</v>
      </c>
      <c r="AH68" s="313">
        <f>IF(AF68=0, "    ---- ", IF(ABS(ROUND(100/AF68*AG68-100,1))&lt;999,ROUND(100/AF68*AG68-100,1),IF(ROUND(100/AF68*AG68-100,1)&gt;999,999,-999)))</f>
        <v>-2.5</v>
      </c>
      <c r="AI68" s="202">
        <v>2072.7759999999998</v>
      </c>
      <c r="AJ68" s="202">
        <v>2072.7759999999998</v>
      </c>
      <c r="AK68" s="313">
        <f t="shared" si="20"/>
        <v>0</v>
      </c>
      <c r="AL68" s="202">
        <v>13251</v>
      </c>
      <c r="AM68" s="202">
        <v>13251</v>
      </c>
      <c r="AN68" s="313">
        <f t="shared" si="25"/>
        <v>0</v>
      </c>
      <c r="AO68" s="311">
        <f t="shared" ref="AO68:AP71" si="37">B68+E68+H68+K68+Q68+T68+W68+Z68+AF68+AI68+AL68</f>
        <v>34163.124601989999</v>
      </c>
      <c r="AP68" s="311">
        <f t="shared" si="37"/>
        <v>37403.303490179998</v>
      </c>
      <c r="AQ68" s="313">
        <f t="shared" si="22"/>
        <v>9.5</v>
      </c>
      <c r="AR68" s="311">
        <f t="shared" si="23"/>
        <v>34216.624601989999</v>
      </c>
      <c r="AS68" s="311">
        <f t="shared" si="23"/>
        <v>37457.303490179998</v>
      </c>
      <c r="AT68" s="324">
        <f t="shared" si="24"/>
        <v>9.5</v>
      </c>
      <c r="AU68" s="193"/>
      <c r="AV68" s="193"/>
      <c r="AW68" s="325"/>
    </row>
    <row r="69" spans="1:49" s="104" customFormat="1" ht="20.100000000000001" customHeight="1" x14ac:dyDescent="0.3">
      <c r="A69" s="108" t="s">
        <v>275</v>
      </c>
      <c r="B69" s="202">
        <v>199.328</v>
      </c>
      <c r="C69" s="202">
        <v>153.05000000000001</v>
      </c>
      <c r="D69" s="313">
        <f>IF(B69=0, "    ---- ", IF(ABS(ROUND(100/B69*C69-100,1))&lt;999,ROUND(100/B69*C69-100,1),IF(ROUND(100/B69*C69-100,1)&gt;999,999,-999)))</f>
        <v>-23.2</v>
      </c>
      <c r="E69" s="202">
        <v>13738.278</v>
      </c>
      <c r="F69" s="202">
        <v>13295.078</v>
      </c>
      <c r="G69" s="313">
        <f t="shared" si="17"/>
        <v>-3.2</v>
      </c>
      <c r="H69" s="202">
        <v>38.607999999999997</v>
      </c>
      <c r="I69" s="202">
        <v>71.001000000000005</v>
      </c>
      <c r="J69" s="313">
        <f>IF(H69=0, "    ---- ", IF(ABS(ROUND(100/H69*I69-100,1))&lt;999,ROUND(100/H69*I69-100,1),IF(ROUND(100/H69*I69-100,1)&gt;999,999,-999)))</f>
        <v>83.9</v>
      </c>
      <c r="K69" s="202">
        <v>410.07400000000001</v>
      </c>
      <c r="L69" s="202">
        <v>469.95400000000001</v>
      </c>
      <c r="M69" s="311">
        <f>IF(K69=0, "    ---- ", IF(ABS(ROUND(100/K69*L69-100,1))&lt;999,ROUND(100/K69*L69-100,1),IF(ROUND(100/K69*L69-100,1)&gt;999,999,-999)))</f>
        <v>14.6</v>
      </c>
      <c r="N69" s="202">
        <v>35.6</v>
      </c>
      <c r="O69" s="202">
        <v>43</v>
      </c>
      <c r="P69" s="313">
        <f>IF(N69=0, "    ---- ", IF(ABS(ROUND(100/N69*O69-100,1))&lt;999,ROUND(100/N69*O69-100,1),IF(ROUND(100/N69*O69-100,1)&gt;999,999,-999)))</f>
        <v>20.8</v>
      </c>
      <c r="Q69" s="202">
        <v>8862.3574834400006</v>
      </c>
      <c r="R69" s="202">
        <v>13516.264440700001</v>
      </c>
      <c r="S69" s="313">
        <f t="shared" si="36"/>
        <v>52.5</v>
      </c>
      <c r="T69" s="202">
        <v>-148.5</v>
      </c>
      <c r="U69" s="202">
        <v>-171</v>
      </c>
      <c r="V69" s="313">
        <f>IF(T69=0, "    ---- ", IF(ABS(ROUND(100/T69*U69-100,1))&lt;999,ROUND(100/T69*U69-100,1),IF(ROUND(100/T69*U69-100,1)&gt;999,999,-999)))</f>
        <v>15.2</v>
      </c>
      <c r="W69" s="202">
        <v>3720</v>
      </c>
      <c r="X69" s="202">
        <v>4530</v>
      </c>
      <c r="Y69" s="313">
        <f t="shared" si="18"/>
        <v>21.8</v>
      </c>
      <c r="Z69" s="202">
        <v>3695</v>
      </c>
      <c r="AA69" s="202">
        <v>4785</v>
      </c>
      <c r="AB69" s="313">
        <f>IF(Z69=0, "    ---- ", IF(ABS(ROUND(100/Z69*AA69-100,1))&lt;999,ROUND(100/Z69*AA69-100,1),IF(ROUND(100/Z69*AA69-100,1)&gt;999,999,-999)))</f>
        <v>29.5</v>
      </c>
      <c r="AC69" s="202">
        <v>-30.4</v>
      </c>
      <c r="AD69" s="202">
        <v>-28</v>
      </c>
      <c r="AE69" s="313">
        <f>IF(AC69=0, "    ---- ", IF(ABS(ROUND(100/AC69*AD69-100,1))&lt;999,ROUND(100/AC69*AD69-100,1),IF(ROUND(100/AC69*AD69-100,1)&gt;999,999,-999)))</f>
        <v>-7.9</v>
      </c>
      <c r="AF69" s="202">
        <v>5.6348371100000003</v>
      </c>
      <c r="AG69" s="202">
        <v>-10.293862769999999</v>
      </c>
      <c r="AH69" s="313">
        <f>IF(AF69=0, "    ---- ", IF(ABS(ROUND(100/AF69*AG69-100,1))&lt;999,ROUND(100/AF69*AG69-100,1),IF(ROUND(100/AF69*AG69-100,1)&gt;999,999,-999)))</f>
        <v>-282.7</v>
      </c>
      <c r="AI69" s="202">
        <v>1206.588</v>
      </c>
      <c r="AJ69" s="202">
        <v>1627.1690000000001</v>
      </c>
      <c r="AK69" s="313">
        <f t="shared" si="20"/>
        <v>34.9</v>
      </c>
      <c r="AL69" s="202">
        <v>7851.9</v>
      </c>
      <c r="AM69" s="202">
        <v>10199</v>
      </c>
      <c r="AN69" s="313">
        <f t="shared" si="25"/>
        <v>29.9</v>
      </c>
      <c r="AO69" s="311">
        <f t="shared" si="37"/>
        <v>39579.26832055</v>
      </c>
      <c r="AP69" s="311">
        <f t="shared" si="37"/>
        <v>48465.222577930006</v>
      </c>
      <c r="AQ69" s="313">
        <f t="shared" si="22"/>
        <v>22.5</v>
      </c>
      <c r="AR69" s="311">
        <f t="shared" si="23"/>
        <v>39584.468320549997</v>
      </c>
      <c r="AS69" s="311">
        <f t="shared" si="23"/>
        <v>48480.222577930006</v>
      </c>
      <c r="AT69" s="324">
        <f t="shared" si="24"/>
        <v>22.5</v>
      </c>
      <c r="AU69" s="193"/>
      <c r="AV69" s="193"/>
      <c r="AW69" s="325"/>
    </row>
    <row r="70" spans="1:49" s="104" customFormat="1" ht="20.100000000000001" customHeight="1" x14ac:dyDescent="0.3">
      <c r="A70" s="108" t="s">
        <v>276</v>
      </c>
      <c r="B70" s="202">
        <v>3.4529999999999998</v>
      </c>
      <c r="C70" s="202">
        <v>3.4529999999999998</v>
      </c>
      <c r="D70" s="313">
        <f>IF(B70=0, "    ---- ", IF(ABS(ROUND(100/B70*C70-100,1))&lt;999,ROUND(100/B70*C70-100,1),IF(ROUND(100/B70*C70-100,1)&gt;999,999,-999)))</f>
        <v>0</v>
      </c>
      <c r="E70" s="202">
        <v>1582.529</v>
      </c>
      <c r="F70" s="202">
        <v>319.24599999999998</v>
      </c>
      <c r="G70" s="313">
        <f>IF(E70=0, "    ---- ", IF(ABS(ROUND(100/E70*F70-100,1))&lt;999,ROUND(100/E70*F70-100,1),IF(ROUND(100/E70*F70-100,1)&gt;999,999,-999)))</f>
        <v>-79.8</v>
      </c>
      <c r="H70" s="202">
        <v>26.47</v>
      </c>
      <c r="I70" s="202">
        <v>35.170999999999999</v>
      </c>
      <c r="J70" s="319">
        <f t="shared" ref="J70" si="38">IF(H70=0, "    ---- ", IF(ABS(ROUND(100/H70*I70-100,1))&lt;999,ROUND(100/H70*I70-100,1),IF(ROUND(100/H70*I70-100,1)&gt;999,999,-999)))</f>
        <v>32.9</v>
      </c>
      <c r="K70" s="202">
        <v>4.7060000000000004</v>
      </c>
      <c r="L70" s="202">
        <v>0</v>
      </c>
      <c r="M70" s="313">
        <f>IF(K70=0, "    ---- ", IF(ABS(ROUND(100/K70*L70-100,1))&lt;999,ROUND(100/K70*L70-100,1),IF(ROUND(100/K70*L70-100,1)&gt;999,999,-999)))</f>
        <v>-100</v>
      </c>
      <c r="N70" s="202"/>
      <c r="O70" s="202"/>
      <c r="P70" s="313"/>
      <c r="Q70" s="202">
        <v>527.53723400000001</v>
      </c>
      <c r="R70" s="202">
        <v>3363.8576670000002</v>
      </c>
      <c r="S70" s="313">
        <f t="shared" si="36"/>
        <v>537.70000000000005</v>
      </c>
      <c r="T70" s="202"/>
      <c r="U70" s="202">
        <v>4</v>
      </c>
      <c r="V70" s="313" t="str">
        <f>IF(T70=0, "    ---- ", IF(ABS(ROUND(100/T70*U70-100,1))&lt;999,ROUND(100/T70*U70-100,1),IF(ROUND(100/T70*U70-100,1)&gt;999,999,-999)))</f>
        <v xml:space="preserve">    ---- </v>
      </c>
      <c r="W70" s="202">
        <v>182</v>
      </c>
      <c r="X70" s="202">
        <v>128</v>
      </c>
      <c r="Y70" s="313">
        <f t="shared" si="18"/>
        <v>-29.7</v>
      </c>
      <c r="Z70" s="202"/>
      <c r="AA70" s="202"/>
      <c r="AB70" s="313"/>
      <c r="AC70" s="202"/>
      <c r="AD70" s="202"/>
      <c r="AE70" s="313"/>
      <c r="AF70" s="202"/>
      <c r="AG70" s="202"/>
      <c r="AH70" s="313"/>
      <c r="AI70" s="202">
        <v>61.817</v>
      </c>
      <c r="AJ70" s="202">
        <v>58.212000000000003</v>
      </c>
      <c r="AK70" s="313">
        <f>IF(AI70=0, "    ---- ", IF(ABS(ROUND(100/AI70*AJ70-100,1))&lt;999,ROUND(100/AI70*AJ70-100,1),IF(ROUND(100/AI70*AJ70-100,1)&gt;999,999,-999)))</f>
        <v>-5.8</v>
      </c>
      <c r="AL70" s="202">
        <v>835.5</v>
      </c>
      <c r="AM70" s="202">
        <v>137</v>
      </c>
      <c r="AN70" s="313">
        <f t="shared" si="25"/>
        <v>-83.6</v>
      </c>
      <c r="AO70" s="311">
        <f t="shared" si="37"/>
        <v>3224.0122339999998</v>
      </c>
      <c r="AP70" s="311">
        <f t="shared" si="37"/>
        <v>4048.9396670000001</v>
      </c>
      <c r="AQ70" s="313">
        <f t="shared" si="22"/>
        <v>25.6</v>
      </c>
      <c r="AR70" s="311">
        <f t="shared" si="23"/>
        <v>3224.0122339999998</v>
      </c>
      <c r="AS70" s="311">
        <f t="shared" si="23"/>
        <v>4048.9396670000001</v>
      </c>
      <c r="AT70" s="324">
        <f t="shared" si="24"/>
        <v>25.6</v>
      </c>
      <c r="AU70" s="193"/>
      <c r="AV70" s="193"/>
      <c r="AW70" s="325"/>
    </row>
    <row r="71" spans="1:49" s="104" customFormat="1" ht="20.100000000000001" customHeight="1" x14ac:dyDescent="0.3">
      <c r="A71" s="108" t="s">
        <v>277</v>
      </c>
      <c r="B71" s="202"/>
      <c r="C71" s="202"/>
      <c r="D71" s="313"/>
      <c r="E71" s="202">
        <v>1461.7574999999999</v>
      </c>
      <c r="F71" s="202">
        <v>5500</v>
      </c>
      <c r="G71" s="313">
        <f t="shared" si="17"/>
        <v>276.3</v>
      </c>
      <c r="H71" s="202"/>
      <c r="I71" s="202"/>
      <c r="J71" s="313"/>
      <c r="K71" s="202"/>
      <c r="L71" s="202"/>
      <c r="M71" s="311"/>
      <c r="N71" s="202"/>
      <c r="O71" s="202"/>
      <c r="P71" s="313"/>
      <c r="Q71" s="202">
        <v>4763.91024268</v>
      </c>
      <c r="R71" s="202">
        <v>11135.088320299999</v>
      </c>
      <c r="S71" s="313">
        <f t="shared" si="36"/>
        <v>133.69999999999999</v>
      </c>
      <c r="T71" s="202"/>
      <c r="U71" s="202"/>
      <c r="V71" s="313"/>
      <c r="W71" s="202">
        <v>830</v>
      </c>
      <c r="X71" s="202">
        <v>2830</v>
      </c>
      <c r="Y71" s="313">
        <f t="shared" si="18"/>
        <v>241</v>
      </c>
      <c r="Z71" s="202">
        <v>1240</v>
      </c>
      <c r="AA71" s="202">
        <v>1240</v>
      </c>
      <c r="AB71" s="313">
        <f>IF(Z71=0, "    ---- ", IF(ABS(ROUND(100/Z71*AA71-100,1))&lt;999,ROUND(100/Z71*AA71-100,1),IF(ROUND(100/Z71*AA71-100,1)&gt;999,999,-999)))</f>
        <v>0</v>
      </c>
      <c r="AC71" s="202"/>
      <c r="AD71" s="202"/>
      <c r="AE71" s="313"/>
      <c r="AF71" s="202"/>
      <c r="AG71" s="202"/>
      <c r="AH71" s="313"/>
      <c r="AI71" s="202">
        <v>200</v>
      </c>
      <c r="AJ71" s="202">
        <v>200</v>
      </c>
      <c r="AK71" s="313">
        <f t="shared" si="20"/>
        <v>0</v>
      </c>
      <c r="AL71" s="202">
        <v>7302.1</v>
      </c>
      <c r="AM71" s="202">
        <v>6807</v>
      </c>
      <c r="AN71" s="313">
        <f t="shared" si="25"/>
        <v>-6.8</v>
      </c>
      <c r="AO71" s="311">
        <f t="shared" si="37"/>
        <v>15797.76774268</v>
      </c>
      <c r="AP71" s="311">
        <f t="shared" si="37"/>
        <v>27712.088320299998</v>
      </c>
      <c r="AQ71" s="313">
        <f t="shared" si="22"/>
        <v>75.400000000000006</v>
      </c>
      <c r="AR71" s="311">
        <f t="shared" si="23"/>
        <v>15797.76774268</v>
      </c>
      <c r="AS71" s="311">
        <f t="shared" si="23"/>
        <v>27712.088320299998</v>
      </c>
      <c r="AT71" s="324">
        <f t="shared" si="24"/>
        <v>75.400000000000006</v>
      </c>
      <c r="AU71" s="193"/>
      <c r="AW71" s="325"/>
    </row>
    <row r="72" spans="1:49" s="104" customFormat="1" ht="20.100000000000001" customHeight="1" x14ac:dyDescent="0.3">
      <c r="A72" s="108" t="s">
        <v>278</v>
      </c>
      <c r="B72" s="202"/>
      <c r="C72" s="202"/>
      <c r="D72" s="313"/>
      <c r="E72" s="202"/>
      <c r="F72" s="202"/>
      <c r="G72" s="313"/>
      <c r="H72" s="202"/>
      <c r="I72" s="202"/>
      <c r="J72" s="313"/>
      <c r="K72" s="202"/>
      <c r="L72" s="202"/>
      <c r="M72" s="311"/>
      <c r="N72" s="202"/>
      <c r="O72" s="202"/>
      <c r="P72" s="313"/>
      <c r="Q72" s="202"/>
      <c r="R72" s="202"/>
      <c r="S72" s="313"/>
      <c r="T72" s="202"/>
      <c r="U72" s="202"/>
      <c r="V72" s="313"/>
      <c r="W72" s="202"/>
      <c r="X72" s="202"/>
      <c r="Y72" s="313"/>
      <c r="Z72" s="202"/>
      <c r="AA72" s="202"/>
      <c r="AB72" s="313"/>
      <c r="AC72" s="202"/>
      <c r="AD72" s="202"/>
      <c r="AE72" s="313"/>
      <c r="AF72" s="202"/>
      <c r="AG72" s="202"/>
      <c r="AH72" s="313"/>
      <c r="AI72" s="202"/>
      <c r="AJ72" s="202"/>
      <c r="AK72" s="313"/>
      <c r="AL72" s="202"/>
      <c r="AM72" s="202"/>
      <c r="AN72" s="313"/>
      <c r="AO72" s="311"/>
      <c r="AP72" s="311"/>
      <c r="AQ72" s="313"/>
      <c r="AR72" s="311"/>
      <c r="AS72" s="311"/>
      <c r="AT72" s="324"/>
      <c r="AU72" s="193"/>
      <c r="AV72" s="193"/>
      <c r="AW72" s="325"/>
    </row>
    <row r="73" spans="1:49" s="104" customFormat="1" ht="20.100000000000001" customHeight="1" x14ac:dyDescent="0.3">
      <c r="A73" s="108" t="s">
        <v>279</v>
      </c>
      <c r="B73" s="202">
        <v>26.39</v>
      </c>
      <c r="C73" s="202">
        <v>44.554000000000002</v>
      </c>
      <c r="D73" s="313">
        <f t="shared" ref="D73:D78" si="39">IF(B73=0, "    ---- ", IF(ABS(ROUND(100/B73*C73-100,1))&lt;999,ROUND(100/B73*C73-100,1),IF(ROUND(100/B73*C73-100,1)&gt;999,999,-999)))</f>
        <v>68.8</v>
      </c>
      <c r="E73" s="202">
        <v>193029.50200000001</v>
      </c>
      <c r="F73" s="202">
        <v>197128.86600000001</v>
      </c>
      <c r="G73" s="313">
        <f t="shared" si="17"/>
        <v>2.1</v>
      </c>
      <c r="H73" s="202">
        <v>504.86309199999999</v>
      </c>
      <c r="I73" s="202">
        <v>585.51</v>
      </c>
      <c r="J73" s="313">
        <f>IF(H73=0, "    ---- ", IF(ABS(ROUND(100/H73*I73-100,1))&lt;999,ROUND(100/H73*I73-100,1),IF(ROUND(100/H73*I73-100,1)&gt;999,999,-999)))</f>
        <v>16</v>
      </c>
      <c r="K73" s="202">
        <v>3503.1320000000001</v>
      </c>
      <c r="L73" s="202">
        <v>3946.6750000000002</v>
      </c>
      <c r="M73" s="311">
        <f>IF(K73=0, "    ---- ", IF(ABS(ROUND(100/K73*L73-100,1))&lt;999,ROUND(100/K73*L73-100,1),IF(ROUND(100/K73*L73-100,1)&gt;999,999,-999)))</f>
        <v>12.7</v>
      </c>
      <c r="N73" s="202">
        <v>25</v>
      </c>
      <c r="O73" s="202">
        <v>23</v>
      </c>
      <c r="P73" s="313">
        <f>IF(N73=0, "    ---- ", IF(ABS(ROUND(100/N73*O73-100,1))&lt;999,ROUND(100/N73*O73-100,1),IF(ROUND(100/N73*O73-100,1)&gt;999,999,-999)))</f>
        <v>-8</v>
      </c>
      <c r="Q73" s="202">
        <v>343743</v>
      </c>
      <c r="R73" s="202">
        <v>358659.47688745003</v>
      </c>
      <c r="S73" s="313">
        <f t="shared" si="36"/>
        <v>4.3</v>
      </c>
      <c r="T73" s="202">
        <v>1243</v>
      </c>
      <c r="U73" s="202">
        <v>1376.7</v>
      </c>
      <c r="V73" s="313">
        <f>IF(T73=0, "    ---- ", IF(ABS(ROUND(100/T73*U73-100,1))&lt;999,ROUND(100/T73*U73-100,1),IF(ROUND(100/T73*U73-100,1)&gt;999,999,-999)))</f>
        <v>10.8</v>
      </c>
      <c r="W73" s="202">
        <v>43650</v>
      </c>
      <c r="X73" s="202">
        <v>44607</v>
      </c>
      <c r="Y73" s="313">
        <f t="shared" si="18"/>
        <v>2.2000000000000002</v>
      </c>
      <c r="Z73" s="202">
        <v>53435</v>
      </c>
      <c r="AA73" s="202">
        <v>55127</v>
      </c>
      <c r="AB73" s="313">
        <f>IF(Z73=0, "    ---- ", IF(ABS(ROUND(100/Z73*AA73-100,1))&lt;999,ROUND(100/Z73*AA73-100,1),IF(ROUND(100/Z73*AA73-100,1)&gt;999,999,-999)))</f>
        <v>3.2</v>
      </c>
      <c r="AC73" s="202"/>
      <c r="AD73" s="202"/>
      <c r="AE73" s="313"/>
      <c r="AF73" s="202">
        <v>7653.9913011999997</v>
      </c>
      <c r="AG73" s="202">
        <v>7937.8510153900006</v>
      </c>
      <c r="AH73" s="313">
        <f>IF(AF73=0, "    ---- ", IF(ABS(ROUND(100/AF73*AG73-100,1))&lt;999,ROUND(100/AF73*AG73-100,1),IF(ROUND(100/AF73*AG73-100,1)&gt;999,999,-999)))</f>
        <v>3.7</v>
      </c>
      <c r="AI73" s="202">
        <v>14710.146000000001</v>
      </c>
      <c r="AJ73" s="202">
        <v>15052.358</v>
      </c>
      <c r="AK73" s="313">
        <f t="shared" si="20"/>
        <v>2.2999999999999998</v>
      </c>
      <c r="AL73" s="202">
        <v>163159.70000000001</v>
      </c>
      <c r="AM73" s="202">
        <v>165504</v>
      </c>
      <c r="AN73" s="313">
        <f t="shared" si="25"/>
        <v>1.4</v>
      </c>
      <c r="AO73" s="311">
        <f t="shared" ref="AO73:AP80" si="40">B73+E73+H73+K73+Q73+T73+W73+Z73+AF73+AI73+AL73</f>
        <v>824658.72439320013</v>
      </c>
      <c r="AP73" s="311">
        <f t="shared" si="40"/>
        <v>849969.99090284004</v>
      </c>
      <c r="AQ73" s="313">
        <f t="shared" si="22"/>
        <v>3.1</v>
      </c>
      <c r="AR73" s="311">
        <f t="shared" si="23"/>
        <v>824683.72439320013</v>
      </c>
      <c r="AS73" s="311">
        <f t="shared" si="23"/>
        <v>849992.99090284004</v>
      </c>
      <c r="AT73" s="324">
        <f t="shared" si="24"/>
        <v>3.1</v>
      </c>
      <c r="AU73" s="193"/>
      <c r="AV73" s="193"/>
      <c r="AW73" s="325"/>
    </row>
    <row r="74" spans="1:49" s="104" customFormat="1" ht="20.100000000000001" customHeight="1" x14ac:dyDescent="0.3">
      <c r="A74" s="108" t="s">
        <v>280</v>
      </c>
      <c r="B74" s="202">
        <v>14.182</v>
      </c>
      <c r="C74" s="202">
        <v>14.324999999999999</v>
      </c>
      <c r="D74" s="313">
        <f t="shared" si="39"/>
        <v>1</v>
      </c>
      <c r="E74" s="202">
        <v>5122.22</v>
      </c>
      <c r="F74" s="202">
        <v>6009.9939999999997</v>
      </c>
      <c r="G74" s="313">
        <f t="shared" si="17"/>
        <v>17.3</v>
      </c>
      <c r="H74" s="202">
        <v>1.4365250000000001</v>
      </c>
      <c r="I74" s="202">
        <v>0.24</v>
      </c>
      <c r="J74" s="313">
        <f>IF(H74=0, "    ---- ", IF(ABS(ROUND(100/H74*I74-100,1))&lt;999,ROUND(100/H74*I74-100,1),IF(ROUND(100/H74*I74-100,1)&gt;999,999,-999)))</f>
        <v>-83.3</v>
      </c>
      <c r="K74" s="202">
        <v>92.86</v>
      </c>
      <c r="L74" s="202">
        <v>143.27699999999999</v>
      </c>
      <c r="M74" s="311">
        <f>IF(K74=0, "    ---- ", IF(ABS(ROUND(100/K74*L74-100,1))&lt;999,ROUND(100/K74*L74-100,1),IF(ROUND(100/K74*L74-100,1)&gt;999,999,-999)))</f>
        <v>54.3</v>
      </c>
      <c r="N74" s="202"/>
      <c r="O74" s="202"/>
      <c r="P74" s="313"/>
      <c r="Q74" s="202">
        <v>17012.743102</v>
      </c>
      <c r="R74" s="202">
        <v>20170.366994</v>
      </c>
      <c r="S74" s="313">
        <f t="shared" si="36"/>
        <v>18.600000000000001</v>
      </c>
      <c r="T74" s="202">
        <v>30.1</v>
      </c>
      <c r="U74" s="202">
        <v>38</v>
      </c>
      <c r="V74" s="313">
        <f>IF(T74=0, "    ---- ", IF(ABS(ROUND(100/T74*U74-100,1))&lt;999,ROUND(100/T74*U74-100,1),IF(ROUND(100/T74*U74-100,1)&gt;999,999,-999)))</f>
        <v>26.2</v>
      </c>
      <c r="W74" s="202">
        <v>1104</v>
      </c>
      <c r="X74" s="202">
        <v>1180.2190000000001</v>
      </c>
      <c r="Y74" s="313">
        <f t="shared" si="18"/>
        <v>6.9</v>
      </c>
      <c r="Z74" s="202">
        <v>2017</v>
      </c>
      <c r="AA74" s="202">
        <v>2093</v>
      </c>
      <c r="AB74" s="313">
        <f>IF(Z74=0, "    ---- ", IF(ABS(ROUND(100/Z74*AA74-100,1))&lt;999,ROUND(100/Z74*AA74-100,1),IF(ROUND(100/Z74*AA74-100,1)&gt;999,999,-999)))</f>
        <v>3.8</v>
      </c>
      <c r="AC74" s="202"/>
      <c r="AD74" s="202"/>
      <c r="AE74" s="313"/>
      <c r="AF74" s="202">
        <v>112.456382</v>
      </c>
      <c r="AG74" s="202">
        <v>129.30247839</v>
      </c>
      <c r="AH74" s="313">
        <f>IF(AF74=0, "    ---- ", IF(ABS(ROUND(100/AF74*AG74-100,1))&lt;999,ROUND(100/AF74*AG74-100,1),IF(ROUND(100/AF74*AG74-100,1)&gt;999,999,-999)))</f>
        <v>15</v>
      </c>
      <c r="AI74" s="202">
        <v>658.54200000000003</v>
      </c>
      <c r="AJ74" s="202">
        <v>544.61900000000003</v>
      </c>
      <c r="AK74" s="313">
        <f t="shared" si="20"/>
        <v>-17.3</v>
      </c>
      <c r="AL74" s="202">
        <v>5048.1000000000004</v>
      </c>
      <c r="AM74" s="202">
        <v>5090</v>
      </c>
      <c r="AN74" s="313">
        <f t="shared" si="25"/>
        <v>0.8</v>
      </c>
      <c r="AO74" s="311">
        <f t="shared" si="40"/>
        <v>31213.640009000002</v>
      </c>
      <c r="AP74" s="311">
        <f t="shared" si="40"/>
        <v>35413.343472389999</v>
      </c>
      <c r="AQ74" s="313">
        <f t="shared" si="22"/>
        <v>13.5</v>
      </c>
      <c r="AR74" s="311">
        <f t="shared" si="23"/>
        <v>31213.640009000002</v>
      </c>
      <c r="AS74" s="311">
        <f t="shared" si="23"/>
        <v>35413.343472389999</v>
      </c>
      <c r="AT74" s="324">
        <f t="shared" si="24"/>
        <v>13.5</v>
      </c>
      <c r="AU74" s="193"/>
      <c r="AV74" s="193"/>
      <c r="AW74" s="325"/>
    </row>
    <row r="75" spans="1:49" s="104" customFormat="1" ht="20.100000000000001" customHeight="1" x14ac:dyDescent="0.3">
      <c r="A75" s="108" t="s">
        <v>281</v>
      </c>
      <c r="B75" s="202">
        <v>23.312999999999999</v>
      </c>
      <c r="C75" s="202">
        <v>24.184000000000001</v>
      </c>
      <c r="D75" s="313">
        <f t="shared" si="39"/>
        <v>3.7</v>
      </c>
      <c r="E75" s="202">
        <v>3903.4079999999999</v>
      </c>
      <c r="F75" s="202">
        <v>3193.4459999999999</v>
      </c>
      <c r="G75" s="313">
        <f t="shared" si="17"/>
        <v>-18.2</v>
      </c>
      <c r="H75" s="202"/>
      <c r="I75" s="202"/>
      <c r="J75" s="313"/>
      <c r="K75" s="202">
        <v>0.252</v>
      </c>
      <c r="L75" s="202">
        <v>0</v>
      </c>
      <c r="M75" s="311">
        <f>IF(K75=0, "    ---- ", IF(ABS(ROUND(100/K75*L75-100,1))&lt;999,ROUND(100/K75*L75-100,1),IF(ROUND(100/K75*L75-100,1)&gt;999,999,-999)))</f>
        <v>-100</v>
      </c>
      <c r="N75" s="202"/>
      <c r="O75" s="202"/>
      <c r="P75" s="313"/>
      <c r="Q75" s="202">
        <v>24104.312175999999</v>
      </c>
      <c r="R75" s="202">
        <v>21177.970114</v>
      </c>
      <c r="S75" s="313">
        <f t="shared" si="36"/>
        <v>-12.1</v>
      </c>
      <c r="T75" s="202">
        <v>65.5</v>
      </c>
      <c r="U75" s="202">
        <v>60.2</v>
      </c>
      <c r="V75" s="313">
        <f>IF(T75=0, "    ---- ", IF(ABS(ROUND(100/T75*U75-100,1))&lt;999,ROUND(100/T75*U75-100,1),IF(ROUND(100/T75*U75-100,1)&gt;999,999,-999)))</f>
        <v>-8.1</v>
      </c>
      <c r="W75" s="202">
        <v>1566</v>
      </c>
      <c r="X75" s="202">
        <v>1118</v>
      </c>
      <c r="Y75" s="313">
        <f t="shared" si="18"/>
        <v>-28.6</v>
      </c>
      <c r="Z75" s="202">
        <v>9957</v>
      </c>
      <c r="AA75" s="202">
        <v>9660</v>
      </c>
      <c r="AB75" s="313">
        <f>IF(Z75=0, "    ---- ", IF(ABS(ROUND(100/Z75*AA75-100,1))&lt;999,ROUND(100/Z75*AA75-100,1),IF(ROUND(100/Z75*AA75-100,1)&gt;999,999,-999)))</f>
        <v>-3</v>
      </c>
      <c r="AC75" s="202"/>
      <c r="AD75" s="202"/>
      <c r="AE75" s="313"/>
      <c r="AF75" s="202">
        <v>540.70221316999994</v>
      </c>
      <c r="AG75" s="202">
        <v>268.61533197000006</v>
      </c>
      <c r="AH75" s="313">
        <f>IF(AF75=0, "    ---- ", IF(ABS(ROUND(100/AF75*AG75-100,1))&lt;999,ROUND(100/AF75*AG75-100,1),IF(ROUND(100/AF75*AG75-100,1)&gt;999,999,-999)))</f>
        <v>-50.3</v>
      </c>
      <c r="AI75" s="202">
        <v>1629.461</v>
      </c>
      <c r="AJ75" s="202">
        <v>1696.7739999999999</v>
      </c>
      <c r="AK75" s="313">
        <f t="shared" si="20"/>
        <v>4.0999999999999996</v>
      </c>
      <c r="AL75" s="202">
        <v>5855.8</v>
      </c>
      <c r="AM75" s="202">
        <v>4713</v>
      </c>
      <c r="AN75" s="313">
        <f t="shared" si="25"/>
        <v>-19.5</v>
      </c>
      <c r="AO75" s="311">
        <f t="shared" si="40"/>
        <v>47645.748389170003</v>
      </c>
      <c r="AP75" s="311">
        <f t="shared" si="40"/>
        <v>41912.189445969998</v>
      </c>
      <c r="AQ75" s="313">
        <f t="shared" si="22"/>
        <v>-12</v>
      </c>
      <c r="AR75" s="311">
        <f t="shared" si="23"/>
        <v>47645.748389170003</v>
      </c>
      <c r="AS75" s="311">
        <f t="shared" si="23"/>
        <v>41912.189445969998</v>
      </c>
      <c r="AT75" s="324">
        <f t="shared" si="24"/>
        <v>-12</v>
      </c>
      <c r="AU75" s="193"/>
      <c r="AV75" s="193"/>
      <c r="AW75" s="325"/>
    </row>
    <row r="76" spans="1:49" s="104" customFormat="1" ht="20.100000000000001" customHeight="1" x14ac:dyDescent="0.3">
      <c r="A76" s="108" t="s">
        <v>282</v>
      </c>
      <c r="B76" s="202">
        <v>709.39699999999993</v>
      </c>
      <c r="C76" s="202">
        <v>767.50400000000002</v>
      </c>
      <c r="D76" s="313">
        <f t="shared" si="39"/>
        <v>8.1999999999999993</v>
      </c>
      <c r="E76" s="202">
        <v>2734.692</v>
      </c>
      <c r="F76" s="202">
        <v>2676.5030000000002</v>
      </c>
      <c r="G76" s="313">
        <f t="shared" si="17"/>
        <v>-2.1</v>
      </c>
      <c r="H76" s="202">
        <v>346.72735499999999</v>
      </c>
      <c r="I76" s="202">
        <v>411.07400000000001</v>
      </c>
      <c r="J76" s="313">
        <f>IF(H76=0, "    ---- ", IF(ABS(ROUND(100/H76*I76-100,1))&lt;999,ROUND(100/H76*I76-100,1),IF(ROUND(100/H76*I76-100,1)&gt;999,999,-999)))</f>
        <v>18.600000000000001</v>
      </c>
      <c r="K76" s="202">
        <v>702.33699999999999</v>
      </c>
      <c r="L76" s="202">
        <v>908.51800000000003</v>
      </c>
      <c r="M76" s="311">
        <f>IF(K76=0, "    ---- ", IF(ABS(ROUND(100/K76*L76-100,1))&lt;999,ROUND(100/K76*L76-100,1),IF(ROUND(100/K76*L76-100,1)&gt;999,999,-999)))</f>
        <v>29.4</v>
      </c>
      <c r="N76" s="202">
        <v>73.2</v>
      </c>
      <c r="O76" s="202">
        <v>64</v>
      </c>
      <c r="P76" s="313">
        <f>IF(N76=0, "    ---- ", IF(ABS(ROUND(100/N76*O76-100,1))&lt;999,ROUND(100/N76*O76-100,1),IF(ROUND(100/N76*O76-100,1)&gt;999,999,-999)))</f>
        <v>-12.6</v>
      </c>
      <c r="Q76" s="202">
        <v>10</v>
      </c>
      <c r="R76" s="202">
        <v>10.321084000000001</v>
      </c>
      <c r="S76" s="313">
        <f t="shared" si="36"/>
        <v>3.2</v>
      </c>
      <c r="T76" s="202">
        <v>26.1</v>
      </c>
      <c r="U76" s="202">
        <v>0</v>
      </c>
      <c r="V76" s="313">
        <f>IF(T76=0, "    ---- ", IF(ABS(ROUND(100/T76*U76-100,1))&lt;999,ROUND(100/T76*U76-100,1),IF(ROUND(100/T76*U76-100,1)&gt;999,999,-999)))</f>
        <v>-100</v>
      </c>
      <c r="W76" s="202">
        <v>452</v>
      </c>
      <c r="X76" s="202">
        <v>459</v>
      </c>
      <c r="Y76" s="313">
        <f t="shared" si="18"/>
        <v>1.5</v>
      </c>
      <c r="Z76" s="202">
        <v>728</v>
      </c>
      <c r="AA76" s="202">
        <v>745</v>
      </c>
      <c r="AB76" s="313">
        <f>IF(Z76=0, "    ---- ", IF(ABS(ROUND(100/Z76*AA76-100,1))&lt;999,ROUND(100/Z76*AA76-100,1),IF(ROUND(100/Z76*AA76-100,1)&gt;999,999,-999)))</f>
        <v>2.2999999999999998</v>
      </c>
      <c r="AC76" s="202"/>
      <c r="AD76" s="202"/>
      <c r="AE76" s="313"/>
      <c r="AF76" s="202">
        <v>270.06881658999998</v>
      </c>
      <c r="AG76" s="202">
        <v>215.65306086000001</v>
      </c>
      <c r="AH76" s="313">
        <f>IF(AF76=0, "    ---- ", IF(ABS(ROUND(100/AF76*AG76-100,1))&lt;999,ROUND(100/AF76*AG76-100,1),IF(ROUND(100/AF76*AG76-100,1)&gt;999,999,-999)))</f>
        <v>-20.100000000000001</v>
      </c>
      <c r="AI76" s="202">
        <v>2267.989</v>
      </c>
      <c r="AJ76" s="202">
        <v>2503.7750000000001</v>
      </c>
      <c r="AK76" s="313">
        <f t="shared" si="20"/>
        <v>10.4</v>
      </c>
      <c r="AL76" s="202">
        <v>1028.2</v>
      </c>
      <c r="AM76" s="202">
        <v>1357</v>
      </c>
      <c r="AN76" s="313">
        <f t="shared" si="25"/>
        <v>32</v>
      </c>
      <c r="AO76" s="311">
        <f t="shared" si="40"/>
        <v>9275.511171590002</v>
      </c>
      <c r="AP76" s="311">
        <f t="shared" si="40"/>
        <v>10054.34814486</v>
      </c>
      <c r="AQ76" s="313">
        <f t="shared" si="22"/>
        <v>8.4</v>
      </c>
      <c r="AR76" s="311">
        <f t="shared" si="23"/>
        <v>9348.711171590001</v>
      </c>
      <c r="AS76" s="311">
        <f t="shared" si="23"/>
        <v>10118.34814486</v>
      </c>
      <c r="AT76" s="324">
        <f t="shared" si="24"/>
        <v>8.1999999999999993</v>
      </c>
      <c r="AU76" s="193"/>
      <c r="AV76" s="193"/>
      <c r="AW76" s="325"/>
    </row>
    <row r="77" spans="1:49" s="104" customFormat="1" ht="20.100000000000001" customHeight="1" x14ac:dyDescent="0.3">
      <c r="A77" s="108" t="s">
        <v>283</v>
      </c>
      <c r="B77" s="202">
        <v>15.87</v>
      </c>
      <c r="C77" s="202">
        <v>19.358000000000001</v>
      </c>
      <c r="D77" s="313">
        <f t="shared" si="39"/>
        <v>22</v>
      </c>
      <c r="E77" s="202">
        <v>1827.366</v>
      </c>
      <c r="F77" s="202">
        <v>1425.1579999999999</v>
      </c>
      <c r="G77" s="313">
        <f t="shared" si="17"/>
        <v>-22</v>
      </c>
      <c r="H77" s="202"/>
      <c r="I77" s="202"/>
      <c r="J77" s="313"/>
      <c r="K77" s="202">
        <v>0.67500000000000004</v>
      </c>
      <c r="L77" s="202">
        <v>3.6469999999999998</v>
      </c>
      <c r="M77" s="311">
        <f>IF(K77=0, "    ---- ", IF(ABS(ROUND(100/K77*L77-100,1))&lt;999,ROUND(100/K77*L77-100,1),IF(ROUND(100/K77*L77-100,1)&gt;999,999,-999)))</f>
        <v>440.3</v>
      </c>
      <c r="N77" s="202"/>
      <c r="O77" s="202"/>
      <c r="P77" s="313"/>
      <c r="Q77" s="202">
        <v>10083.127458999999</v>
      </c>
      <c r="R77" s="202">
        <v>14985.703519999999</v>
      </c>
      <c r="S77" s="313">
        <f t="shared" si="36"/>
        <v>48.6</v>
      </c>
      <c r="T77" s="202">
        <v>13.6</v>
      </c>
      <c r="U77" s="202">
        <v>10.3</v>
      </c>
      <c r="V77" s="313">
        <f>IF(T77=0, "    ---- ", IF(ABS(ROUND(100/T77*U77-100,1))&lt;999,ROUND(100/T77*U77-100,1),IF(ROUND(100/T77*U77-100,1)&gt;999,999,-999)))</f>
        <v>-24.3</v>
      </c>
      <c r="W77" s="202">
        <v>456.4</v>
      </c>
      <c r="X77" s="202">
        <v>669.2</v>
      </c>
      <c r="Y77" s="313">
        <f t="shared" si="18"/>
        <v>46.6</v>
      </c>
      <c r="Z77" s="202">
        <v>1595</v>
      </c>
      <c r="AA77" s="202">
        <v>2160</v>
      </c>
      <c r="AB77" s="313">
        <f t="shared" ref="AB77:AB79" si="41">IF(Z77=0, "    ---- ", IF(ABS(ROUND(100/Z77*AA77-100,1))&lt;999,ROUND(100/Z77*AA77-100,1),IF(ROUND(100/Z77*AA77-100,1)&gt;999,999,-999)))</f>
        <v>35.4</v>
      </c>
      <c r="AC77" s="202"/>
      <c r="AD77" s="202"/>
      <c r="AE77" s="313"/>
      <c r="AF77" s="202"/>
      <c r="AG77" s="202"/>
      <c r="AH77" s="313"/>
      <c r="AI77" s="202">
        <v>388.23700000000002</v>
      </c>
      <c r="AJ77" s="202">
        <v>337.39499999999998</v>
      </c>
      <c r="AK77" s="313">
        <f t="shared" si="20"/>
        <v>-13.1</v>
      </c>
      <c r="AL77" s="202">
        <v>2565.1</v>
      </c>
      <c r="AM77" s="202">
        <v>2528</v>
      </c>
      <c r="AN77" s="313">
        <f t="shared" si="25"/>
        <v>-1.4</v>
      </c>
      <c r="AO77" s="311">
        <f t="shared" si="40"/>
        <v>16945.375458999999</v>
      </c>
      <c r="AP77" s="311">
        <f t="shared" si="40"/>
        <v>22138.76152</v>
      </c>
      <c r="AQ77" s="313">
        <f t="shared" si="22"/>
        <v>30.6</v>
      </c>
      <c r="AR77" s="311">
        <f t="shared" si="23"/>
        <v>16945.375458999999</v>
      </c>
      <c r="AS77" s="311">
        <f t="shared" si="23"/>
        <v>22138.76152</v>
      </c>
      <c r="AT77" s="324">
        <f t="shared" si="24"/>
        <v>30.6</v>
      </c>
      <c r="AU77" s="193"/>
      <c r="AV77" s="193"/>
      <c r="AW77" s="325"/>
    </row>
    <row r="78" spans="1:49" s="104" customFormat="1" ht="20.100000000000001" customHeight="1" x14ac:dyDescent="0.3">
      <c r="A78" s="108" t="s">
        <v>284</v>
      </c>
      <c r="B78" s="202">
        <v>52.29</v>
      </c>
      <c r="C78" s="202">
        <v>46.05</v>
      </c>
      <c r="D78" s="313">
        <f t="shared" si="39"/>
        <v>-11.9</v>
      </c>
      <c r="E78" s="202">
        <v>673.78599999999994</v>
      </c>
      <c r="F78" s="202">
        <v>388.37200000000001</v>
      </c>
      <c r="G78" s="313">
        <f t="shared" si="17"/>
        <v>-42.4</v>
      </c>
      <c r="H78" s="202">
        <v>20.103653999999999</v>
      </c>
      <c r="I78" s="202">
        <v>18.135000000000002</v>
      </c>
      <c r="J78" s="313">
        <f>IF(H78=0, "    ---- ", IF(ABS(ROUND(100/H78*I78-100,1))&lt;999,ROUND(100/H78*I78-100,1),IF(ROUND(100/H78*I78-100,1)&gt;999,999,-999)))</f>
        <v>-9.8000000000000007</v>
      </c>
      <c r="K78" s="202"/>
      <c r="L78" s="202"/>
      <c r="M78" s="311"/>
      <c r="N78" s="202"/>
      <c r="O78" s="202"/>
      <c r="P78" s="313"/>
      <c r="Q78" s="202"/>
      <c r="R78" s="202">
        <v>0</v>
      </c>
      <c r="S78" s="313" t="str">
        <f t="shared" si="36"/>
        <v xml:space="preserve">    ---- </v>
      </c>
      <c r="T78" s="202">
        <v>5.2</v>
      </c>
      <c r="U78" s="202"/>
      <c r="V78" s="319">
        <f t="shared" ref="V78:V79" si="42">IF(T78=0, "    ---- ", IF(ABS(ROUND(100/T78*U78-100,1))&lt;999,ROUND(100/T78*U78-100,1),IF(ROUND(100/T78*U78-100,1)&gt;999,999,-999)))</f>
        <v>-100</v>
      </c>
      <c r="W78" s="202">
        <v>44</v>
      </c>
      <c r="X78" s="202">
        <v>0</v>
      </c>
      <c r="Y78" s="313">
        <f t="shared" si="18"/>
        <v>-100</v>
      </c>
      <c r="Z78" s="202">
        <v>714</v>
      </c>
      <c r="AA78" s="202">
        <v>485</v>
      </c>
      <c r="AB78" s="313">
        <f t="shared" si="41"/>
        <v>-32.1</v>
      </c>
      <c r="AC78" s="202"/>
      <c r="AD78" s="202"/>
      <c r="AE78" s="313"/>
      <c r="AF78" s="202"/>
      <c r="AG78" s="202"/>
      <c r="AH78" s="313"/>
      <c r="AI78" s="202">
        <v>61.146000000000001</v>
      </c>
      <c r="AJ78" s="202">
        <v>0</v>
      </c>
      <c r="AK78" s="313">
        <f t="shared" si="20"/>
        <v>-100</v>
      </c>
      <c r="AL78" s="202">
        <v>845.8</v>
      </c>
      <c r="AM78" s="202">
        <v>685</v>
      </c>
      <c r="AN78" s="313">
        <f t="shared" si="25"/>
        <v>-19</v>
      </c>
      <c r="AO78" s="311">
        <f t="shared" si="40"/>
        <v>2416.3256539999998</v>
      </c>
      <c r="AP78" s="311">
        <f t="shared" si="40"/>
        <v>1622.557</v>
      </c>
      <c r="AQ78" s="313">
        <f t="shared" si="22"/>
        <v>-32.9</v>
      </c>
      <c r="AR78" s="311">
        <f t="shared" si="23"/>
        <v>2416.3256539999998</v>
      </c>
      <c r="AS78" s="311">
        <f t="shared" si="23"/>
        <v>1622.557</v>
      </c>
      <c r="AT78" s="324">
        <f t="shared" si="24"/>
        <v>-32.9</v>
      </c>
      <c r="AU78" s="193"/>
      <c r="AV78" s="193"/>
      <c r="AW78" s="325"/>
    </row>
    <row r="79" spans="1:49" s="104" customFormat="1" ht="20.100000000000001" customHeight="1" x14ac:dyDescent="0.3">
      <c r="A79" s="108" t="s">
        <v>285</v>
      </c>
      <c r="B79" s="202">
        <v>13.83</v>
      </c>
      <c r="C79" s="202">
        <v>0</v>
      </c>
      <c r="D79" s="313">
        <f>IF(B79=0, "    ---- ", IF(ABS(ROUND(100/B79*C79-100,1))&lt;999,ROUND(100/B79*C79-100,1),IF(ROUND(100/B79*C79-100,1)&gt;999,999,-999)))</f>
        <v>-100</v>
      </c>
      <c r="E79" s="202"/>
      <c r="F79" s="202"/>
      <c r="G79" s="313"/>
      <c r="H79" s="202"/>
      <c r="I79" s="202"/>
      <c r="J79" s="313"/>
      <c r="K79" s="202">
        <v>24.76</v>
      </c>
      <c r="L79" s="202">
        <v>17.952999999999999</v>
      </c>
      <c r="M79" s="311">
        <f>IF(K79=0, "    ---- ", IF(ABS(ROUND(100/K79*L79-100,1))&lt;999,ROUND(100/K79*L79-100,1),IF(ROUND(100/K79*L79-100,1)&gt;999,999,-999)))</f>
        <v>-27.5</v>
      </c>
      <c r="N79" s="202"/>
      <c r="O79" s="202"/>
      <c r="P79" s="313"/>
      <c r="Q79" s="202">
        <v>1380.286149</v>
      </c>
      <c r="R79" s="202">
        <v>2047.9664749999999</v>
      </c>
      <c r="S79" s="313">
        <f t="shared" si="36"/>
        <v>48.4</v>
      </c>
      <c r="T79" s="202"/>
      <c r="U79" s="202">
        <v>3</v>
      </c>
      <c r="V79" s="319" t="str">
        <f t="shared" si="42"/>
        <v xml:space="preserve">    ---- </v>
      </c>
      <c r="W79" s="202"/>
      <c r="X79" s="202"/>
      <c r="Y79" s="313"/>
      <c r="Z79" s="202">
        <v>386</v>
      </c>
      <c r="AA79" s="202">
        <v>61</v>
      </c>
      <c r="AB79" s="313">
        <f t="shared" si="41"/>
        <v>-84.2</v>
      </c>
      <c r="AC79" s="202"/>
      <c r="AD79" s="202"/>
      <c r="AE79" s="313"/>
      <c r="AF79" s="202"/>
      <c r="AG79" s="202"/>
      <c r="AH79" s="313"/>
      <c r="AI79" s="202">
        <v>111.77376714999997</v>
      </c>
      <c r="AJ79" s="202">
        <v>-17.514109999999793</v>
      </c>
      <c r="AK79" s="313">
        <f t="shared" si="20"/>
        <v>-115.7</v>
      </c>
      <c r="AL79" s="202">
        <v>1100.5</v>
      </c>
      <c r="AM79" s="202">
        <v>964</v>
      </c>
      <c r="AN79" s="313">
        <f t="shared" si="25"/>
        <v>-12.4</v>
      </c>
      <c r="AO79" s="311">
        <f t="shared" si="40"/>
        <v>3017.1499161499996</v>
      </c>
      <c r="AP79" s="311">
        <f t="shared" si="40"/>
        <v>3076.4053650000005</v>
      </c>
      <c r="AQ79" s="313">
        <f t="shared" si="22"/>
        <v>2</v>
      </c>
      <c r="AR79" s="311">
        <f t="shared" si="23"/>
        <v>3017.1499161499996</v>
      </c>
      <c r="AS79" s="311">
        <f t="shared" si="23"/>
        <v>3076.4053650000005</v>
      </c>
      <c r="AT79" s="324">
        <f t="shared" si="24"/>
        <v>2</v>
      </c>
      <c r="AU79" s="193"/>
      <c r="AV79" s="193"/>
      <c r="AW79" s="325"/>
    </row>
    <row r="80" spans="1:49" s="104" customFormat="1" ht="20.100000000000001" customHeight="1" x14ac:dyDescent="0.3">
      <c r="A80" s="107" t="s">
        <v>286</v>
      </c>
      <c r="B80" s="202">
        <v>855.27200000000005</v>
      </c>
      <c r="C80" s="202">
        <v>915.97499999999991</v>
      </c>
      <c r="D80" s="313">
        <f>IF(B80=0, "    ---- ", IF(ABS(ROUND(100/B80*C80-100,1))&lt;999,ROUND(100/B80*C80-100,1),IF(ROUND(100/B80*C80-100,1)&gt;999,999,-999)))</f>
        <v>7.1</v>
      </c>
      <c r="E80" s="202">
        <v>207290.97400000002</v>
      </c>
      <c r="F80" s="202">
        <v>210822.33900000001</v>
      </c>
      <c r="G80" s="313">
        <f t="shared" si="17"/>
        <v>1.7</v>
      </c>
      <c r="H80" s="202">
        <v>873.13062600000001</v>
      </c>
      <c r="I80" s="202">
        <v>1014.9590000000001</v>
      </c>
      <c r="J80" s="313">
        <f>IF(H80=0, "    ---- ", IF(ABS(ROUND(100/H80*I80-100,1))&lt;999,ROUND(100/H80*I80-100,1),IF(ROUND(100/H80*I80-100,1)&gt;999,999,-999)))</f>
        <v>16.2</v>
      </c>
      <c r="K80" s="202">
        <v>4324.0160000000005</v>
      </c>
      <c r="L80" s="202">
        <v>5020.0700000000006</v>
      </c>
      <c r="M80" s="311">
        <f>IF(K80=0, "    ---- ", IF(ABS(ROUND(100/K80*L80-100,1))&lt;999,ROUND(100/K80*L80-100,1),IF(ROUND(100/K80*L80-100,1)&gt;999,999,-999)))</f>
        <v>16.100000000000001</v>
      </c>
      <c r="N80" s="202">
        <v>98.2</v>
      </c>
      <c r="O80" s="202">
        <v>87</v>
      </c>
      <c r="P80" s="313">
        <f>IF(N80=0, "    ---- ", IF(ABS(ROUND(100/N80*O80-100,1))&lt;999,ROUND(100/N80*O80-100,1),IF(ROUND(100/N80*O80-100,1)&gt;999,999,-999)))</f>
        <v>-11.4</v>
      </c>
      <c r="Q80" s="202">
        <v>396333.76920739992</v>
      </c>
      <c r="R80" s="202">
        <v>417051.80507445004</v>
      </c>
      <c r="S80" s="313">
        <f t="shared" si="36"/>
        <v>5.2</v>
      </c>
      <c r="T80" s="202">
        <v>1383.4999999999998</v>
      </c>
      <c r="U80" s="202">
        <v>1488.2</v>
      </c>
      <c r="V80" s="313">
        <f>IF(T80=0, "    ---- ", IF(ABS(ROUND(100/T80*U80-100,1))&lt;999,ROUND(100/T80*U80-100,1),IF(ROUND(100/T80*U80-100,1)&gt;999,999,-999)))</f>
        <v>7.6</v>
      </c>
      <c r="W80" s="202">
        <v>47272.4</v>
      </c>
      <c r="X80" s="202">
        <v>48033.418999999994</v>
      </c>
      <c r="Y80" s="313">
        <f t="shared" si="18"/>
        <v>1.6</v>
      </c>
      <c r="Z80" s="202">
        <v>68832</v>
      </c>
      <c r="AA80" s="202">
        <v>70331</v>
      </c>
      <c r="AB80" s="313">
        <f>IF(Z80=0, "    ---- ", IF(ABS(ROUND(100/Z80*AA80-100,1))&lt;999,ROUND(100/Z80*AA80-100,1),IF(ROUND(100/Z80*AA80-100,1)&gt;999,999,-999)))</f>
        <v>2.2000000000000002</v>
      </c>
      <c r="AC80" s="202"/>
      <c r="AD80" s="202"/>
      <c r="AE80" s="313"/>
      <c r="AF80" s="202">
        <v>8577.2187129599988</v>
      </c>
      <c r="AG80" s="202">
        <v>8551.4218866100018</v>
      </c>
      <c r="AH80" s="313">
        <f>IF(AF80=0, "    ---- ", IF(ABS(ROUND(100/AF80*AG80-100,1))&lt;999,ROUND(100/AF80*AG80-100,1),IF(ROUND(100/AF80*AG80-100,1)&gt;999,999,-999)))</f>
        <v>-0.3</v>
      </c>
      <c r="AI80" s="202">
        <v>19827.294767150004</v>
      </c>
      <c r="AJ80" s="202">
        <v>20117.406890000002</v>
      </c>
      <c r="AK80" s="313">
        <f t="shared" si="20"/>
        <v>1.5</v>
      </c>
      <c r="AL80" s="202">
        <v>179603.20000000001</v>
      </c>
      <c r="AM80" s="202">
        <v>180841</v>
      </c>
      <c r="AN80" s="313">
        <f t="shared" si="25"/>
        <v>0.7</v>
      </c>
      <c r="AO80" s="311">
        <f t="shared" si="40"/>
        <v>935172.77531350986</v>
      </c>
      <c r="AP80" s="311">
        <f t="shared" si="40"/>
        <v>964187.59585106</v>
      </c>
      <c r="AQ80" s="313">
        <f t="shared" si="22"/>
        <v>3.1</v>
      </c>
      <c r="AR80" s="311">
        <f t="shared" si="23"/>
        <v>935270.97531351005</v>
      </c>
      <c r="AS80" s="311">
        <f t="shared" si="23"/>
        <v>964274.59585106</v>
      </c>
      <c r="AT80" s="324">
        <f t="shared" si="24"/>
        <v>3.1</v>
      </c>
      <c r="AU80" s="193"/>
      <c r="AV80" s="193"/>
      <c r="AW80" s="325"/>
    </row>
    <row r="81" spans="1:49" s="104" customFormat="1" ht="20.100000000000001" customHeight="1" x14ac:dyDescent="0.3">
      <c r="A81" s="108" t="s">
        <v>287</v>
      </c>
      <c r="B81" s="202"/>
      <c r="C81" s="202"/>
      <c r="D81" s="313"/>
      <c r="E81" s="202"/>
      <c r="F81" s="202"/>
      <c r="G81" s="313"/>
      <c r="H81" s="202"/>
      <c r="I81" s="202"/>
      <c r="J81" s="313"/>
      <c r="K81" s="202"/>
      <c r="L81" s="202"/>
      <c r="M81" s="311"/>
      <c r="N81" s="202"/>
      <c r="O81" s="202"/>
      <c r="P81" s="313"/>
      <c r="Q81" s="202"/>
      <c r="R81" s="202"/>
      <c r="S81" s="313"/>
      <c r="T81" s="202"/>
      <c r="U81" s="202"/>
      <c r="V81" s="313"/>
      <c r="W81" s="202"/>
      <c r="X81" s="202"/>
      <c r="Y81" s="313"/>
      <c r="Z81" s="202"/>
      <c r="AA81" s="202"/>
      <c r="AB81" s="313"/>
      <c r="AC81" s="202"/>
      <c r="AD81" s="202"/>
      <c r="AE81" s="313"/>
      <c r="AF81" s="202"/>
      <c r="AG81" s="202"/>
      <c r="AH81" s="313"/>
      <c r="AI81" s="202"/>
      <c r="AJ81" s="202"/>
      <c r="AK81" s="313"/>
      <c r="AL81" s="202"/>
      <c r="AM81" s="202"/>
      <c r="AN81" s="313"/>
      <c r="AO81" s="311"/>
      <c r="AP81" s="311"/>
      <c r="AQ81" s="313"/>
      <c r="AR81" s="311"/>
      <c r="AS81" s="311"/>
      <c r="AT81" s="324"/>
      <c r="AU81" s="193"/>
      <c r="AV81" s="193"/>
      <c r="AW81" s="325"/>
    </row>
    <row r="82" spans="1:49" s="104" customFormat="1" ht="20.100000000000001" customHeight="1" x14ac:dyDescent="0.3">
      <c r="A82" s="108" t="s">
        <v>288</v>
      </c>
      <c r="B82" s="202">
        <v>11385.171</v>
      </c>
      <c r="C82" s="202">
        <v>12219.937</v>
      </c>
      <c r="D82" s="313">
        <f>IF(B82=0, "    ---- ", IF(ABS(ROUND(100/B82*C82-100,1))&lt;999,ROUND(100/B82*C82-100,1),IF(ROUND(100/B82*C82-100,1)&gt;999,999,-999)))</f>
        <v>7.3</v>
      </c>
      <c r="E82" s="202">
        <v>45008.004999999997</v>
      </c>
      <c r="F82" s="202">
        <v>50291.411</v>
      </c>
      <c r="G82" s="313">
        <f t="shared" si="17"/>
        <v>11.7</v>
      </c>
      <c r="H82" s="202">
        <v>2088.7060000000001</v>
      </c>
      <c r="I82" s="202">
        <v>2340.7379999999998</v>
      </c>
      <c r="J82" s="313">
        <f>IF(H82=0, "    ---- ", IF(ABS(ROUND(100/H82*I82-100,1))&lt;999,ROUND(100/H82*I82-100,1),IF(ROUND(100/H82*I82-100,1)&gt;999,999,-999)))</f>
        <v>12.1</v>
      </c>
      <c r="K82" s="202">
        <v>13691.276</v>
      </c>
      <c r="L82" s="202">
        <v>14993.137000000001</v>
      </c>
      <c r="M82" s="311">
        <f>IF(K82=0, "    ---- ", IF(ABS(ROUND(100/K82*L82-100,1))&lt;999,ROUND(100/K82*L82-100,1),IF(ROUND(100/K82*L82-100,1)&gt;999,999,-999)))</f>
        <v>9.5</v>
      </c>
      <c r="N82" s="202"/>
      <c r="O82" s="202"/>
      <c r="P82" s="313"/>
      <c r="Q82" s="202">
        <v>1664.8224031500001</v>
      </c>
      <c r="R82" s="202">
        <v>1688.6278521500001</v>
      </c>
      <c r="S82" s="313">
        <f t="shared" ref="S82:S94" si="43">IF(Q82=0, "    ---- ", IF(ABS(ROUND(100/Q82*R82-100,1))&lt;999,ROUND(100/Q82*R82-100,1),IF(ROUND(100/Q82*R82-100,1)&gt;999,999,-999)))</f>
        <v>1.4</v>
      </c>
      <c r="T82" s="202">
        <v>937.6</v>
      </c>
      <c r="U82" s="202">
        <v>1251.5999999999999</v>
      </c>
      <c r="V82" s="313">
        <f>IF(T82=0, "    ---- ", IF(ABS(ROUND(100/T82*U82-100,1))&lt;999,ROUND(100/T82*U82-100,1),IF(ROUND(100/T82*U82-100,1)&gt;999,999,-999)))</f>
        <v>33.5</v>
      </c>
      <c r="W82" s="202">
        <v>34881.5</v>
      </c>
      <c r="X82" s="202">
        <v>39944.400000000001</v>
      </c>
      <c r="Y82" s="313">
        <f t="shared" si="18"/>
        <v>14.5</v>
      </c>
      <c r="Z82" s="202"/>
      <c r="AA82" s="202"/>
      <c r="AB82" s="313"/>
      <c r="AC82" s="202">
        <v>1523.76</v>
      </c>
      <c r="AD82" s="202">
        <v>1556</v>
      </c>
      <c r="AE82" s="313">
        <f>IF(AC82=0, "    ---- ", IF(ABS(ROUND(100/AC82*AD82-100,1))&lt;999,ROUND(100/AC82*AD82-100,1),IF(ROUND(100/AC82*AD82-100,1)&gt;999,999,-999)))</f>
        <v>2.1</v>
      </c>
      <c r="AF82" s="202">
        <v>596.41645450999999</v>
      </c>
      <c r="AG82" s="202">
        <v>524.25346219999994</v>
      </c>
      <c r="AH82" s="313">
        <f>IF(AF82=0, "    ---- ", IF(ABS(ROUND(100/AF82*AG82-100,1))&lt;999,ROUND(100/AF82*AG82-100,1),IF(ROUND(100/AF82*AG82-100,1)&gt;999,999,-999)))</f>
        <v>-12.1</v>
      </c>
      <c r="AI82" s="202">
        <v>13956.066999999999</v>
      </c>
      <c r="AJ82" s="202">
        <v>15739.787</v>
      </c>
      <c r="AK82" s="313">
        <f t="shared" si="20"/>
        <v>12.8</v>
      </c>
      <c r="AL82" s="202">
        <v>46785.1</v>
      </c>
      <c r="AM82" s="202">
        <v>55291</v>
      </c>
      <c r="AN82" s="313">
        <f t="shared" si="25"/>
        <v>18.2</v>
      </c>
      <c r="AO82" s="311">
        <f t="shared" ref="AO82:AP92" si="44">B82+E82+H82+K82+Q82+T82+W82+Z82+AF82+AI82+AL82</f>
        <v>170994.66385765999</v>
      </c>
      <c r="AP82" s="311">
        <f t="shared" si="44"/>
        <v>194284.89131435001</v>
      </c>
      <c r="AQ82" s="313">
        <f t="shared" si="22"/>
        <v>13.6</v>
      </c>
      <c r="AR82" s="311">
        <f t="shared" si="23"/>
        <v>172518.42385766</v>
      </c>
      <c r="AS82" s="311">
        <f t="shared" si="23"/>
        <v>195840.89131435001</v>
      </c>
      <c r="AT82" s="324">
        <f t="shared" si="24"/>
        <v>13.5</v>
      </c>
      <c r="AU82" s="193"/>
      <c r="AV82" s="193"/>
      <c r="AW82" s="325"/>
    </row>
    <row r="83" spans="1:49" s="104" customFormat="1" ht="20.100000000000001" customHeight="1" x14ac:dyDescent="0.3">
      <c r="A83" s="108" t="s">
        <v>289</v>
      </c>
      <c r="B83" s="202"/>
      <c r="C83" s="202"/>
      <c r="D83" s="324"/>
      <c r="E83" s="202">
        <v>7.3380000000000001</v>
      </c>
      <c r="F83" s="202">
        <v>12.351000000000001</v>
      </c>
      <c r="G83" s="324">
        <f t="shared" si="17"/>
        <v>68.3</v>
      </c>
      <c r="H83" s="202"/>
      <c r="I83" s="202"/>
      <c r="J83" s="324"/>
      <c r="K83" s="202"/>
      <c r="L83" s="202"/>
      <c r="M83" s="313"/>
      <c r="N83" s="202"/>
      <c r="O83" s="202"/>
      <c r="P83" s="313"/>
      <c r="Q83" s="202"/>
      <c r="R83" s="202">
        <v>0</v>
      </c>
      <c r="S83" s="313" t="str">
        <f t="shared" si="43"/>
        <v xml:space="preserve">    ---- </v>
      </c>
      <c r="T83" s="202"/>
      <c r="U83" s="202"/>
      <c r="V83" s="313"/>
      <c r="W83" s="202">
        <v>10</v>
      </c>
      <c r="X83" s="202">
        <v>20.100000000000001</v>
      </c>
      <c r="Y83" s="313">
        <f t="shared" si="18"/>
        <v>101</v>
      </c>
      <c r="Z83" s="202"/>
      <c r="AA83" s="202"/>
      <c r="AB83" s="313"/>
      <c r="AC83" s="202"/>
      <c r="AD83" s="202"/>
      <c r="AE83" s="313"/>
      <c r="AF83" s="202"/>
      <c r="AG83" s="202"/>
      <c r="AH83" s="313"/>
      <c r="AI83" s="202"/>
      <c r="AJ83" s="202">
        <v>0</v>
      </c>
      <c r="AK83" s="313" t="str">
        <f t="shared" si="20"/>
        <v xml:space="preserve">    ---- </v>
      </c>
      <c r="AL83" s="202"/>
      <c r="AM83" s="202"/>
      <c r="AN83" s="313"/>
      <c r="AO83" s="311">
        <f t="shared" si="44"/>
        <v>17.338000000000001</v>
      </c>
      <c r="AP83" s="311">
        <f t="shared" si="44"/>
        <v>32.451000000000001</v>
      </c>
      <c r="AQ83" s="313">
        <f t="shared" si="22"/>
        <v>87.2</v>
      </c>
      <c r="AR83" s="311">
        <f t="shared" si="23"/>
        <v>17.338000000000001</v>
      </c>
      <c r="AS83" s="311">
        <f t="shared" si="23"/>
        <v>32.451000000000001</v>
      </c>
      <c r="AT83" s="324">
        <f t="shared" si="24"/>
        <v>87.2</v>
      </c>
      <c r="AU83" s="193"/>
      <c r="AV83" s="193"/>
      <c r="AW83" s="325"/>
    </row>
    <row r="84" spans="1:49" s="104" customFormat="1" ht="20.100000000000001" customHeight="1" x14ac:dyDescent="0.3">
      <c r="A84" s="108" t="s">
        <v>290</v>
      </c>
      <c r="B84" s="202"/>
      <c r="C84" s="202"/>
      <c r="D84" s="313"/>
      <c r="E84" s="202"/>
      <c r="F84" s="202"/>
      <c r="G84" s="313"/>
      <c r="H84" s="202"/>
      <c r="I84" s="202"/>
      <c r="J84" s="313"/>
      <c r="K84" s="202"/>
      <c r="L84" s="202"/>
      <c r="M84" s="313"/>
      <c r="N84" s="202"/>
      <c r="O84" s="202"/>
      <c r="P84" s="313"/>
      <c r="Q84" s="202">
        <v>90.881231999999997</v>
      </c>
      <c r="R84" s="202">
        <v>114.136776</v>
      </c>
      <c r="S84" s="313">
        <f t="shared" si="43"/>
        <v>25.6</v>
      </c>
      <c r="T84" s="202"/>
      <c r="U84" s="202"/>
      <c r="V84" s="313"/>
      <c r="W84" s="202"/>
      <c r="X84" s="202"/>
      <c r="Y84" s="313"/>
      <c r="Z84" s="202"/>
      <c r="AA84" s="202"/>
      <c r="AB84" s="313"/>
      <c r="AC84" s="202"/>
      <c r="AD84" s="202"/>
      <c r="AE84" s="313"/>
      <c r="AF84" s="202"/>
      <c r="AG84" s="202"/>
      <c r="AH84" s="313"/>
      <c r="AI84" s="202"/>
      <c r="AJ84" s="202">
        <v>0</v>
      </c>
      <c r="AK84" s="313" t="str">
        <f t="shared" si="20"/>
        <v xml:space="preserve">    ---- </v>
      </c>
      <c r="AL84" s="202"/>
      <c r="AM84" s="202"/>
      <c r="AN84" s="313"/>
      <c r="AO84" s="311">
        <f t="shared" si="44"/>
        <v>90.881231999999997</v>
      </c>
      <c r="AP84" s="311">
        <f t="shared" si="44"/>
        <v>114.136776</v>
      </c>
      <c r="AQ84" s="313">
        <f t="shared" si="22"/>
        <v>25.6</v>
      </c>
      <c r="AR84" s="311">
        <f t="shared" si="23"/>
        <v>90.881231999999997</v>
      </c>
      <c r="AS84" s="311">
        <f t="shared" si="23"/>
        <v>114.136776</v>
      </c>
      <c r="AT84" s="324">
        <f t="shared" si="24"/>
        <v>25.6</v>
      </c>
      <c r="AU84" s="193"/>
      <c r="AV84" s="193"/>
      <c r="AW84" s="325"/>
    </row>
    <row r="85" spans="1:49" s="104" customFormat="1" ht="20.100000000000001" customHeight="1" x14ac:dyDescent="0.3">
      <c r="A85" s="108" t="s">
        <v>291</v>
      </c>
      <c r="B85" s="202"/>
      <c r="C85" s="202"/>
      <c r="D85" s="313"/>
      <c r="E85" s="202"/>
      <c r="F85" s="202"/>
      <c r="G85" s="313"/>
      <c r="H85" s="202"/>
      <c r="I85" s="202"/>
      <c r="J85" s="313"/>
      <c r="K85" s="202"/>
      <c r="L85" s="202"/>
      <c r="M85" s="313"/>
      <c r="N85" s="202"/>
      <c r="O85" s="202"/>
      <c r="P85" s="313"/>
      <c r="Q85" s="202"/>
      <c r="R85" s="202"/>
      <c r="S85" s="313"/>
      <c r="T85" s="202"/>
      <c r="U85" s="202"/>
      <c r="V85" s="313"/>
      <c r="W85" s="202"/>
      <c r="X85" s="202"/>
      <c r="Y85" s="313"/>
      <c r="Z85" s="202"/>
      <c r="AA85" s="202"/>
      <c r="AB85" s="313"/>
      <c r="AC85" s="202"/>
      <c r="AD85" s="202"/>
      <c r="AE85" s="313"/>
      <c r="AF85" s="202"/>
      <c r="AG85" s="202"/>
      <c r="AH85" s="313"/>
      <c r="AI85" s="202">
        <v>167</v>
      </c>
      <c r="AJ85" s="202">
        <v>209.98599999999999</v>
      </c>
      <c r="AK85" s="313">
        <f t="shared" si="20"/>
        <v>25.7</v>
      </c>
      <c r="AL85" s="202">
        <v>0.6</v>
      </c>
      <c r="AM85" s="202">
        <v>1</v>
      </c>
      <c r="AN85" s="313">
        <f t="shared" si="25"/>
        <v>66.7</v>
      </c>
      <c r="AO85" s="311">
        <f t="shared" si="44"/>
        <v>167.6</v>
      </c>
      <c r="AP85" s="311">
        <f t="shared" si="44"/>
        <v>210.98599999999999</v>
      </c>
      <c r="AQ85" s="313">
        <f t="shared" si="22"/>
        <v>25.9</v>
      </c>
      <c r="AR85" s="311">
        <f t="shared" si="23"/>
        <v>167.6</v>
      </c>
      <c r="AS85" s="311">
        <f t="shared" si="23"/>
        <v>210.98599999999999</v>
      </c>
      <c r="AT85" s="324">
        <f t="shared" si="24"/>
        <v>25.9</v>
      </c>
      <c r="AU85" s="193"/>
      <c r="AV85" s="193"/>
      <c r="AW85" s="325"/>
    </row>
    <row r="86" spans="1:49" s="104" customFormat="1" ht="20.100000000000001" customHeight="1" x14ac:dyDescent="0.3">
      <c r="A86" s="108" t="s">
        <v>292</v>
      </c>
      <c r="B86" s="313">
        <v>92.436000000000007</v>
      </c>
      <c r="C86" s="313">
        <v>98.634</v>
      </c>
      <c r="D86" s="313">
        <f>IF(B86=0, "    ---- ", IF(ABS(ROUND(100/B86*C86-100,1))&lt;999,ROUND(100/B86*C86-100,1),IF(ROUND(100/B86*C86-100,1)&gt;999,999,-999)))</f>
        <v>6.7</v>
      </c>
      <c r="E86" s="313">
        <v>591.20000000000005</v>
      </c>
      <c r="F86" s="313">
        <v>663.19899999999996</v>
      </c>
      <c r="G86" s="313">
        <f t="shared" si="17"/>
        <v>12.2</v>
      </c>
      <c r="H86" s="313"/>
      <c r="I86" s="313"/>
      <c r="J86" s="313"/>
      <c r="K86" s="313">
        <v>284.16500000000002</v>
      </c>
      <c r="L86" s="313">
        <v>294.24400000000003</v>
      </c>
      <c r="M86" s="313">
        <f>IF(K86=0, "    ---- ", IF(ABS(ROUND(100/K86*L86-100,1))&lt;999,ROUND(100/K86*L86-100,1),IF(ROUND(100/K86*L86-100,1)&gt;999,999,-999)))</f>
        <v>3.5</v>
      </c>
      <c r="N86" s="313"/>
      <c r="O86" s="313"/>
      <c r="P86" s="313"/>
      <c r="Q86" s="313">
        <v>191.512586</v>
      </c>
      <c r="R86" s="313">
        <v>238.666651</v>
      </c>
      <c r="S86" s="313">
        <f t="shared" si="43"/>
        <v>24.6</v>
      </c>
      <c r="T86" s="313">
        <v>9</v>
      </c>
      <c r="U86" s="313">
        <v>8.3000000000000007</v>
      </c>
      <c r="V86" s="313">
        <f>IF(T86=0, "    ---- ", IF(ABS(ROUND(100/T86*U86-100,1))&lt;999,ROUND(100/T86*U86-100,1),IF(ROUND(100/T86*U86-100,1)&gt;999,999,-999)))</f>
        <v>-7.8</v>
      </c>
      <c r="W86" s="313"/>
      <c r="X86" s="313"/>
      <c r="Y86" s="313"/>
      <c r="Z86" s="313"/>
      <c r="AA86" s="313"/>
      <c r="AB86" s="313"/>
      <c r="AC86" s="313"/>
      <c r="AD86" s="313"/>
      <c r="AE86" s="313"/>
      <c r="AF86" s="313"/>
      <c r="AG86" s="313"/>
      <c r="AH86" s="313"/>
      <c r="AI86" s="313">
        <v>324.36599999999999</v>
      </c>
      <c r="AJ86" s="313">
        <v>346.55200000000002</v>
      </c>
      <c r="AK86" s="313">
        <f t="shared" si="20"/>
        <v>6.8</v>
      </c>
      <c r="AL86" s="313"/>
      <c r="AM86" s="313"/>
      <c r="AN86" s="313"/>
      <c r="AO86" s="311">
        <f t="shared" si="44"/>
        <v>1492.6795860000002</v>
      </c>
      <c r="AP86" s="311">
        <f t="shared" si="44"/>
        <v>1649.5956510000001</v>
      </c>
      <c r="AQ86" s="313">
        <f t="shared" si="22"/>
        <v>10.5</v>
      </c>
      <c r="AR86" s="311">
        <f t="shared" si="23"/>
        <v>1492.6795860000002</v>
      </c>
      <c r="AS86" s="311">
        <f t="shared" si="23"/>
        <v>1649.5956510000001</v>
      </c>
      <c r="AT86" s="324">
        <f t="shared" si="24"/>
        <v>10.5</v>
      </c>
      <c r="AU86" s="193"/>
      <c r="AV86" s="193"/>
      <c r="AW86" s="325"/>
    </row>
    <row r="87" spans="1:49" s="104" customFormat="1" ht="20.100000000000001" customHeight="1" x14ac:dyDescent="0.3">
      <c r="A87" s="108" t="s">
        <v>285</v>
      </c>
      <c r="B87" s="202"/>
      <c r="C87" s="202"/>
      <c r="D87" s="202"/>
      <c r="E87" s="202"/>
      <c r="F87" s="202"/>
      <c r="G87" s="202"/>
      <c r="H87" s="202"/>
      <c r="I87" s="202"/>
      <c r="J87" s="202"/>
      <c r="K87" s="202"/>
      <c r="L87" s="202"/>
      <c r="M87" s="311"/>
      <c r="N87" s="202"/>
      <c r="O87" s="202"/>
      <c r="P87" s="313"/>
      <c r="Q87" s="202">
        <v>33.122118</v>
      </c>
      <c r="R87" s="202">
        <v>5.4166470000000002</v>
      </c>
      <c r="S87" s="313">
        <f t="shared" si="43"/>
        <v>-83.6</v>
      </c>
      <c r="T87" s="202"/>
      <c r="U87" s="202"/>
      <c r="V87" s="313"/>
      <c r="W87" s="202"/>
      <c r="X87" s="202"/>
      <c r="Y87" s="313"/>
      <c r="Z87" s="202"/>
      <c r="AA87" s="202"/>
      <c r="AB87" s="313"/>
      <c r="AC87" s="202"/>
      <c r="AD87" s="202"/>
      <c r="AE87" s="202"/>
      <c r="AF87" s="202"/>
      <c r="AG87" s="202"/>
      <c r="AH87" s="202"/>
      <c r="AI87" s="202"/>
      <c r="AJ87" s="202"/>
      <c r="AK87" s="313"/>
      <c r="AL87" s="202"/>
      <c r="AM87" s="202"/>
      <c r="AN87" s="313"/>
      <c r="AO87" s="311">
        <f t="shared" si="44"/>
        <v>33.122118</v>
      </c>
      <c r="AP87" s="311">
        <f t="shared" si="44"/>
        <v>5.4166470000000002</v>
      </c>
      <c r="AQ87" s="313">
        <f t="shared" si="22"/>
        <v>-83.6</v>
      </c>
      <c r="AR87" s="311">
        <f t="shared" si="23"/>
        <v>33.122118</v>
      </c>
      <c r="AS87" s="311">
        <f t="shared" si="23"/>
        <v>5.4166470000000002</v>
      </c>
      <c r="AT87" s="324">
        <f t="shared" si="24"/>
        <v>-83.6</v>
      </c>
      <c r="AU87" s="193"/>
      <c r="AV87" s="193"/>
      <c r="AW87" s="325"/>
    </row>
    <row r="88" spans="1:49" s="104" customFormat="1" ht="20.100000000000001" customHeight="1" x14ac:dyDescent="0.3">
      <c r="A88" s="107" t="s">
        <v>293</v>
      </c>
      <c r="B88" s="202">
        <v>11477.607</v>
      </c>
      <c r="C88" s="202">
        <v>12318.571</v>
      </c>
      <c r="D88" s="202">
        <f>IF(B88=0, "    ---- ", IF(ABS(ROUND(100/B88*C88-100,1))&lt;999,ROUND(100/B88*C88-100,1),IF(ROUND(100/B88*C88-100,1)&gt;999,999,-999)))</f>
        <v>7.3</v>
      </c>
      <c r="E88" s="202">
        <v>45606.542999999998</v>
      </c>
      <c r="F88" s="202">
        <v>50966.961000000003</v>
      </c>
      <c r="G88" s="202">
        <f t="shared" si="17"/>
        <v>11.8</v>
      </c>
      <c r="H88" s="202">
        <v>2088.7060000000001</v>
      </c>
      <c r="I88" s="202">
        <v>2340.7379999999998</v>
      </c>
      <c r="J88" s="202">
        <f>IF(H88=0, "    ---- ", IF(ABS(ROUND(100/H88*I88-100,1))&lt;999,ROUND(100/H88*I88-100,1),IF(ROUND(100/H88*I88-100,1)&gt;999,999,-999)))</f>
        <v>12.1</v>
      </c>
      <c r="K88" s="202">
        <v>13975.441000000001</v>
      </c>
      <c r="L88" s="202">
        <v>15287.381000000001</v>
      </c>
      <c r="M88" s="311">
        <f>IF(K88=0, "    ---- ", IF(ABS(ROUND(100/K88*L88-100,1))&lt;999,ROUND(100/K88*L88-100,1),IF(ROUND(100/K88*L88-100,1)&gt;999,999,-999)))</f>
        <v>9.4</v>
      </c>
      <c r="N88" s="202"/>
      <c r="O88" s="202"/>
      <c r="P88" s="313"/>
      <c r="Q88" s="202">
        <v>1980.3383391500001</v>
      </c>
      <c r="R88" s="202">
        <v>2046.8479261500001</v>
      </c>
      <c r="S88" s="313">
        <f t="shared" si="43"/>
        <v>3.4</v>
      </c>
      <c r="T88" s="202">
        <v>946.6</v>
      </c>
      <c r="U88" s="202">
        <v>1259.8999999999999</v>
      </c>
      <c r="V88" s="313">
        <f>IF(T88=0, "    ---- ", IF(ABS(ROUND(100/T88*U88-100,1))&lt;999,ROUND(100/T88*U88-100,1),IF(ROUND(100/T88*U88-100,1)&gt;999,999,-999)))</f>
        <v>33.1</v>
      </c>
      <c r="W88" s="202">
        <v>34891.5</v>
      </c>
      <c r="X88" s="202">
        <v>39964.5</v>
      </c>
      <c r="Y88" s="313">
        <f t="shared" si="18"/>
        <v>14.5</v>
      </c>
      <c r="Z88" s="202"/>
      <c r="AA88" s="202"/>
      <c r="AB88" s="313"/>
      <c r="AC88" s="202">
        <v>1523.76</v>
      </c>
      <c r="AD88" s="202">
        <v>1556</v>
      </c>
      <c r="AE88" s="202">
        <f>IF(AC88=0, "    ---- ", IF(ABS(ROUND(100/AC88*AD88-100,1))&lt;999,ROUND(100/AC88*AD88-100,1),IF(ROUND(100/AC88*AD88-100,1)&gt;999,999,-999)))</f>
        <v>2.1</v>
      </c>
      <c r="AF88" s="202">
        <v>596.41645450999999</v>
      </c>
      <c r="AG88" s="202">
        <v>524.25346219999994</v>
      </c>
      <c r="AH88" s="202">
        <f>IF(AF88=0, "    ---- ", IF(ABS(ROUND(100/AF88*AG88-100,1))&lt;999,ROUND(100/AF88*AG88-100,1),IF(ROUND(100/AF88*AG88-100,1)&gt;999,999,-999)))</f>
        <v>-12.1</v>
      </c>
      <c r="AI88" s="202">
        <v>14447.432999999999</v>
      </c>
      <c r="AJ88" s="202">
        <v>16296.325000000001</v>
      </c>
      <c r="AK88" s="313">
        <f t="shared" si="20"/>
        <v>12.8</v>
      </c>
      <c r="AL88" s="202">
        <v>46785.7</v>
      </c>
      <c r="AM88" s="202">
        <v>55292</v>
      </c>
      <c r="AN88" s="313">
        <f t="shared" si="25"/>
        <v>18.2</v>
      </c>
      <c r="AO88" s="311">
        <f t="shared" si="44"/>
        <v>172796.28479365999</v>
      </c>
      <c r="AP88" s="311">
        <f t="shared" si="44"/>
        <v>196297.47738835</v>
      </c>
      <c r="AQ88" s="313">
        <f t="shared" si="22"/>
        <v>13.6</v>
      </c>
      <c r="AR88" s="311">
        <f t="shared" si="23"/>
        <v>174320.04479366</v>
      </c>
      <c r="AS88" s="311">
        <f t="shared" si="23"/>
        <v>197853.47738835</v>
      </c>
      <c r="AT88" s="324">
        <f t="shared" si="24"/>
        <v>13.5</v>
      </c>
      <c r="AU88" s="193"/>
      <c r="AV88" s="193"/>
      <c r="AW88" s="325"/>
    </row>
    <row r="89" spans="1:49" s="104" customFormat="1" ht="20.100000000000001" customHeight="1" x14ac:dyDescent="0.3">
      <c r="A89" s="108" t="s">
        <v>294</v>
      </c>
      <c r="B89" s="202">
        <v>31.623000000000001</v>
      </c>
      <c r="C89" s="202">
        <v>34.853000000000002</v>
      </c>
      <c r="D89" s="313">
        <f>IF(B89=0, "    ---- ", IF(ABS(ROUND(100/B89*C89-100,1))&lt;999,ROUND(100/B89*C89-100,1),IF(ROUND(100/B89*C89-100,1)&gt;999,999,-999)))</f>
        <v>10.199999999999999</v>
      </c>
      <c r="E89" s="202">
        <v>883.13300000000004</v>
      </c>
      <c r="F89" s="202">
        <v>290.00200000000001</v>
      </c>
      <c r="G89" s="313">
        <f t="shared" si="17"/>
        <v>-67.2</v>
      </c>
      <c r="H89" s="202">
        <v>27.377872</v>
      </c>
      <c r="I89" s="202">
        <v>61.688000000000002</v>
      </c>
      <c r="J89" s="313">
        <f>IF(H89=0, "    ---- ", IF(ABS(ROUND(100/H89*I89-100,1))&lt;999,ROUND(100/H89*I89-100,1),IF(ROUND(100/H89*I89-100,1)&gt;999,999,-999)))</f>
        <v>125.3</v>
      </c>
      <c r="K89" s="202">
        <v>3.9239999999999999</v>
      </c>
      <c r="L89" s="202">
        <v>29.738</v>
      </c>
      <c r="M89" s="313">
        <f>IF(K89=0, "    ---- ", IF(ABS(ROUND(100/K89*L89-100,1))&lt;999,ROUND(100/K89*L89-100,1),IF(ROUND(100/K89*L89-100,1)&gt;999,999,-999)))</f>
        <v>657.8</v>
      </c>
      <c r="N89" s="202">
        <v>4.9000000000000004</v>
      </c>
      <c r="O89" s="202">
        <v>3</v>
      </c>
      <c r="P89" s="313">
        <f>IF(N89=0, "    ---- ", IF(ABS(ROUND(100/N89*O89-100,1))&lt;999,ROUND(100/N89*O89-100,1),IF(ROUND(100/N89*O89-100,1)&gt;999,999,-999)))</f>
        <v>-38.799999999999997</v>
      </c>
      <c r="Q89" s="202">
        <v>503.34179473</v>
      </c>
      <c r="R89" s="202">
        <v>993.49265719000005</v>
      </c>
      <c r="S89" s="313">
        <f t="shared" si="43"/>
        <v>97.4</v>
      </c>
      <c r="T89" s="202">
        <v>5.9</v>
      </c>
      <c r="U89" s="202">
        <v>7</v>
      </c>
      <c r="V89" s="313">
        <f>IF(T89=0, "    ---- ", IF(ABS(ROUND(100/T89*U89-100,1))&lt;999,ROUND(100/T89*U89-100,1),IF(ROUND(100/T89*U89-100,1)&gt;999,999,-999)))</f>
        <v>18.600000000000001</v>
      </c>
      <c r="W89" s="202">
        <v>240.10000000000002</v>
      </c>
      <c r="X89" s="202">
        <v>350</v>
      </c>
      <c r="Y89" s="313">
        <f t="shared" si="18"/>
        <v>45.8</v>
      </c>
      <c r="Z89" s="202">
        <v>490</v>
      </c>
      <c r="AA89" s="202">
        <v>460</v>
      </c>
      <c r="AB89" s="313">
        <f>IF(Z89=0, "    ---- ", IF(ABS(ROUND(100/Z89*AA89-100,1))&lt;999,ROUND(100/Z89*AA89-100,1),IF(ROUND(100/Z89*AA89-100,1)&gt;999,999,-999)))</f>
        <v>-6.1</v>
      </c>
      <c r="AC89" s="202"/>
      <c r="AD89" s="202"/>
      <c r="AE89" s="313"/>
      <c r="AF89" s="202">
        <v>14.011780380000001</v>
      </c>
      <c r="AG89" s="202">
        <v>14.99873438</v>
      </c>
      <c r="AH89" s="313">
        <f>IF(AF89=0, "    ---- ", IF(ABS(ROUND(100/AF89*AG89-100,1))&lt;999,ROUND(100/AF89*AG89-100,1),IF(ROUND(100/AF89*AG89-100,1)&gt;999,999,-999)))</f>
        <v>7</v>
      </c>
      <c r="AI89" s="202">
        <v>537.81700000000001</v>
      </c>
      <c r="AJ89" s="202">
        <v>637.495</v>
      </c>
      <c r="AK89" s="313">
        <f t="shared" si="20"/>
        <v>18.5</v>
      </c>
      <c r="AL89" s="202">
        <v>1695.4</v>
      </c>
      <c r="AM89" s="202">
        <v>196</v>
      </c>
      <c r="AN89" s="313">
        <f t="shared" si="25"/>
        <v>-88.4</v>
      </c>
      <c r="AO89" s="311">
        <f t="shared" si="44"/>
        <v>4432.6284471100007</v>
      </c>
      <c r="AP89" s="311">
        <f t="shared" si="44"/>
        <v>3075.2673915699997</v>
      </c>
      <c r="AQ89" s="313">
        <f t="shared" si="22"/>
        <v>-30.6</v>
      </c>
      <c r="AR89" s="311">
        <f t="shared" si="23"/>
        <v>4437.5284471100003</v>
      </c>
      <c r="AS89" s="311">
        <f t="shared" si="23"/>
        <v>3078.2673915699997</v>
      </c>
      <c r="AT89" s="324">
        <f t="shared" si="24"/>
        <v>-30.6</v>
      </c>
      <c r="AU89" s="193"/>
      <c r="AV89" s="193"/>
      <c r="AW89" s="325"/>
    </row>
    <row r="90" spans="1:49" s="104" customFormat="1" ht="20.100000000000001" customHeight="1" x14ac:dyDescent="0.3">
      <c r="A90" s="108" t="s">
        <v>295</v>
      </c>
      <c r="B90" s="202"/>
      <c r="C90" s="202"/>
      <c r="D90" s="313"/>
      <c r="E90" s="202"/>
      <c r="F90" s="202"/>
      <c r="G90" s="313"/>
      <c r="H90" s="202"/>
      <c r="I90" s="202"/>
      <c r="J90" s="313"/>
      <c r="K90" s="202"/>
      <c r="L90" s="202"/>
      <c r="M90" s="313"/>
      <c r="N90" s="202"/>
      <c r="O90" s="202"/>
      <c r="P90" s="313"/>
      <c r="Q90" s="202"/>
      <c r="R90" s="202"/>
      <c r="S90" s="313"/>
      <c r="T90" s="202"/>
      <c r="U90" s="202"/>
      <c r="V90" s="313"/>
      <c r="W90" s="202"/>
      <c r="X90" s="202"/>
      <c r="Y90" s="313"/>
      <c r="Z90" s="202"/>
      <c r="AA90" s="202"/>
      <c r="AB90" s="313"/>
      <c r="AC90" s="202"/>
      <c r="AD90" s="202"/>
      <c r="AE90" s="313"/>
      <c r="AF90" s="202">
        <v>1.8538700700000001</v>
      </c>
      <c r="AG90" s="202">
        <v>2.2716225400000001</v>
      </c>
      <c r="AH90" s="313">
        <f>IF(AF90=0, "    ---- ", IF(ABS(ROUND(100/AF90*AG90-100,1))&lt;999,ROUND(100/AF90*AG90-100,1),IF(ROUND(100/AF90*AG90-100,1)&gt;999,999,-999)))</f>
        <v>22.5</v>
      </c>
      <c r="AI90" s="202">
        <v>204.27099999999999</v>
      </c>
      <c r="AJ90" s="202">
        <v>229.62100000000001</v>
      </c>
      <c r="AK90" s="313">
        <f t="shared" si="20"/>
        <v>12.4</v>
      </c>
      <c r="AL90" s="202"/>
      <c r="AM90" s="202"/>
      <c r="AN90" s="313"/>
      <c r="AO90" s="311">
        <f t="shared" si="44"/>
        <v>206.12487006999999</v>
      </c>
      <c r="AP90" s="311">
        <f t="shared" si="44"/>
        <v>231.89262254000002</v>
      </c>
      <c r="AQ90" s="313">
        <f t="shared" si="22"/>
        <v>12.5</v>
      </c>
      <c r="AR90" s="311">
        <f t="shared" si="23"/>
        <v>206.12487006999999</v>
      </c>
      <c r="AS90" s="311">
        <f t="shared" si="23"/>
        <v>231.89262254000002</v>
      </c>
      <c r="AT90" s="324">
        <f t="shared" si="24"/>
        <v>12.5</v>
      </c>
      <c r="AU90" s="193"/>
      <c r="AV90" s="193"/>
      <c r="AW90" s="325"/>
    </row>
    <row r="91" spans="1:49" s="104" customFormat="1" ht="20.100000000000001" customHeight="1" x14ac:dyDescent="0.3">
      <c r="A91" s="108" t="s">
        <v>296</v>
      </c>
      <c r="B91" s="202">
        <v>35.463000000000001</v>
      </c>
      <c r="C91" s="202">
        <v>80.144000000000005</v>
      </c>
      <c r="D91" s="202">
        <f>IF(B91=0, "    ---- ", IF(ABS(ROUND(100/B91*C91-100,1))&lt;999,ROUND(100/B91*C91-100,1),IF(ROUND(100/B91*C91-100,1)&gt;999,999,-999)))</f>
        <v>126</v>
      </c>
      <c r="E91" s="202">
        <v>6961.5330000000004</v>
      </c>
      <c r="F91" s="202">
        <v>4735.63</v>
      </c>
      <c r="G91" s="202">
        <f t="shared" si="17"/>
        <v>-32</v>
      </c>
      <c r="H91" s="202"/>
      <c r="I91" s="202"/>
      <c r="J91" s="202"/>
      <c r="K91" s="202">
        <v>116.78700000000001</v>
      </c>
      <c r="L91" s="202">
        <v>45.701000000000001</v>
      </c>
      <c r="M91" s="311">
        <f>IF(K91=0, "    ---- ", IF(ABS(ROUND(100/K91*L91-100,1))&lt;999,ROUND(100/K91*L91-100,1),IF(ROUND(100/K91*L91-100,1)&gt;999,999,-999)))</f>
        <v>-60.9</v>
      </c>
      <c r="N91" s="202">
        <v>14.3</v>
      </c>
      <c r="O91" s="202">
        <v>1</v>
      </c>
      <c r="P91" s="313">
        <f>IF(N91=0, "    ---- ", IF(ABS(ROUND(100/N91*O91-100,1))&lt;999,ROUND(100/N91*O91-100,1),IF(ROUND(100/N91*O91-100,1)&gt;999,999,-999)))</f>
        <v>-93</v>
      </c>
      <c r="Q91" s="202">
        <v>9790.5914055800004</v>
      </c>
      <c r="R91" s="202">
        <v>9248.6572849000004</v>
      </c>
      <c r="S91" s="313">
        <f t="shared" si="43"/>
        <v>-5.5</v>
      </c>
      <c r="T91" s="202">
        <v>30.5</v>
      </c>
      <c r="U91" s="202">
        <v>9.1999999999999993</v>
      </c>
      <c r="V91" s="313">
        <f>IF(T91=0, "    ---- ", IF(ABS(ROUND(100/T91*U91-100,1))&lt;999,ROUND(100/T91*U91-100,1),IF(ROUND(100/T91*U91-100,1)&gt;999,999,-999)))</f>
        <v>-69.8</v>
      </c>
      <c r="W91" s="202">
        <v>119</v>
      </c>
      <c r="X91" s="202">
        <v>174.5</v>
      </c>
      <c r="Y91" s="313">
        <f t="shared" si="18"/>
        <v>46.6</v>
      </c>
      <c r="Z91" s="202">
        <v>225</v>
      </c>
      <c r="AA91" s="202">
        <v>346</v>
      </c>
      <c r="AB91" s="313">
        <f>IF(Z91=0, "    ---- ", IF(ABS(ROUND(100/Z91*AA91-100,1))&lt;999,ROUND(100/Z91*AA91-100,1),IF(ROUND(100/Z91*AA91-100,1)&gt;999,999,-999)))</f>
        <v>53.8</v>
      </c>
      <c r="AC91" s="202">
        <v>1.75</v>
      </c>
      <c r="AD91" s="202">
        <v>2</v>
      </c>
      <c r="AE91" s="313">
        <f>IF(AC91=0, "    ---- ", IF(ABS(ROUND(100/AC91*AD91-100,1))&lt;999,ROUND(100/AC91*AD91-100,1),IF(ROUND(100/AC91*AD91-100,1)&gt;999,999,-999)))</f>
        <v>14.3</v>
      </c>
      <c r="AF91" s="202">
        <v>17.710031420000004</v>
      </c>
      <c r="AG91" s="202">
        <v>14.556722800000001</v>
      </c>
      <c r="AH91" s="313">
        <f>IF(AF91=0, "    ---- ", IF(ABS(ROUND(100/AF91*AG91-100,1))&lt;999,ROUND(100/AF91*AG91-100,1),IF(ROUND(100/AF91*AG91-100,1)&gt;999,999,-999)))</f>
        <v>-17.8</v>
      </c>
      <c r="AI91" s="202">
        <v>479.48899999999998</v>
      </c>
      <c r="AJ91" s="202">
        <v>312.27199999999999</v>
      </c>
      <c r="AK91" s="313">
        <f t="shared" si="20"/>
        <v>-34.9</v>
      </c>
      <c r="AL91" s="202">
        <v>3926.6</v>
      </c>
      <c r="AM91" s="202">
        <v>9600</v>
      </c>
      <c r="AN91" s="313">
        <f t="shared" si="25"/>
        <v>144.5</v>
      </c>
      <c r="AO91" s="311">
        <f t="shared" si="44"/>
        <v>21702.673437000001</v>
      </c>
      <c r="AP91" s="311">
        <f t="shared" si="44"/>
        <v>24566.6610077</v>
      </c>
      <c r="AQ91" s="313">
        <f t="shared" si="22"/>
        <v>13.2</v>
      </c>
      <c r="AR91" s="311">
        <f t="shared" si="23"/>
        <v>21718.723437000001</v>
      </c>
      <c r="AS91" s="311">
        <f t="shared" si="23"/>
        <v>24569.6610077</v>
      </c>
      <c r="AT91" s="324">
        <f t="shared" si="24"/>
        <v>13.1</v>
      </c>
      <c r="AU91" s="193"/>
      <c r="AV91" s="193"/>
      <c r="AW91" s="325"/>
    </row>
    <row r="92" spans="1:49" s="104" customFormat="1" ht="20.100000000000001" customHeight="1" x14ac:dyDescent="0.3">
      <c r="A92" s="108" t="s">
        <v>297</v>
      </c>
      <c r="B92" s="202">
        <v>19.838999999999999</v>
      </c>
      <c r="C92" s="202">
        <v>14.852</v>
      </c>
      <c r="D92" s="202">
        <f>IF(B92=0, "    ---- ", IF(ABS(ROUND(100/B92*C92-100,1))&lt;999,ROUND(100/B92*C92-100,1),IF(ROUND(100/B92*C92-100,1)&gt;999,999,-999)))</f>
        <v>-25.1</v>
      </c>
      <c r="E92" s="202">
        <v>310.214</v>
      </c>
      <c r="F92" s="202">
        <v>217.185</v>
      </c>
      <c r="G92" s="202">
        <f t="shared" si="17"/>
        <v>-30</v>
      </c>
      <c r="H92" s="202">
        <v>22.860873000000002</v>
      </c>
      <c r="I92" s="202">
        <v>19.143000000000001</v>
      </c>
      <c r="J92" s="202">
        <f>IF(H92=0, "    ---- ", IF(ABS(ROUND(100/H92*I92-100,1))&lt;999,ROUND(100/H92*I92-100,1),IF(ROUND(100/H92*I92-100,1)&gt;999,999,-999)))</f>
        <v>-16.3</v>
      </c>
      <c r="K92" s="202">
        <v>14.564</v>
      </c>
      <c r="L92" s="202">
        <v>10.005000000000001</v>
      </c>
      <c r="M92" s="313">
        <f>IF(K92=0, "    ---- ", IF(ABS(ROUND(100/K92*L92-100,1))&lt;999,ROUND(100/K92*L92-100,1),IF(ROUND(100/K92*L92-100,1)&gt;999,999,-999)))</f>
        <v>-31.3</v>
      </c>
      <c r="N92" s="202">
        <v>1.2</v>
      </c>
      <c r="O92" s="202">
        <v>1</v>
      </c>
      <c r="P92" s="313">
        <f>IF(N92=0, "    ---- ", IF(ABS(ROUND(100/N92*O92-100,1))&lt;999,ROUND(100/N92*O92-100,1),IF(ROUND(100/N92*O92-100,1)&gt;999,999,-999)))</f>
        <v>-16.7</v>
      </c>
      <c r="Q92" s="202">
        <v>84.263677310000006</v>
      </c>
      <c r="R92" s="202">
        <v>120.50829696</v>
      </c>
      <c r="S92" s="313">
        <f t="shared" si="43"/>
        <v>43</v>
      </c>
      <c r="T92" s="202">
        <v>9.4</v>
      </c>
      <c r="U92" s="202">
        <v>11.2</v>
      </c>
      <c r="V92" s="313">
        <f>IF(T92=0, "    ---- ", IF(ABS(ROUND(100/T92*U92-100,1))&lt;999,ROUND(100/T92*U92-100,1),IF(ROUND(100/T92*U92-100,1)&gt;999,999,-999)))</f>
        <v>19.100000000000001</v>
      </c>
      <c r="W92" s="202">
        <v>51.4</v>
      </c>
      <c r="X92" s="202">
        <v>49</v>
      </c>
      <c r="Y92" s="313">
        <f t="shared" si="18"/>
        <v>-4.7</v>
      </c>
      <c r="Z92" s="202">
        <v>220</v>
      </c>
      <c r="AA92" s="202">
        <v>149</v>
      </c>
      <c r="AB92" s="313">
        <f>IF(Z92=0, "    ---- ", IF(ABS(ROUND(100/Z92*AA92-100,1))&lt;999,ROUND(100/Z92*AA92-100,1),IF(ROUND(100/Z92*AA92-100,1)&gt;999,999,-999)))</f>
        <v>-32.299999999999997</v>
      </c>
      <c r="AC92" s="202"/>
      <c r="AD92" s="202"/>
      <c r="AE92" s="313"/>
      <c r="AF92" s="202">
        <v>5.1044667400000003</v>
      </c>
      <c r="AG92" s="202">
        <v>6.00800585</v>
      </c>
      <c r="AH92" s="313">
        <f>IF(AF92=0, "    ---- ", IF(ABS(ROUND(100/AF92*AG92-100,1))&lt;999,ROUND(100/AF92*AG92-100,1),IF(ROUND(100/AF92*AG92-100,1)&gt;999,999,-999)))</f>
        <v>17.7</v>
      </c>
      <c r="AI92" s="202">
        <v>156.65600000000001</v>
      </c>
      <c r="AJ92" s="202">
        <v>127.958</v>
      </c>
      <c r="AK92" s="313">
        <f t="shared" si="20"/>
        <v>-18.3</v>
      </c>
      <c r="AL92" s="202">
        <v>206.6</v>
      </c>
      <c r="AM92" s="202">
        <v>227</v>
      </c>
      <c r="AN92" s="313">
        <f t="shared" si="25"/>
        <v>9.9</v>
      </c>
      <c r="AO92" s="311">
        <f t="shared" si="44"/>
        <v>1100.90201705</v>
      </c>
      <c r="AP92" s="311">
        <f t="shared" si="44"/>
        <v>951.85930281000003</v>
      </c>
      <c r="AQ92" s="313">
        <f t="shared" si="22"/>
        <v>-13.5</v>
      </c>
      <c r="AR92" s="311">
        <f t="shared" si="23"/>
        <v>1102.1020170499999</v>
      </c>
      <c r="AS92" s="311">
        <f t="shared" si="23"/>
        <v>952.85930281000003</v>
      </c>
      <c r="AT92" s="324">
        <f t="shared" si="24"/>
        <v>-13.5</v>
      </c>
      <c r="AU92" s="193"/>
      <c r="AV92" s="193"/>
      <c r="AW92" s="325"/>
    </row>
    <row r="93" spans="1:49" s="104" customFormat="1" ht="20.100000000000001" customHeight="1" x14ac:dyDescent="0.3">
      <c r="A93" s="108"/>
      <c r="B93" s="202"/>
      <c r="C93" s="202"/>
      <c r="D93" s="313"/>
      <c r="E93" s="202"/>
      <c r="F93" s="202"/>
      <c r="G93" s="313"/>
      <c r="H93" s="202"/>
      <c r="I93" s="202"/>
      <c r="J93" s="313"/>
      <c r="K93" s="202"/>
      <c r="L93" s="202"/>
      <c r="M93" s="313"/>
      <c r="N93" s="202"/>
      <c r="O93" s="202"/>
      <c r="P93" s="313"/>
      <c r="Q93" s="202"/>
      <c r="R93" s="202"/>
      <c r="S93" s="313"/>
      <c r="T93" s="202"/>
      <c r="U93" s="202"/>
      <c r="V93" s="313"/>
      <c r="W93" s="202"/>
      <c r="X93" s="202"/>
      <c r="Y93" s="313"/>
      <c r="Z93" s="202"/>
      <c r="AA93" s="202"/>
      <c r="AB93" s="313"/>
      <c r="AC93" s="202"/>
      <c r="AD93" s="202"/>
      <c r="AE93" s="313"/>
      <c r="AF93" s="202"/>
      <c r="AG93" s="202"/>
      <c r="AH93" s="313"/>
      <c r="AI93" s="202"/>
      <c r="AJ93" s="202"/>
      <c r="AK93" s="313"/>
      <c r="AL93" s="202"/>
      <c r="AM93" s="202"/>
      <c r="AN93" s="313"/>
      <c r="AO93" s="311"/>
      <c r="AP93" s="311"/>
      <c r="AQ93" s="313"/>
      <c r="AR93" s="311"/>
      <c r="AS93" s="311"/>
      <c r="AT93" s="324"/>
      <c r="AU93" s="193"/>
      <c r="AV93" s="193"/>
      <c r="AW93" s="325"/>
    </row>
    <row r="94" spans="1:49" s="112" customFormat="1" ht="20.100000000000001" customHeight="1" x14ac:dyDescent="0.3">
      <c r="A94" s="332" t="s">
        <v>298</v>
      </c>
      <c r="B94" s="205">
        <v>12760.291999999999</v>
      </c>
      <c r="C94" s="205">
        <v>13658.605</v>
      </c>
      <c r="D94" s="333">
        <f>IF(B94=0, "    ---- ", IF(ABS(ROUND(100/B94*C94-100,1))&lt;999,ROUND(100/B94*C94-100,1),IF(ROUND(100/B94*C94-100,1)&gt;999,999,-999)))</f>
        <v>7</v>
      </c>
      <c r="E94" s="205">
        <v>282218.34999999998</v>
      </c>
      <c r="F94" s="205">
        <v>293593.11900000001</v>
      </c>
      <c r="G94" s="333">
        <f t="shared" si="17"/>
        <v>4</v>
      </c>
      <c r="H94" s="205">
        <v>3225.6833710000005</v>
      </c>
      <c r="I94" s="205">
        <v>3682.529</v>
      </c>
      <c r="J94" s="333">
        <f>IF(H94=0, "    ---- ", IF(ABS(ROUND(100/H94*I94-100,1))&lt;999,ROUND(100/H94*I94-100,1),IF(ROUND(100/H94*I94-100,1)&gt;999,999,-999)))</f>
        <v>14.2</v>
      </c>
      <c r="K94" s="205">
        <v>18964.59</v>
      </c>
      <c r="L94" s="205">
        <v>20982.523000000005</v>
      </c>
      <c r="M94" s="333">
        <f>IF(K94=0, "    ---- ", IF(ABS(ROUND(100/K94*L94-100,1))&lt;999,ROUND(100/K94*L94-100,1),IF(ROUND(100/K94*L94-100,1)&gt;999,999,-999)))</f>
        <v>10.6</v>
      </c>
      <c r="N94" s="205">
        <v>159.20000000000002</v>
      </c>
      <c r="O94" s="205">
        <v>140</v>
      </c>
      <c r="P94" s="333">
        <f>IF(N94=0, "    ---- ", IF(ABS(ROUND(100/N94*O94-100,1))&lt;999,ROUND(100/N94*O94-100,1),IF(ROUND(100/N94*O94-100,1)&gt;999,999,-999)))</f>
        <v>-12.1</v>
      </c>
      <c r="Q94" s="205">
        <v>431497.75571728993</v>
      </c>
      <c r="R94" s="205">
        <v>464537.39359465009</v>
      </c>
      <c r="S94" s="333">
        <f t="shared" si="43"/>
        <v>7.7</v>
      </c>
      <c r="T94" s="205">
        <v>2497.6999999999998</v>
      </c>
      <c r="U94" s="205">
        <v>3080.7999999999993</v>
      </c>
      <c r="V94" s="333">
        <f>IF(T94=0, "    ---- ", IF(ABS(ROUND(100/T94*U94-100,1))&lt;999,ROUND(100/T94*U94-100,1),IF(ROUND(100/T94*U94-100,1)&gt;999,999,-999)))</f>
        <v>23.3</v>
      </c>
      <c r="W94" s="205">
        <v>88251.8</v>
      </c>
      <c r="X94" s="205">
        <v>97058.418999999994</v>
      </c>
      <c r="Y94" s="333">
        <f t="shared" si="18"/>
        <v>10</v>
      </c>
      <c r="Z94" s="205">
        <v>76132</v>
      </c>
      <c r="AA94" s="205">
        <v>78741</v>
      </c>
      <c r="AB94" s="333">
        <f>IF(Z94=0, "    ---- ", IF(ABS(ROUND(100/Z94*AA94-100,1))&lt;999,ROUND(100/Z94*AA94-100,1),IF(ROUND(100/Z94*AA94-100,1)&gt;999,999,-999)))</f>
        <v>3.4</v>
      </c>
      <c r="AC94" s="205">
        <v>1543.61</v>
      </c>
      <c r="AD94" s="205">
        <v>1579</v>
      </c>
      <c r="AE94" s="333">
        <f>IF(AC94=0, "    ---- ", IF(ABS(ROUND(100/AC94*AD94-100,1))&lt;999,ROUND(100/AC94*AD94-100,1),IF(ROUND(100/AC94*AD94-100,1)&gt;999,999,-999)))</f>
        <v>2.2999999999999998</v>
      </c>
      <c r="AF94" s="205">
        <v>9648.5431881799977</v>
      </c>
      <c r="AG94" s="205">
        <v>9522.9564677900034</v>
      </c>
      <c r="AH94" s="333">
        <f>IF(AF94=0, "    ---- ", IF(ABS(ROUND(100/AF94*AG94-100,1))&lt;999,ROUND(100/AF94*AG94-100,1),IF(ROUND(100/AF94*AG94-100,1)&gt;999,999,-999)))</f>
        <v>-1.3</v>
      </c>
      <c r="AI94" s="205">
        <v>39132.324767150007</v>
      </c>
      <c r="AJ94" s="205">
        <v>41621.02289</v>
      </c>
      <c r="AK94" s="333">
        <f t="shared" si="20"/>
        <v>6.4</v>
      </c>
      <c r="AL94" s="205">
        <v>260622.50000000003</v>
      </c>
      <c r="AM94" s="205">
        <v>276413</v>
      </c>
      <c r="AN94" s="333">
        <f t="shared" si="25"/>
        <v>6.1</v>
      </c>
      <c r="AO94" s="334">
        <f>B94+E94+H94+K94+Q94+T94+W94+Z94+AF94+AI94+AL94</f>
        <v>1224951.53904362</v>
      </c>
      <c r="AP94" s="334">
        <f>C94+F94+I94+L94+R94+U94+X94+AA94+AG94+AJ94+AM94</f>
        <v>1302891.3679524399</v>
      </c>
      <c r="AQ94" s="333">
        <f t="shared" si="22"/>
        <v>6.4</v>
      </c>
      <c r="AR94" s="335">
        <f t="shared" si="23"/>
        <v>1226654.3490436198</v>
      </c>
      <c r="AS94" s="334">
        <f t="shared" si="23"/>
        <v>1304610.3679524399</v>
      </c>
      <c r="AT94" s="336">
        <f t="shared" si="24"/>
        <v>6.4</v>
      </c>
      <c r="AU94" s="251"/>
      <c r="AV94" s="193"/>
      <c r="AW94" s="325"/>
    </row>
    <row r="95" spans="1:49" ht="18.75" customHeight="1" x14ac:dyDescent="0.3">
      <c r="A95" s="73" t="s">
        <v>299</v>
      </c>
      <c r="B95" s="73"/>
      <c r="Q95" s="73"/>
      <c r="X95" s="141"/>
      <c r="Y95" s="141"/>
      <c r="Z95" s="141"/>
      <c r="AA95" s="141"/>
      <c r="AB95" s="141"/>
      <c r="AC95" s="141"/>
      <c r="AD95" s="141"/>
      <c r="AE95" s="141"/>
      <c r="AF95" s="141"/>
      <c r="AG95" s="141"/>
      <c r="AH95" s="141"/>
      <c r="AI95" s="73"/>
      <c r="AL95" s="73"/>
    </row>
    <row r="96" spans="1:49" ht="18.75" customHeight="1" x14ac:dyDescent="0.3">
      <c r="A96" s="73" t="s">
        <v>300</v>
      </c>
      <c r="Q96" s="73"/>
      <c r="X96" s="141"/>
      <c r="Y96" s="141"/>
      <c r="Z96" s="141"/>
      <c r="AA96" s="141"/>
      <c r="AB96" s="141"/>
      <c r="AC96" s="141"/>
      <c r="AD96" s="141"/>
      <c r="AE96" s="141"/>
      <c r="AF96" s="141"/>
      <c r="AG96" s="141"/>
      <c r="AH96" s="141"/>
      <c r="AI96" s="73"/>
      <c r="AL96" s="73"/>
    </row>
    <row r="97" spans="1:74" s="337" customFormat="1" ht="18.75" customHeight="1" x14ac:dyDescent="0.3">
      <c r="A97" s="73" t="s">
        <v>301</v>
      </c>
      <c r="Y97" s="338"/>
      <c r="Z97" s="338"/>
      <c r="AA97" s="338"/>
      <c r="AB97" s="338"/>
      <c r="AC97" s="338"/>
      <c r="AD97" s="338"/>
      <c r="AE97" s="338"/>
      <c r="AF97" s="338"/>
      <c r="AG97" s="338"/>
      <c r="AH97" s="338"/>
      <c r="AU97" s="339"/>
      <c r="AV97" s="339"/>
    </row>
    <row r="98" spans="1:74" s="337" customFormat="1" ht="18.75" x14ac:dyDescent="0.3">
      <c r="AU98" s="339"/>
      <c r="AV98" s="339"/>
    </row>
    <row r="99" spans="1:74" s="337" customFormat="1" ht="18.75" x14ac:dyDescent="0.3">
      <c r="A99" s="340"/>
      <c r="B99" s="341"/>
      <c r="C99" s="341"/>
      <c r="D99" s="340"/>
      <c r="E99" s="341"/>
      <c r="F99" s="341"/>
      <c r="G99" s="340"/>
      <c r="H99" s="341"/>
      <c r="I99" s="341"/>
      <c r="J99" s="340"/>
      <c r="K99" s="341"/>
      <c r="L99" s="341"/>
      <c r="M99" s="340"/>
      <c r="N99" s="341"/>
      <c r="O99" s="341"/>
      <c r="P99" s="340"/>
      <c r="Q99" s="341"/>
      <c r="R99" s="341"/>
      <c r="S99" s="340"/>
      <c r="T99" s="341"/>
      <c r="U99" s="341"/>
      <c r="V99" s="340"/>
      <c r="W99" s="341"/>
      <c r="X99" s="341"/>
      <c r="Y99" s="340"/>
      <c r="Z99" s="341"/>
      <c r="AA99" s="341"/>
      <c r="AB99" s="340"/>
      <c r="AC99" s="341"/>
      <c r="AD99" s="341"/>
      <c r="AE99" s="340"/>
      <c r="AF99" s="341"/>
      <c r="AG99" s="341"/>
      <c r="AH99" s="340"/>
      <c r="AI99" s="341"/>
      <c r="AJ99" s="341"/>
      <c r="AK99" s="340"/>
      <c r="AL99" s="341"/>
      <c r="AM99" s="341"/>
      <c r="AN99" s="340"/>
      <c r="AO99" s="341"/>
      <c r="AP99" s="341"/>
      <c r="AQ99" s="340"/>
      <c r="AR99" s="341"/>
      <c r="AS99" s="341"/>
      <c r="AT99" s="340"/>
      <c r="AV99" s="339"/>
    </row>
    <row r="100" spans="1:74" s="337" customFormat="1" ht="18.75" x14ac:dyDescent="0.3">
      <c r="A100" s="339"/>
      <c r="B100" s="342"/>
      <c r="C100" s="342"/>
      <c r="D100" s="339"/>
      <c r="E100" s="342"/>
      <c r="F100" s="342"/>
      <c r="G100" s="339"/>
      <c r="H100" s="342"/>
      <c r="I100" s="342"/>
      <c r="J100" s="339"/>
      <c r="K100" s="342"/>
      <c r="L100" s="342"/>
      <c r="M100" s="339"/>
      <c r="N100" s="342"/>
      <c r="O100" s="342"/>
      <c r="P100" s="339"/>
      <c r="Q100" s="342"/>
      <c r="R100" s="342"/>
      <c r="S100" s="339"/>
      <c r="T100" s="342"/>
      <c r="U100" s="342"/>
      <c r="V100" s="339"/>
      <c r="W100" s="342"/>
      <c r="X100" s="342"/>
      <c r="Y100" s="339"/>
      <c r="Z100" s="342"/>
      <c r="AA100" s="342"/>
      <c r="AB100" s="339"/>
      <c r="AC100" s="342"/>
      <c r="AD100" s="342"/>
      <c r="AE100" s="339"/>
      <c r="AF100" s="342"/>
      <c r="AG100" s="342"/>
      <c r="AH100" s="339"/>
      <c r="AI100" s="342"/>
      <c r="AJ100" s="342"/>
      <c r="AK100" s="339"/>
      <c r="AL100" s="342"/>
      <c r="AM100" s="342"/>
      <c r="AN100" s="339"/>
      <c r="AO100" s="342"/>
      <c r="AP100" s="342"/>
      <c r="AQ100" s="339"/>
      <c r="AR100" s="342"/>
      <c r="AS100" s="342"/>
      <c r="AT100" s="339"/>
      <c r="AV100" s="339"/>
    </row>
    <row r="101" spans="1:74" s="337" customFormat="1" ht="18.75" x14ac:dyDescent="0.3">
      <c r="A101" s="339"/>
      <c r="B101" s="342"/>
      <c r="C101" s="342"/>
      <c r="D101" s="339"/>
      <c r="E101" s="342"/>
      <c r="F101" s="342"/>
      <c r="G101" s="339"/>
      <c r="H101" s="342"/>
      <c r="I101" s="342"/>
      <c r="J101" s="339"/>
      <c r="K101" s="342"/>
      <c r="L101" s="342"/>
      <c r="M101" s="339"/>
      <c r="N101" s="342"/>
      <c r="O101" s="342"/>
      <c r="P101" s="339"/>
      <c r="Q101" s="342"/>
      <c r="R101" s="342"/>
      <c r="S101" s="339"/>
      <c r="T101" s="342"/>
      <c r="U101" s="342"/>
      <c r="V101" s="339"/>
      <c r="W101" s="342"/>
      <c r="X101" s="342"/>
      <c r="Y101" s="339"/>
      <c r="Z101" s="342"/>
      <c r="AA101" s="342"/>
      <c r="AB101" s="339"/>
      <c r="AC101" s="342"/>
      <c r="AD101" s="342"/>
      <c r="AE101" s="339"/>
      <c r="AF101" s="342"/>
      <c r="AG101" s="342"/>
      <c r="AH101" s="339"/>
      <c r="AI101" s="342"/>
      <c r="AJ101" s="342"/>
      <c r="AK101" s="339"/>
      <c r="AL101" s="342"/>
      <c r="AM101" s="342"/>
      <c r="AN101" s="339"/>
      <c r="AO101" s="342"/>
      <c r="AP101" s="342"/>
      <c r="AQ101" s="339"/>
      <c r="AR101" s="342"/>
      <c r="AS101" s="342"/>
      <c r="AT101" s="339"/>
    </row>
    <row r="102" spans="1:74" s="337" customFormat="1" ht="18.75" x14ac:dyDescent="0.3">
      <c r="A102" s="339"/>
      <c r="B102" s="342"/>
      <c r="C102" s="342"/>
      <c r="D102" s="339"/>
      <c r="E102" s="342"/>
      <c r="F102" s="342"/>
      <c r="G102" s="339"/>
      <c r="H102" s="342"/>
      <c r="I102" s="342"/>
      <c r="J102" s="339"/>
      <c r="K102" s="342"/>
      <c r="L102" s="342"/>
      <c r="M102" s="339"/>
      <c r="N102" s="342"/>
      <c r="O102" s="342"/>
      <c r="P102" s="339"/>
      <c r="Q102" s="342"/>
      <c r="R102" s="342"/>
      <c r="S102" s="339"/>
      <c r="T102" s="342"/>
      <c r="U102" s="342"/>
      <c r="V102" s="339"/>
      <c r="W102" s="342"/>
      <c r="X102" s="342"/>
      <c r="Y102" s="339"/>
      <c r="Z102" s="342"/>
      <c r="AA102" s="342"/>
      <c r="AB102" s="339"/>
      <c r="AC102" s="342"/>
      <c r="AD102" s="342"/>
      <c r="AE102" s="339"/>
      <c r="AF102" s="342"/>
      <c r="AG102" s="342"/>
      <c r="AH102" s="339"/>
      <c r="AI102" s="342"/>
      <c r="AJ102" s="342"/>
      <c r="AK102" s="339"/>
      <c r="AL102" s="342"/>
      <c r="AM102" s="342"/>
      <c r="AN102" s="339"/>
      <c r="AO102" s="342"/>
      <c r="AP102" s="342"/>
      <c r="AQ102" s="339"/>
      <c r="AR102" s="342"/>
      <c r="AS102" s="342"/>
      <c r="AT102" s="339"/>
    </row>
    <row r="103" spans="1:74" s="337" customFormat="1" ht="18.75" x14ac:dyDescent="0.3">
      <c r="A103" s="339"/>
      <c r="B103" s="342"/>
      <c r="C103" s="342"/>
      <c r="D103" s="339"/>
      <c r="E103" s="342"/>
      <c r="F103" s="342"/>
      <c r="G103" s="339"/>
      <c r="H103" s="342"/>
      <c r="I103" s="342"/>
      <c r="J103" s="339"/>
      <c r="K103" s="342"/>
      <c r="L103" s="342"/>
      <c r="M103" s="339"/>
      <c r="N103" s="342"/>
      <c r="O103" s="342"/>
      <c r="P103" s="339"/>
      <c r="Q103" s="342"/>
      <c r="R103" s="342"/>
      <c r="S103" s="339"/>
      <c r="T103" s="342"/>
      <c r="U103" s="342"/>
      <c r="V103" s="339"/>
      <c r="W103" s="342"/>
      <c r="X103" s="342"/>
      <c r="Y103" s="339"/>
      <c r="Z103" s="342"/>
      <c r="AA103" s="342"/>
      <c r="AB103" s="339"/>
      <c r="AC103" s="342"/>
      <c r="AD103" s="342"/>
      <c r="AE103" s="339"/>
      <c r="AF103" s="342"/>
      <c r="AG103" s="342"/>
      <c r="AH103" s="339"/>
      <c r="AI103" s="342"/>
      <c r="AJ103" s="342"/>
      <c r="AK103" s="339"/>
      <c r="AL103" s="342"/>
      <c r="AM103" s="342"/>
      <c r="AN103" s="339"/>
      <c r="AO103" s="342"/>
      <c r="AP103" s="342"/>
      <c r="AQ103" s="339"/>
      <c r="AR103" s="342"/>
      <c r="AS103" s="342"/>
      <c r="AT103" s="339"/>
    </row>
    <row r="104" spans="1:74" s="337" customFormat="1" ht="18.75" x14ac:dyDescent="0.3">
      <c r="A104" s="339"/>
      <c r="B104" s="342"/>
      <c r="C104" s="342"/>
      <c r="D104" s="339"/>
      <c r="E104" s="342"/>
      <c r="F104" s="342"/>
      <c r="G104" s="339"/>
      <c r="H104" s="342"/>
      <c r="I104" s="342"/>
      <c r="J104" s="339"/>
      <c r="K104" s="342"/>
      <c r="L104" s="342"/>
      <c r="M104" s="339"/>
      <c r="N104" s="342"/>
      <c r="O104" s="342"/>
      <c r="P104" s="339"/>
      <c r="Q104" s="342"/>
      <c r="R104" s="342"/>
      <c r="S104" s="339"/>
      <c r="T104" s="342"/>
      <c r="U104" s="342"/>
      <c r="V104" s="339"/>
      <c r="W104" s="342"/>
      <c r="X104" s="342"/>
      <c r="Y104" s="339"/>
      <c r="Z104" s="342"/>
      <c r="AA104" s="342"/>
      <c r="AB104" s="339"/>
      <c r="AC104" s="342"/>
      <c r="AD104" s="342"/>
      <c r="AE104" s="339"/>
      <c r="AF104" s="342"/>
      <c r="AG104" s="342"/>
      <c r="AH104" s="339"/>
      <c r="AI104" s="342"/>
      <c r="AJ104" s="342"/>
      <c r="AK104" s="339"/>
      <c r="AL104" s="342"/>
      <c r="AM104" s="342"/>
      <c r="AN104" s="339"/>
      <c r="AO104" s="342"/>
      <c r="AP104" s="342"/>
      <c r="AQ104" s="339"/>
      <c r="AR104" s="342"/>
      <c r="AS104" s="342"/>
      <c r="AT104" s="339"/>
    </row>
    <row r="105" spans="1:74" s="337" customFormat="1" ht="18.75" x14ac:dyDescent="0.3">
      <c r="A105" s="339"/>
      <c r="B105" s="342"/>
      <c r="C105" s="342"/>
      <c r="D105" s="339"/>
      <c r="E105" s="342"/>
      <c r="F105" s="342"/>
      <c r="G105" s="339"/>
      <c r="H105" s="342"/>
      <c r="I105" s="342"/>
      <c r="J105" s="339"/>
      <c r="K105" s="342"/>
      <c r="L105" s="342"/>
      <c r="M105" s="339"/>
      <c r="N105" s="342"/>
      <c r="O105" s="342"/>
      <c r="P105" s="339"/>
      <c r="Q105" s="342"/>
      <c r="R105" s="342"/>
      <c r="S105" s="339"/>
      <c r="T105" s="342"/>
      <c r="U105" s="342"/>
      <c r="V105" s="339"/>
      <c r="W105" s="342"/>
      <c r="X105" s="342"/>
      <c r="Y105" s="339"/>
      <c r="Z105" s="342"/>
      <c r="AA105" s="342"/>
      <c r="AB105" s="339"/>
      <c r="AC105" s="342"/>
      <c r="AD105" s="342"/>
      <c r="AE105" s="339"/>
      <c r="AF105" s="342"/>
      <c r="AG105" s="342"/>
      <c r="AH105" s="339"/>
      <c r="AI105" s="342"/>
      <c r="AJ105" s="342"/>
      <c r="AK105" s="339"/>
      <c r="AL105" s="342"/>
      <c r="AM105" s="342"/>
      <c r="AN105" s="339"/>
      <c r="AO105" s="342"/>
      <c r="AP105" s="342"/>
      <c r="AQ105" s="339"/>
      <c r="AR105" s="342"/>
      <c r="AS105" s="342"/>
      <c r="AT105" s="339"/>
    </row>
    <row r="106" spans="1:74" s="337" customFormat="1" ht="18.75" x14ac:dyDescent="0.3">
      <c r="A106" s="339"/>
      <c r="B106" s="342"/>
      <c r="C106" s="342"/>
      <c r="D106" s="339"/>
      <c r="E106" s="342"/>
      <c r="F106" s="342"/>
      <c r="G106" s="339"/>
      <c r="H106" s="342"/>
      <c r="I106" s="342"/>
      <c r="J106" s="339"/>
      <c r="K106" s="342"/>
      <c r="L106" s="342"/>
      <c r="M106" s="339"/>
      <c r="N106" s="342"/>
      <c r="O106" s="342"/>
      <c r="P106" s="339"/>
      <c r="Q106" s="342"/>
      <c r="R106" s="342"/>
      <c r="S106" s="339"/>
      <c r="T106" s="342"/>
      <c r="U106" s="342"/>
      <c r="V106" s="339"/>
      <c r="W106" s="342"/>
      <c r="X106" s="342"/>
      <c r="Y106" s="339"/>
      <c r="Z106" s="342"/>
      <c r="AA106" s="342"/>
      <c r="AB106" s="339"/>
      <c r="AC106" s="342"/>
      <c r="AD106" s="342"/>
      <c r="AE106" s="339"/>
      <c r="AF106" s="342"/>
      <c r="AG106" s="342"/>
      <c r="AH106" s="339"/>
      <c r="AI106" s="342"/>
      <c r="AJ106" s="342"/>
      <c r="AK106" s="339"/>
      <c r="AL106" s="342"/>
      <c r="AM106" s="342"/>
      <c r="AN106" s="339"/>
      <c r="AO106" s="342"/>
      <c r="AP106" s="342"/>
      <c r="AQ106" s="339"/>
      <c r="AR106" s="342"/>
      <c r="AS106" s="342"/>
      <c r="AT106" s="339"/>
    </row>
    <row r="107" spans="1:74" s="337" customFormat="1" ht="18.75" x14ac:dyDescent="0.3">
      <c r="A107" s="339"/>
      <c r="B107" s="342"/>
      <c r="C107" s="342"/>
      <c r="D107" s="339"/>
      <c r="E107" s="342"/>
      <c r="F107" s="342"/>
      <c r="G107" s="339"/>
      <c r="H107" s="342"/>
      <c r="I107" s="342"/>
      <c r="J107" s="339"/>
      <c r="K107" s="342"/>
      <c r="L107" s="342"/>
      <c r="M107" s="339"/>
      <c r="N107" s="342"/>
      <c r="O107" s="342"/>
      <c r="P107" s="339"/>
      <c r="Q107" s="342"/>
      <c r="R107" s="342"/>
      <c r="S107" s="339"/>
      <c r="T107" s="342"/>
      <c r="U107" s="342"/>
      <c r="V107" s="339"/>
      <c r="W107" s="342"/>
      <c r="X107" s="342"/>
      <c r="Y107" s="339"/>
      <c r="Z107" s="342"/>
      <c r="AA107" s="342"/>
      <c r="AB107" s="339"/>
      <c r="AC107" s="342"/>
      <c r="AD107" s="342"/>
      <c r="AE107" s="339"/>
      <c r="AF107" s="342"/>
      <c r="AG107" s="342"/>
      <c r="AH107" s="339"/>
      <c r="AI107" s="342"/>
      <c r="AJ107" s="342"/>
      <c r="AK107" s="339"/>
      <c r="AL107" s="342"/>
      <c r="AM107" s="342"/>
      <c r="AN107" s="339"/>
      <c r="AO107" s="342"/>
      <c r="AP107" s="342"/>
      <c r="AQ107" s="339"/>
      <c r="AR107" s="342"/>
      <c r="AS107" s="342"/>
      <c r="AT107" s="339"/>
      <c r="AU107" s="339"/>
      <c r="AV107" s="339"/>
      <c r="AW107" s="339"/>
      <c r="AX107" s="339"/>
      <c r="AY107" s="339"/>
      <c r="AZ107" s="339"/>
      <c r="BA107" s="339"/>
      <c r="BB107" s="339"/>
      <c r="BC107" s="339"/>
      <c r="BD107" s="339"/>
      <c r="BE107" s="339"/>
      <c r="BF107" s="339"/>
      <c r="BG107" s="339"/>
      <c r="BH107" s="339"/>
      <c r="BI107" s="339"/>
      <c r="BJ107" s="339"/>
      <c r="BK107" s="339"/>
      <c r="BL107" s="339"/>
      <c r="BM107" s="339"/>
      <c r="BN107" s="339"/>
      <c r="BO107" s="339"/>
      <c r="BP107" s="339"/>
      <c r="BQ107" s="339"/>
      <c r="BR107" s="339"/>
      <c r="BS107" s="339"/>
      <c r="BT107" s="339"/>
      <c r="BU107" s="339"/>
      <c r="BV107" s="339"/>
    </row>
    <row r="108" spans="1:74" s="339" customFormat="1" ht="18.75" x14ac:dyDescent="0.3">
      <c r="B108" s="342"/>
      <c r="C108" s="342"/>
      <c r="E108" s="342"/>
      <c r="F108" s="342"/>
      <c r="H108" s="342"/>
      <c r="I108" s="342"/>
      <c r="K108" s="342"/>
      <c r="L108" s="342"/>
      <c r="N108" s="342"/>
      <c r="O108" s="342"/>
      <c r="Q108" s="342"/>
      <c r="R108" s="342"/>
      <c r="T108" s="342"/>
      <c r="U108" s="342"/>
      <c r="W108" s="342"/>
      <c r="X108" s="342"/>
      <c r="Z108" s="342"/>
      <c r="AA108" s="342"/>
      <c r="AC108" s="342"/>
      <c r="AD108" s="342"/>
      <c r="AF108" s="342"/>
      <c r="AG108" s="342"/>
      <c r="AI108" s="342"/>
      <c r="AJ108" s="342"/>
      <c r="AL108" s="342"/>
      <c r="AM108" s="342"/>
      <c r="AO108" s="342"/>
      <c r="AP108" s="342"/>
      <c r="AR108" s="342"/>
      <c r="AS108" s="342"/>
    </row>
    <row r="109" spans="1:74" s="339" customFormat="1" ht="18.75" x14ac:dyDescent="0.3">
      <c r="B109" s="342"/>
      <c r="C109" s="342"/>
      <c r="E109" s="342"/>
      <c r="F109" s="342"/>
      <c r="H109" s="342"/>
      <c r="I109" s="342"/>
      <c r="K109" s="342"/>
      <c r="L109" s="342"/>
      <c r="N109" s="342"/>
      <c r="O109" s="342"/>
      <c r="Q109" s="342"/>
      <c r="R109" s="342"/>
      <c r="T109" s="342"/>
      <c r="U109" s="342"/>
      <c r="W109" s="342"/>
      <c r="X109" s="342"/>
      <c r="Z109" s="342"/>
      <c r="AA109" s="342"/>
      <c r="AC109" s="342"/>
      <c r="AD109" s="342"/>
      <c r="AF109" s="342"/>
      <c r="AG109" s="342"/>
      <c r="AI109" s="342"/>
      <c r="AJ109" s="342"/>
      <c r="AL109" s="342"/>
      <c r="AM109" s="342"/>
      <c r="AO109" s="342"/>
      <c r="AP109" s="342"/>
      <c r="AR109" s="342"/>
      <c r="AS109" s="342"/>
    </row>
    <row r="110" spans="1:74" s="337" customFormat="1" ht="18.75" x14ac:dyDescent="0.3">
      <c r="A110" s="343"/>
      <c r="B110" s="344"/>
      <c r="C110" s="344"/>
      <c r="D110" s="343"/>
      <c r="E110" s="344"/>
      <c r="F110" s="344"/>
      <c r="G110" s="343"/>
      <c r="H110" s="344"/>
      <c r="I110" s="344"/>
      <c r="J110" s="343"/>
      <c r="K110" s="344"/>
      <c r="L110" s="344"/>
      <c r="M110" s="343"/>
      <c r="N110" s="344"/>
      <c r="O110" s="344"/>
      <c r="P110" s="343"/>
      <c r="Q110" s="344"/>
      <c r="R110" s="344"/>
      <c r="S110" s="343"/>
      <c r="T110" s="344"/>
      <c r="U110" s="344"/>
      <c r="V110" s="343"/>
      <c r="W110" s="344"/>
      <c r="X110" s="344"/>
      <c r="Y110" s="343"/>
      <c r="Z110" s="344"/>
      <c r="AA110" s="344"/>
      <c r="AB110" s="343"/>
      <c r="AC110" s="344"/>
      <c r="AD110" s="344"/>
      <c r="AE110" s="343"/>
      <c r="AF110" s="344"/>
      <c r="AG110" s="344"/>
      <c r="AH110" s="343"/>
      <c r="AI110" s="344"/>
      <c r="AJ110" s="344"/>
      <c r="AK110" s="343"/>
      <c r="AL110" s="344"/>
      <c r="AM110" s="344"/>
      <c r="AN110" s="343"/>
      <c r="AO110" s="344"/>
      <c r="AP110" s="344"/>
      <c r="AQ110" s="343"/>
      <c r="AR110" s="344"/>
      <c r="AS110" s="344"/>
      <c r="AT110" s="343"/>
    </row>
    <row r="111" spans="1:74" s="337" customFormat="1" ht="18.75" x14ac:dyDescent="0.3"/>
    <row r="112" spans="1:74" s="337" customFormat="1" ht="18.75" x14ac:dyDescent="0.3"/>
    <row r="113" s="337" customFormat="1" ht="18.75" x14ac:dyDescent="0.3"/>
    <row r="114" s="337" customFormat="1" ht="18.75" x14ac:dyDescent="0.3"/>
    <row r="115" s="337" customFormat="1" ht="18.75" x14ac:dyDescent="0.3"/>
    <row r="116" s="337" customFormat="1" ht="18.75" x14ac:dyDescent="0.3"/>
    <row r="117" s="337" customFormat="1" ht="18.75" x14ac:dyDescent="0.3"/>
    <row r="118" s="337" customFormat="1" ht="18.75" x14ac:dyDescent="0.3"/>
    <row r="119" s="337" customFormat="1" ht="18.75" x14ac:dyDescent="0.3"/>
    <row r="120" s="337" customFormat="1" ht="18.75" x14ac:dyDescent="0.3"/>
    <row r="121" s="337" customFormat="1" ht="18.75" x14ac:dyDescent="0.3"/>
    <row r="122" s="337" customFormat="1" ht="18.75" x14ac:dyDescent="0.3"/>
    <row r="123" s="337" customFormat="1" ht="18.75" x14ac:dyDescent="0.3"/>
    <row r="124" s="337" customFormat="1" ht="18.75" x14ac:dyDescent="0.3"/>
    <row r="125" s="337" customFormat="1" ht="18.75" x14ac:dyDescent="0.3"/>
    <row r="126" s="337" customFormat="1" ht="18.75" x14ac:dyDescent="0.3"/>
    <row r="127" s="337" customFormat="1" ht="18.75" x14ac:dyDescent="0.3"/>
    <row r="128" s="345" customFormat="1" ht="15.75" x14ac:dyDescent="0.25"/>
    <row r="129" s="345" customFormat="1" ht="15.75" x14ac:dyDescent="0.25"/>
  </sheetData>
  <mergeCells count="37">
    <mergeCell ref="BI6:BK6"/>
    <mergeCell ref="AI6:AK6"/>
    <mergeCell ref="AL6:AN6"/>
    <mergeCell ref="AO6:AQ6"/>
    <mergeCell ref="AR6:AT6"/>
    <mergeCell ref="AW6:AY6"/>
    <mergeCell ref="AZ6:BB6"/>
    <mergeCell ref="B5:D5"/>
    <mergeCell ref="E5:G5"/>
    <mergeCell ref="BC5:BE5"/>
    <mergeCell ref="BF5:BH5"/>
    <mergeCell ref="Q6:S6"/>
    <mergeCell ref="T6:V6"/>
    <mergeCell ref="W6:Y6"/>
    <mergeCell ref="Z6:AB6"/>
    <mergeCell ref="AC6:AE6"/>
    <mergeCell ref="BC6:BE6"/>
    <mergeCell ref="BF6:BH6"/>
    <mergeCell ref="AF6:AH6"/>
    <mergeCell ref="AW5:AY5"/>
    <mergeCell ref="AZ5:BB5"/>
    <mergeCell ref="B6:D6"/>
    <mergeCell ref="E6:G6"/>
    <mergeCell ref="H6:J6"/>
    <mergeCell ref="K6:M6"/>
    <mergeCell ref="N6:P6"/>
    <mergeCell ref="H5:J5"/>
    <mergeCell ref="K5:M5"/>
    <mergeCell ref="N5:P5"/>
    <mergeCell ref="T5:V5"/>
    <mergeCell ref="BI5:BK5"/>
    <mergeCell ref="Z5:AB5"/>
    <mergeCell ref="AF5:AH5"/>
    <mergeCell ref="AI5:AK5"/>
    <mergeCell ref="AL5:AN5"/>
    <mergeCell ref="AO5:AQ5"/>
    <mergeCell ref="AR5:AT5"/>
  </mergeCells>
  <hyperlinks>
    <hyperlink ref="B1" location="Innhold!A1" display="Tilbak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A1:BB21"/>
  <sheetViews>
    <sheetView showGridLines="0" zoomScale="60" zoomScaleNormal="60" workbookViewId="0">
      <selection activeCell="A4" sqref="A4"/>
    </sheetView>
  </sheetViews>
  <sheetFormatPr baseColWidth="10" defaultRowHeight="12.75" x14ac:dyDescent="0.2"/>
  <cols>
    <col min="1" max="1" width="62" style="143" customWidth="1"/>
    <col min="2" max="37" width="11.7109375" style="143" customWidth="1"/>
    <col min="38" max="256" width="11.42578125" style="143"/>
    <col min="257" max="257" width="62" style="143" customWidth="1"/>
    <col min="258" max="293" width="11.7109375" style="143" customWidth="1"/>
    <col min="294" max="512" width="11.42578125" style="143"/>
    <col min="513" max="513" width="62" style="143" customWidth="1"/>
    <col min="514" max="549" width="11.7109375" style="143" customWidth="1"/>
    <col min="550" max="768" width="11.42578125" style="143"/>
    <col min="769" max="769" width="62" style="143" customWidth="1"/>
    <col min="770" max="805" width="11.7109375" style="143" customWidth="1"/>
    <col min="806" max="1024" width="11.42578125" style="143"/>
    <col min="1025" max="1025" width="62" style="143" customWidth="1"/>
    <col min="1026" max="1061" width="11.7109375" style="143" customWidth="1"/>
    <col min="1062" max="1280" width="11.42578125" style="143"/>
    <col min="1281" max="1281" width="62" style="143" customWidth="1"/>
    <col min="1282" max="1317" width="11.7109375" style="143" customWidth="1"/>
    <col min="1318" max="1536" width="11.42578125" style="143"/>
    <col min="1537" max="1537" width="62" style="143" customWidth="1"/>
    <col min="1538" max="1573" width="11.7109375" style="143" customWidth="1"/>
    <col min="1574" max="1792" width="11.42578125" style="143"/>
    <col min="1793" max="1793" width="62" style="143" customWidth="1"/>
    <col min="1794" max="1829" width="11.7109375" style="143" customWidth="1"/>
    <col min="1830" max="2048" width="11.42578125" style="143"/>
    <col min="2049" max="2049" width="62" style="143" customWidth="1"/>
    <col min="2050" max="2085" width="11.7109375" style="143" customWidth="1"/>
    <col min="2086" max="2304" width="11.42578125" style="143"/>
    <col min="2305" max="2305" width="62" style="143" customWidth="1"/>
    <col min="2306" max="2341" width="11.7109375" style="143" customWidth="1"/>
    <col min="2342" max="2560" width="11.42578125" style="143"/>
    <col min="2561" max="2561" width="62" style="143" customWidth="1"/>
    <col min="2562" max="2597" width="11.7109375" style="143" customWidth="1"/>
    <col min="2598" max="2816" width="11.42578125" style="143"/>
    <col min="2817" max="2817" width="62" style="143" customWidth="1"/>
    <col min="2818" max="2853" width="11.7109375" style="143" customWidth="1"/>
    <col min="2854" max="3072" width="11.42578125" style="143"/>
    <col min="3073" max="3073" width="62" style="143" customWidth="1"/>
    <col min="3074" max="3109" width="11.7109375" style="143" customWidth="1"/>
    <col min="3110" max="3328" width="11.42578125" style="143"/>
    <col min="3329" max="3329" width="62" style="143" customWidth="1"/>
    <col min="3330" max="3365" width="11.7109375" style="143" customWidth="1"/>
    <col min="3366" max="3584" width="11.42578125" style="143"/>
    <col min="3585" max="3585" width="62" style="143" customWidth="1"/>
    <col min="3586" max="3621" width="11.7109375" style="143" customWidth="1"/>
    <col min="3622" max="3840" width="11.42578125" style="143"/>
    <col min="3841" max="3841" width="62" style="143" customWidth="1"/>
    <col min="3842" max="3877" width="11.7109375" style="143" customWidth="1"/>
    <col min="3878" max="4096" width="11.42578125" style="143"/>
    <col min="4097" max="4097" width="62" style="143" customWidth="1"/>
    <col min="4098" max="4133" width="11.7109375" style="143" customWidth="1"/>
    <col min="4134" max="4352" width="11.42578125" style="143"/>
    <col min="4353" max="4353" width="62" style="143" customWidth="1"/>
    <col min="4354" max="4389" width="11.7109375" style="143" customWidth="1"/>
    <col min="4390" max="4608" width="11.42578125" style="143"/>
    <col min="4609" max="4609" width="62" style="143" customWidth="1"/>
    <col min="4610" max="4645" width="11.7109375" style="143" customWidth="1"/>
    <col min="4646" max="4864" width="11.42578125" style="143"/>
    <col min="4865" max="4865" width="62" style="143" customWidth="1"/>
    <col min="4866" max="4901" width="11.7109375" style="143" customWidth="1"/>
    <col min="4902" max="5120" width="11.42578125" style="143"/>
    <col min="5121" max="5121" width="62" style="143" customWidth="1"/>
    <col min="5122" max="5157" width="11.7109375" style="143" customWidth="1"/>
    <col min="5158" max="5376" width="11.42578125" style="143"/>
    <col min="5377" max="5377" width="62" style="143" customWidth="1"/>
    <col min="5378" max="5413" width="11.7109375" style="143" customWidth="1"/>
    <col min="5414" max="5632" width="11.42578125" style="143"/>
    <col min="5633" max="5633" width="62" style="143" customWidth="1"/>
    <col min="5634" max="5669" width="11.7109375" style="143" customWidth="1"/>
    <col min="5670" max="5888" width="11.42578125" style="143"/>
    <col min="5889" max="5889" width="62" style="143" customWidth="1"/>
    <col min="5890" max="5925" width="11.7109375" style="143" customWidth="1"/>
    <col min="5926" max="6144" width="11.42578125" style="143"/>
    <col min="6145" max="6145" width="62" style="143" customWidth="1"/>
    <col min="6146" max="6181" width="11.7109375" style="143" customWidth="1"/>
    <col min="6182" max="6400" width="11.42578125" style="143"/>
    <col min="6401" max="6401" width="62" style="143" customWidth="1"/>
    <col min="6402" max="6437" width="11.7109375" style="143" customWidth="1"/>
    <col min="6438" max="6656" width="11.42578125" style="143"/>
    <col min="6657" max="6657" width="62" style="143" customWidth="1"/>
    <col min="6658" max="6693" width="11.7109375" style="143" customWidth="1"/>
    <col min="6694" max="6912" width="11.42578125" style="143"/>
    <col min="6913" max="6913" width="62" style="143" customWidth="1"/>
    <col min="6914" max="6949" width="11.7109375" style="143" customWidth="1"/>
    <col min="6950" max="7168" width="11.42578125" style="143"/>
    <col min="7169" max="7169" width="62" style="143" customWidth="1"/>
    <col min="7170" max="7205" width="11.7109375" style="143" customWidth="1"/>
    <col min="7206" max="7424" width="11.42578125" style="143"/>
    <col min="7425" max="7425" width="62" style="143" customWidth="1"/>
    <col min="7426" max="7461" width="11.7109375" style="143" customWidth="1"/>
    <col min="7462" max="7680" width="11.42578125" style="143"/>
    <col min="7681" max="7681" width="62" style="143" customWidth="1"/>
    <col min="7682" max="7717" width="11.7109375" style="143" customWidth="1"/>
    <col min="7718" max="7936" width="11.42578125" style="143"/>
    <col min="7937" max="7937" width="62" style="143" customWidth="1"/>
    <col min="7938" max="7973" width="11.7109375" style="143" customWidth="1"/>
    <col min="7974" max="8192" width="11.42578125" style="143"/>
    <col min="8193" max="8193" width="62" style="143" customWidth="1"/>
    <col min="8194" max="8229" width="11.7109375" style="143" customWidth="1"/>
    <col min="8230" max="8448" width="11.42578125" style="143"/>
    <col min="8449" max="8449" width="62" style="143" customWidth="1"/>
    <col min="8450" max="8485" width="11.7109375" style="143" customWidth="1"/>
    <col min="8486" max="8704" width="11.42578125" style="143"/>
    <col min="8705" max="8705" width="62" style="143" customWidth="1"/>
    <col min="8706" max="8741" width="11.7109375" style="143" customWidth="1"/>
    <col min="8742" max="8960" width="11.42578125" style="143"/>
    <col min="8961" max="8961" width="62" style="143" customWidth="1"/>
    <col min="8962" max="8997" width="11.7109375" style="143" customWidth="1"/>
    <col min="8998" max="9216" width="11.42578125" style="143"/>
    <col min="9217" max="9217" width="62" style="143" customWidth="1"/>
    <col min="9218" max="9253" width="11.7109375" style="143" customWidth="1"/>
    <col min="9254" max="9472" width="11.42578125" style="143"/>
    <col min="9473" max="9473" width="62" style="143" customWidth="1"/>
    <col min="9474" max="9509" width="11.7109375" style="143" customWidth="1"/>
    <col min="9510" max="9728" width="11.42578125" style="143"/>
    <col min="9729" max="9729" width="62" style="143" customWidth="1"/>
    <col min="9730" max="9765" width="11.7109375" style="143" customWidth="1"/>
    <col min="9766" max="9984" width="11.42578125" style="143"/>
    <col min="9985" max="9985" width="62" style="143" customWidth="1"/>
    <col min="9986" max="10021" width="11.7109375" style="143" customWidth="1"/>
    <col min="10022" max="10240" width="11.42578125" style="143"/>
    <col min="10241" max="10241" width="62" style="143" customWidth="1"/>
    <col min="10242" max="10277" width="11.7109375" style="143" customWidth="1"/>
    <col min="10278" max="10496" width="11.42578125" style="143"/>
    <col min="10497" max="10497" width="62" style="143" customWidth="1"/>
    <col min="10498" max="10533" width="11.7109375" style="143" customWidth="1"/>
    <col min="10534" max="10752" width="11.42578125" style="143"/>
    <col min="10753" max="10753" width="62" style="143" customWidth="1"/>
    <col min="10754" max="10789" width="11.7109375" style="143" customWidth="1"/>
    <col min="10790" max="11008" width="11.42578125" style="143"/>
    <col min="11009" max="11009" width="62" style="143" customWidth="1"/>
    <col min="11010" max="11045" width="11.7109375" style="143" customWidth="1"/>
    <col min="11046" max="11264" width="11.42578125" style="143"/>
    <col min="11265" max="11265" width="62" style="143" customWidth="1"/>
    <col min="11266" max="11301" width="11.7109375" style="143" customWidth="1"/>
    <col min="11302" max="11520" width="11.42578125" style="143"/>
    <col min="11521" max="11521" width="62" style="143" customWidth="1"/>
    <col min="11522" max="11557" width="11.7109375" style="143" customWidth="1"/>
    <col min="11558" max="11776" width="11.42578125" style="143"/>
    <col min="11777" max="11777" width="62" style="143" customWidth="1"/>
    <col min="11778" max="11813" width="11.7109375" style="143" customWidth="1"/>
    <col min="11814" max="12032" width="11.42578125" style="143"/>
    <col min="12033" max="12033" width="62" style="143" customWidth="1"/>
    <col min="12034" max="12069" width="11.7109375" style="143" customWidth="1"/>
    <col min="12070" max="12288" width="11.42578125" style="143"/>
    <col min="12289" max="12289" width="62" style="143" customWidth="1"/>
    <col min="12290" max="12325" width="11.7109375" style="143" customWidth="1"/>
    <col min="12326" max="12544" width="11.42578125" style="143"/>
    <col min="12545" max="12545" width="62" style="143" customWidth="1"/>
    <col min="12546" max="12581" width="11.7109375" style="143" customWidth="1"/>
    <col min="12582" max="12800" width="11.42578125" style="143"/>
    <col min="12801" max="12801" width="62" style="143" customWidth="1"/>
    <col min="12802" max="12837" width="11.7109375" style="143" customWidth="1"/>
    <col min="12838" max="13056" width="11.42578125" style="143"/>
    <col min="13057" max="13057" width="62" style="143" customWidth="1"/>
    <col min="13058" max="13093" width="11.7109375" style="143" customWidth="1"/>
    <col min="13094" max="13312" width="11.42578125" style="143"/>
    <col min="13313" max="13313" width="62" style="143" customWidth="1"/>
    <col min="13314" max="13349" width="11.7109375" style="143" customWidth="1"/>
    <col min="13350" max="13568" width="11.42578125" style="143"/>
    <col min="13569" max="13569" width="62" style="143" customWidth="1"/>
    <col min="13570" max="13605" width="11.7109375" style="143" customWidth="1"/>
    <col min="13606" max="13824" width="11.42578125" style="143"/>
    <col min="13825" max="13825" width="62" style="143" customWidth="1"/>
    <col min="13826" max="13861" width="11.7109375" style="143" customWidth="1"/>
    <col min="13862" max="14080" width="11.42578125" style="143"/>
    <col min="14081" max="14081" width="62" style="143" customWidth="1"/>
    <col min="14082" max="14117" width="11.7109375" style="143" customWidth="1"/>
    <col min="14118" max="14336" width="11.42578125" style="143"/>
    <col min="14337" max="14337" width="62" style="143" customWidth="1"/>
    <col min="14338" max="14373" width="11.7109375" style="143" customWidth="1"/>
    <col min="14374" max="14592" width="11.42578125" style="143"/>
    <col min="14593" max="14593" width="62" style="143" customWidth="1"/>
    <col min="14594" max="14629" width="11.7109375" style="143" customWidth="1"/>
    <col min="14630" max="14848" width="11.42578125" style="143"/>
    <col min="14849" max="14849" width="62" style="143" customWidth="1"/>
    <col min="14850" max="14885" width="11.7109375" style="143" customWidth="1"/>
    <col min="14886" max="15104" width="11.42578125" style="143"/>
    <col min="15105" max="15105" width="62" style="143" customWidth="1"/>
    <col min="15106" max="15141" width="11.7109375" style="143" customWidth="1"/>
    <col min="15142" max="15360" width="11.42578125" style="143"/>
    <col min="15361" max="15361" width="62" style="143" customWidth="1"/>
    <col min="15362" max="15397" width="11.7109375" style="143" customWidth="1"/>
    <col min="15398" max="15616" width="11.42578125" style="143"/>
    <col min="15617" max="15617" width="62" style="143" customWidth="1"/>
    <col min="15618" max="15653" width="11.7109375" style="143" customWidth="1"/>
    <col min="15654" max="15872" width="11.42578125" style="143"/>
    <col min="15873" max="15873" width="62" style="143" customWidth="1"/>
    <col min="15874" max="15909" width="11.7109375" style="143" customWidth="1"/>
    <col min="15910" max="16128" width="11.42578125" style="143"/>
    <col min="16129" max="16129" width="62" style="143" customWidth="1"/>
    <col min="16130" max="16165" width="11.7109375" style="143" customWidth="1"/>
    <col min="16166" max="16384" width="11.42578125" style="143"/>
  </cols>
  <sheetData>
    <row r="1" spans="1:54" ht="20.25" x14ac:dyDescent="0.3">
      <c r="A1" s="508" t="s">
        <v>208</v>
      </c>
      <c r="B1" s="72" t="s">
        <v>64</v>
      </c>
      <c r="AL1" s="287"/>
    </row>
    <row r="2" spans="1:54" ht="20.25" x14ac:dyDescent="0.3">
      <c r="A2" s="508" t="s">
        <v>316</v>
      </c>
      <c r="AL2" s="287"/>
    </row>
    <row r="3" spans="1:54" ht="18.75" x14ac:dyDescent="0.3">
      <c r="A3" s="509" t="s">
        <v>414</v>
      </c>
      <c r="AL3" s="290"/>
    </row>
    <row r="4" spans="1:54" ht="18.75" x14ac:dyDescent="0.3">
      <c r="A4" s="291" t="s">
        <v>195</v>
      </c>
      <c r="B4" s="296"/>
      <c r="C4" s="295"/>
      <c r="D4" s="297"/>
      <c r="E4" s="296"/>
      <c r="F4" s="295"/>
      <c r="G4" s="297"/>
      <c r="H4" s="295"/>
      <c r="I4" s="295"/>
      <c r="J4" s="297"/>
      <c r="K4" s="296"/>
      <c r="L4" s="295"/>
      <c r="M4" s="297"/>
      <c r="N4" s="296"/>
      <c r="O4" s="295"/>
      <c r="P4" s="297"/>
      <c r="Q4" s="296"/>
      <c r="R4" s="295"/>
      <c r="S4" s="297"/>
      <c r="T4" s="296"/>
      <c r="U4" s="295"/>
      <c r="V4" s="297"/>
      <c r="W4" s="296"/>
      <c r="X4" s="295"/>
      <c r="Y4" s="297"/>
      <c r="Z4" s="296"/>
      <c r="AA4" s="295"/>
      <c r="AB4" s="297"/>
      <c r="AC4" s="296"/>
      <c r="AD4" s="295"/>
      <c r="AE4" s="297"/>
      <c r="AF4" s="296"/>
      <c r="AG4" s="295"/>
      <c r="AH4" s="297"/>
      <c r="AI4" s="296"/>
      <c r="AJ4" s="474"/>
      <c r="AK4" s="297"/>
      <c r="AL4" s="298"/>
      <c r="AM4" s="299"/>
      <c r="AN4" s="299"/>
      <c r="AO4" s="299"/>
      <c r="AP4" s="299"/>
      <c r="AQ4" s="299"/>
      <c r="AR4" s="299"/>
      <c r="AS4" s="299"/>
      <c r="AT4" s="299"/>
      <c r="AU4" s="299"/>
      <c r="AV4" s="299"/>
      <c r="AW4" s="299"/>
      <c r="AX4" s="299"/>
      <c r="AY4" s="299"/>
      <c r="AZ4" s="299"/>
      <c r="BA4" s="299"/>
      <c r="BB4" s="299"/>
    </row>
    <row r="5" spans="1:54" ht="18.75" x14ac:dyDescent="0.3">
      <c r="A5" s="300"/>
      <c r="B5" s="660" t="s">
        <v>211</v>
      </c>
      <c r="C5" s="661"/>
      <c r="D5" s="662"/>
      <c r="E5" s="660" t="s">
        <v>212</v>
      </c>
      <c r="F5" s="661"/>
      <c r="G5" s="662"/>
      <c r="H5" s="661" t="s">
        <v>213</v>
      </c>
      <c r="I5" s="661"/>
      <c r="J5" s="662"/>
      <c r="K5" s="660" t="s">
        <v>214</v>
      </c>
      <c r="L5" s="661"/>
      <c r="M5" s="662"/>
      <c r="N5" s="557" t="s">
        <v>215</v>
      </c>
      <c r="O5" s="558"/>
      <c r="P5" s="559"/>
      <c r="Q5" s="660" t="s">
        <v>76</v>
      </c>
      <c r="R5" s="661"/>
      <c r="S5" s="662"/>
      <c r="T5" s="557"/>
      <c r="U5" s="558"/>
      <c r="V5" s="559"/>
      <c r="W5" s="660" t="s">
        <v>216</v>
      </c>
      <c r="X5" s="661"/>
      <c r="Y5" s="662"/>
      <c r="Z5" s="660" t="s">
        <v>88</v>
      </c>
      <c r="AA5" s="661"/>
      <c r="AB5" s="662"/>
      <c r="AC5" s="660"/>
      <c r="AD5" s="661"/>
      <c r="AE5" s="662"/>
      <c r="AF5" s="660" t="s">
        <v>89</v>
      </c>
      <c r="AG5" s="661"/>
      <c r="AH5" s="662"/>
      <c r="AI5" s="660" t="s">
        <v>362</v>
      </c>
      <c r="AJ5" s="661"/>
      <c r="AK5" s="662"/>
      <c r="AL5" s="192"/>
      <c r="AM5" s="560"/>
      <c r="AN5" s="669"/>
      <c r="AO5" s="669"/>
      <c r="AP5" s="669"/>
      <c r="AQ5" s="669"/>
      <c r="AR5" s="669"/>
      <c r="AS5" s="669"/>
      <c r="AT5" s="669"/>
      <c r="AU5" s="669"/>
      <c r="AV5" s="669"/>
      <c r="AW5" s="669"/>
      <c r="AX5" s="669"/>
      <c r="AY5" s="669"/>
      <c r="AZ5" s="669"/>
      <c r="BA5" s="669"/>
      <c r="BB5" s="669"/>
    </row>
    <row r="6" spans="1:54" ht="18.75" x14ac:dyDescent="0.3">
      <c r="A6" s="301"/>
      <c r="B6" s="663" t="s">
        <v>217</v>
      </c>
      <c r="C6" s="664"/>
      <c r="D6" s="665"/>
      <c r="E6" s="663" t="s">
        <v>218</v>
      </c>
      <c r="F6" s="664"/>
      <c r="G6" s="665"/>
      <c r="H6" s="664" t="s">
        <v>218</v>
      </c>
      <c r="I6" s="664"/>
      <c r="J6" s="665"/>
      <c r="K6" s="663" t="s">
        <v>219</v>
      </c>
      <c r="L6" s="664"/>
      <c r="M6" s="665"/>
      <c r="N6" s="663" t="s">
        <v>76</v>
      </c>
      <c r="O6" s="664"/>
      <c r="P6" s="665"/>
      <c r="Q6" s="663" t="s">
        <v>220</v>
      </c>
      <c r="R6" s="664"/>
      <c r="S6" s="665"/>
      <c r="T6" s="663" t="s">
        <v>81</v>
      </c>
      <c r="U6" s="664"/>
      <c r="V6" s="665"/>
      <c r="W6" s="663" t="s">
        <v>217</v>
      </c>
      <c r="X6" s="664"/>
      <c r="Y6" s="665"/>
      <c r="Z6" s="663" t="s">
        <v>221</v>
      </c>
      <c r="AA6" s="664"/>
      <c r="AB6" s="665"/>
      <c r="AC6" s="663" t="s">
        <v>83</v>
      </c>
      <c r="AD6" s="664"/>
      <c r="AE6" s="665"/>
      <c r="AF6" s="663" t="s">
        <v>218</v>
      </c>
      <c r="AG6" s="664"/>
      <c r="AH6" s="665"/>
      <c r="AI6" s="663" t="s">
        <v>363</v>
      </c>
      <c r="AJ6" s="664"/>
      <c r="AK6" s="665"/>
      <c r="AL6" s="192"/>
      <c r="AM6" s="560"/>
      <c r="AN6" s="669"/>
      <c r="AO6" s="669"/>
      <c r="AP6" s="669"/>
      <c r="AQ6" s="669"/>
      <c r="AR6" s="669"/>
      <c r="AS6" s="669"/>
      <c r="AT6" s="669"/>
      <c r="AU6" s="669"/>
      <c r="AV6" s="669"/>
      <c r="AW6" s="669"/>
      <c r="AX6" s="669"/>
      <c r="AY6" s="669"/>
      <c r="AZ6" s="669"/>
      <c r="BA6" s="669"/>
      <c r="BB6" s="669"/>
    </row>
    <row r="7" spans="1:54" ht="18.75" x14ac:dyDescent="0.3">
      <c r="A7" s="301"/>
      <c r="B7" s="302"/>
      <c r="C7" s="302"/>
      <c r="D7" s="303" t="s">
        <v>100</v>
      </c>
      <c r="E7" s="302"/>
      <c r="F7" s="302"/>
      <c r="G7" s="303" t="s">
        <v>100</v>
      </c>
      <c r="H7" s="302"/>
      <c r="I7" s="302"/>
      <c r="J7" s="303" t="s">
        <v>100</v>
      </c>
      <c r="K7" s="302"/>
      <c r="L7" s="302"/>
      <c r="M7" s="303" t="s">
        <v>100</v>
      </c>
      <c r="N7" s="302"/>
      <c r="O7" s="302"/>
      <c r="P7" s="303" t="s">
        <v>100</v>
      </c>
      <c r="Q7" s="302"/>
      <c r="R7" s="302"/>
      <c r="S7" s="303" t="s">
        <v>100</v>
      </c>
      <c r="T7" s="302"/>
      <c r="U7" s="302"/>
      <c r="V7" s="303" t="s">
        <v>100</v>
      </c>
      <c r="W7" s="302"/>
      <c r="X7" s="302"/>
      <c r="Y7" s="303" t="s">
        <v>100</v>
      </c>
      <c r="Z7" s="302"/>
      <c r="AA7" s="302"/>
      <c r="AB7" s="303" t="s">
        <v>100</v>
      </c>
      <c r="AC7" s="302"/>
      <c r="AD7" s="302"/>
      <c r="AE7" s="303" t="s">
        <v>100</v>
      </c>
      <c r="AF7" s="302"/>
      <c r="AG7" s="302"/>
      <c r="AH7" s="303" t="s">
        <v>100</v>
      </c>
      <c r="AI7" s="302"/>
      <c r="AJ7" s="302"/>
      <c r="AK7" s="303" t="s">
        <v>100</v>
      </c>
      <c r="AL7" s="192"/>
      <c r="AM7" s="560"/>
      <c r="AN7" s="560"/>
      <c r="AO7" s="560"/>
      <c r="AP7" s="560"/>
      <c r="AQ7" s="560"/>
      <c r="AR7" s="560"/>
      <c r="AS7" s="560"/>
      <c r="AT7" s="560"/>
      <c r="AU7" s="560"/>
      <c r="AV7" s="560"/>
      <c r="AW7" s="560"/>
      <c r="AX7" s="560"/>
      <c r="AY7" s="560"/>
      <c r="AZ7" s="560"/>
      <c r="BA7" s="560"/>
      <c r="BB7" s="560"/>
    </row>
    <row r="8" spans="1:54" ht="15.75" x14ac:dyDescent="0.25">
      <c r="A8" s="304" t="s">
        <v>365</v>
      </c>
      <c r="B8" s="305">
        <v>2015</v>
      </c>
      <c r="C8" s="305">
        <v>2016</v>
      </c>
      <c r="D8" s="306" t="s">
        <v>102</v>
      </c>
      <c r="E8" s="305">
        <v>2015</v>
      </c>
      <c r="F8" s="305">
        <v>2016</v>
      </c>
      <c r="G8" s="306" t="s">
        <v>102</v>
      </c>
      <c r="H8" s="305">
        <v>2015</v>
      </c>
      <c r="I8" s="305">
        <v>2016</v>
      </c>
      <c r="J8" s="306" t="s">
        <v>102</v>
      </c>
      <c r="K8" s="305">
        <v>2015</v>
      </c>
      <c r="L8" s="305">
        <v>2016</v>
      </c>
      <c r="M8" s="306" t="s">
        <v>102</v>
      </c>
      <c r="N8" s="305">
        <v>2015</v>
      </c>
      <c r="O8" s="305">
        <v>2016</v>
      </c>
      <c r="P8" s="306" t="s">
        <v>102</v>
      </c>
      <c r="Q8" s="305">
        <v>2015</v>
      </c>
      <c r="R8" s="305">
        <v>2016</v>
      </c>
      <c r="S8" s="306" t="s">
        <v>102</v>
      </c>
      <c r="T8" s="305">
        <v>2015</v>
      </c>
      <c r="U8" s="305">
        <v>2016</v>
      </c>
      <c r="V8" s="306" t="s">
        <v>102</v>
      </c>
      <c r="W8" s="305">
        <v>2015</v>
      </c>
      <c r="X8" s="305">
        <v>2016</v>
      </c>
      <c r="Y8" s="306" t="s">
        <v>102</v>
      </c>
      <c r="Z8" s="305">
        <v>2015</v>
      </c>
      <c r="AA8" s="305">
        <v>2016</v>
      </c>
      <c r="AB8" s="306" t="s">
        <v>102</v>
      </c>
      <c r="AC8" s="305">
        <v>2015</v>
      </c>
      <c r="AD8" s="305">
        <v>2016</v>
      </c>
      <c r="AE8" s="306" t="s">
        <v>102</v>
      </c>
      <c r="AF8" s="305">
        <v>2015</v>
      </c>
      <c r="AG8" s="305">
        <v>2016</v>
      </c>
      <c r="AH8" s="306" t="s">
        <v>102</v>
      </c>
      <c r="AI8" s="305">
        <v>2015</v>
      </c>
      <c r="AJ8" s="305">
        <v>2016</v>
      </c>
      <c r="AK8" s="306" t="s">
        <v>102</v>
      </c>
      <c r="AL8" s="192"/>
      <c r="AM8" s="307"/>
      <c r="AN8" s="308"/>
      <c r="AO8" s="308"/>
      <c r="AP8" s="307"/>
      <c r="AQ8" s="308"/>
      <c r="AR8" s="308"/>
      <c r="AS8" s="307"/>
      <c r="AT8" s="308"/>
      <c r="AU8" s="308"/>
      <c r="AV8" s="307"/>
      <c r="AW8" s="308"/>
      <c r="AX8" s="308"/>
      <c r="AY8" s="307"/>
      <c r="AZ8" s="308"/>
      <c r="BA8" s="308"/>
      <c r="BB8" s="307"/>
    </row>
    <row r="9" spans="1:54" s="80" customFormat="1" ht="18.75" x14ac:dyDescent="0.3">
      <c r="A9" s="555"/>
      <c r="B9" s="475"/>
      <c r="C9" s="475"/>
      <c r="D9" s="475"/>
      <c r="E9" s="475"/>
      <c r="F9" s="475"/>
      <c r="G9" s="475"/>
      <c r="H9" s="476"/>
      <c r="I9" s="475"/>
      <c r="J9" s="475"/>
      <c r="K9" s="477"/>
      <c r="L9" s="477"/>
      <c r="M9" s="475"/>
      <c r="N9" s="478"/>
      <c r="O9" s="475"/>
      <c r="P9" s="475"/>
      <c r="Q9" s="477"/>
      <c r="R9" s="477"/>
      <c r="S9" s="475"/>
      <c r="T9" s="477"/>
      <c r="U9" s="477"/>
      <c r="V9" s="475"/>
      <c r="W9" s="475"/>
      <c r="X9" s="475"/>
      <c r="Y9" s="475"/>
      <c r="Z9" s="475"/>
      <c r="AA9" s="475"/>
      <c r="AB9" s="475"/>
      <c r="AC9" s="475"/>
      <c r="AD9" s="475"/>
      <c r="AE9" s="478"/>
      <c r="AF9" s="478"/>
      <c r="AG9" s="475"/>
      <c r="AH9" s="475"/>
      <c r="AI9" s="475"/>
      <c r="AJ9" s="475"/>
      <c r="AK9" s="475"/>
      <c r="AL9" s="479"/>
      <c r="AM9" s="479"/>
    </row>
    <row r="10" spans="1:54" s="137" customFormat="1" ht="18.75" x14ac:dyDescent="0.3">
      <c r="A10" s="107" t="s">
        <v>432</v>
      </c>
      <c r="B10" s="475">
        <v>15.57</v>
      </c>
      <c r="C10" s="480"/>
      <c r="D10" s="313"/>
      <c r="E10" s="475">
        <v>21.67</v>
      </c>
      <c r="F10" s="475"/>
      <c r="G10" s="313"/>
      <c r="H10" s="476">
        <v>12</v>
      </c>
      <c r="I10" s="475"/>
      <c r="J10" s="313"/>
      <c r="K10" s="477">
        <v>9.9700000000000006</v>
      </c>
      <c r="L10" s="477"/>
      <c r="M10" s="313"/>
      <c r="N10" s="475">
        <v>9.4700000000000006</v>
      </c>
      <c r="O10" s="475">
        <v>355</v>
      </c>
      <c r="P10" s="313"/>
      <c r="Q10" s="477">
        <v>14.5</v>
      </c>
      <c r="R10" s="477"/>
      <c r="S10" s="313"/>
      <c r="T10" s="477">
        <v>15</v>
      </c>
      <c r="U10" s="477"/>
      <c r="V10" s="313"/>
      <c r="W10" s="477">
        <v>14.4</v>
      </c>
      <c r="X10" s="481"/>
      <c r="Y10" s="313"/>
      <c r="Z10" s="477">
        <v>9.99</v>
      </c>
      <c r="AA10" s="477">
        <v>9.0500000000000007</v>
      </c>
      <c r="AB10" s="313"/>
      <c r="AC10" s="477">
        <v>20.719515012234567</v>
      </c>
      <c r="AD10" s="477"/>
      <c r="AE10" s="313"/>
      <c r="AF10" s="477">
        <v>25.59</v>
      </c>
      <c r="AG10" s="477"/>
      <c r="AH10" s="313"/>
      <c r="AI10" s="475"/>
      <c r="AJ10" s="475"/>
      <c r="AK10" s="475"/>
      <c r="AL10" s="482"/>
      <c r="AM10" s="482"/>
    </row>
    <row r="11" spans="1:54" s="137" customFormat="1" ht="18.75" x14ac:dyDescent="0.3">
      <c r="A11" s="108"/>
      <c r="B11" s="475"/>
      <c r="C11" s="480"/>
      <c r="D11" s="475"/>
      <c r="E11" s="475"/>
      <c r="F11" s="475"/>
      <c r="G11" s="475"/>
      <c r="H11" s="476"/>
      <c r="I11" s="475"/>
      <c r="J11" s="475"/>
      <c r="K11" s="477"/>
      <c r="L11" s="477"/>
      <c r="M11" s="475"/>
      <c r="N11" s="475"/>
      <c r="O11" s="475"/>
      <c r="P11" s="475"/>
      <c r="Q11" s="477"/>
      <c r="R11" s="477"/>
      <c r="S11" s="475"/>
      <c r="T11" s="477"/>
      <c r="U11" s="477"/>
      <c r="V11" s="475"/>
      <c r="W11" s="477"/>
      <c r="X11" s="477"/>
      <c r="Y11" s="475"/>
      <c r="Z11" s="477"/>
      <c r="AA11" s="477"/>
      <c r="AB11" s="475"/>
      <c r="AC11" s="477"/>
      <c r="AD11" s="477"/>
      <c r="AE11" s="475"/>
      <c r="AF11" s="477"/>
      <c r="AG11" s="477"/>
      <c r="AH11" s="475"/>
      <c r="AI11" s="475"/>
      <c r="AJ11" s="475"/>
      <c r="AK11" s="475"/>
      <c r="AL11" s="482"/>
      <c r="AM11" s="482"/>
    </row>
    <row r="12" spans="1:54" s="137" customFormat="1" ht="18.75" x14ac:dyDescent="0.3">
      <c r="A12" s="108" t="s">
        <v>415</v>
      </c>
      <c r="B12" s="475"/>
      <c r="C12" s="480"/>
      <c r="D12" s="475"/>
      <c r="E12" s="475"/>
      <c r="F12" s="475"/>
      <c r="G12" s="475"/>
      <c r="H12" s="476"/>
      <c r="I12" s="475"/>
      <c r="J12" s="475"/>
      <c r="K12" s="477"/>
      <c r="L12" s="477"/>
      <c r="M12" s="475"/>
      <c r="N12" s="475"/>
      <c r="O12" s="475"/>
      <c r="P12" s="475"/>
      <c r="Q12" s="477"/>
      <c r="R12" s="477"/>
      <c r="S12" s="475"/>
      <c r="T12" s="477"/>
      <c r="U12" s="477"/>
      <c r="V12" s="475"/>
      <c r="W12" s="477"/>
      <c r="X12" s="477"/>
      <c r="Y12" s="475"/>
      <c r="Z12" s="477"/>
      <c r="AA12" s="477"/>
      <c r="AB12" s="475"/>
      <c r="AC12" s="477"/>
      <c r="AD12" s="477"/>
      <c r="AE12" s="475"/>
      <c r="AF12" s="477"/>
      <c r="AG12" s="477"/>
      <c r="AH12" s="475"/>
      <c r="AI12" s="475"/>
      <c r="AJ12" s="475"/>
      <c r="AK12" s="475"/>
      <c r="AL12" s="482"/>
      <c r="AM12" s="482"/>
    </row>
    <row r="13" spans="1:54" s="137" customFormat="1" ht="22.5" x14ac:dyDescent="0.3">
      <c r="A13" s="108" t="s">
        <v>433</v>
      </c>
      <c r="B13" s="475">
        <v>0.55000000000000004</v>
      </c>
      <c r="C13" s="480">
        <v>0.31</v>
      </c>
      <c r="D13" s="313"/>
      <c r="E13" s="475">
        <v>0.85899999999999999</v>
      </c>
      <c r="F13" s="475">
        <v>0.49</v>
      </c>
      <c r="G13" s="313"/>
      <c r="H13" s="476"/>
      <c r="I13" s="475"/>
      <c r="J13" s="475"/>
      <c r="K13" s="477">
        <v>1.216</v>
      </c>
      <c r="L13" s="477">
        <v>1.0740000000000001</v>
      </c>
      <c r="M13" s="313"/>
      <c r="N13" s="475">
        <v>1.02</v>
      </c>
      <c r="O13" s="475">
        <v>1.1299999999999999</v>
      </c>
      <c r="P13" s="313"/>
      <c r="Q13" s="477">
        <v>1.3</v>
      </c>
      <c r="R13" s="477">
        <v>1</v>
      </c>
      <c r="S13" s="313"/>
      <c r="T13" s="477">
        <v>0.1</v>
      </c>
      <c r="U13" s="477">
        <v>0.8</v>
      </c>
      <c r="V13" s="313"/>
      <c r="W13" s="477">
        <v>-0.32</v>
      </c>
      <c r="X13" s="477">
        <v>-0.15</v>
      </c>
      <c r="Y13" s="313"/>
      <c r="Z13" s="477">
        <v>2.0499999999999998</v>
      </c>
      <c r="AA13" s="477">
        <v>1.65</v>
      </c>
      <c r="AB13" s="313"/>
      <c r="AC13" s="477">
        <v>1.2795676388613499</v>
      </c>
      <c r="AD13" s="477">
        <v>0.46960482172255802</v>
      </c>
      <c r="AE13" s="313"/>
      <c r="AF13" s="477">
        <v>1.44</v>
      </c>
      <c r="AG13" s="477">
        <v>1.37</v>
      </c>
      <c r="AH13" s="313"/>
      <c r="AI13" s="475"/>
      <c r="AJ13" s="475"/>
      <c r="AK13" s="475"/>
      <c r="AL13" s="482"/>
      <c r="AM13" s="482"/>
    </row>
    <row r="14" spans="1:54" s="137" customFormat="1" ht="18.75" x14ac:dyDescent="0.3">
      <c r="A14" s="108" t="s">
        <v>434</v>
      </c>
      <c r="B14" s="475">
        <v>1.1399999999999999</v>
      </c>
      <c r="C14" s="480">
        <v>1.54</v>
      </c>
      <c r="D14" s="313"/>
      <c r="E14" s="475">
        <v>1.3144</v>
      </c>
      <c r="F14" s="475">
        <v>0.91</v>
      </c>
      <c r="G14" s="313"/>
      <c r="H14" s="476"/>
      <c r="I14" s="475"/>
      <c r="J14" s="475"/>
      <c r="K14" s="477">
        <v>1.3260000000000001</v>
      </c>
      <c r="L14" s="477">
        <v>1.1279999999999999</v>
      </c>
      <c r="M14" s="313"/>
      <c r="N14" s="475">
        <v>2.15</v>
      </c>
      <c r="O14" s="475">
        <v>0.97</v>
      </c>
      <c r="P14" s="313"/>
      <c r="Q14" s="477">
        <v>2</v>
      </c>
      <c r="R14" s="477">
        <v>1.1000000000000001</v>
      </c>
      <c r="S14" s="313"/>
      <c r="T14" s="477">
        <v>1.3</v>
      </c>
      <c r="U14" s="477">
        <v>1.3</v>
      </c>
      <c r="V14" s="313"/>
      <c r="W14" s="477">
        <v>3.21</v>
      </c>
      <c r="X14" s="477">
        <v>0.32</v>
      </c>
      <c r="Y14" s="313"/>
      <c r="Z14" s="477">
        <v>1</v>
      </c>
      <c r="AA14" s="477">
        <v>0.34</v>
      </c>
      <c r="AB14" s="313"/>
      <c r="AC14" s="477">
        <v>1.87153256498933</v>
      </c>
      <c r="AD14" s="477">
        <v>0.36695543850295798</v>
      </c>
      <c r="AE14" s="313"/>
      <c r="AF14" s="477">
        <v>1.42</v>
      </c>
      <c r="AG14" s="477">
        <v>1.44</v>
      </c>
      <c r="AH14" s="313"/>
      <c r="AI14" s="475"/>
      <c r="AJ14" s="475"/>
      <c r="AK14" s="475"/>
      <c r="AL14" s="482"/>
      <c r="AM14" s="482"/>
    </row>
    <row r="15" spans="1:54" s="137" customFormat="1" ht="18.75" x14ac:dyDescent="0.3">
      <c r="A15" s="108"/>
      <c r="B15" s="475"/>
      <c r="C15" s="480"/>
      <c r="D15" s="475"/>
      <c r="E15" s="475"/>
      <c r="F15" s="475"/>
      <c r="G15" s="475"/>
      <c r="H15" s="476"/>
      <c r="I15" s="475"/>
      <c r="J15" s="475"/>
      <c r="K15" s="477"/>
      <c r="L15" s="477"/>
      <c r="M15" s="475"/>
      <c r="N15" s="475"/>
      <c r="O15" s="475"/>
      <c r="P15" s="475"/>
      <c r="Q15" s="477"/>
      <c r="R15" s="477"/>
      <c r="S15" s="475"/>
      <c r="T15" s="477"/>
      <c r="U15" s="477"/>
      <c r="V15" s="475"/>
      <c r="W15" s="477"/>
      <c r="X15" s="477"/>
      <c r="Y15" s="475"/>
      <c r="Z15" s="477"/>
      <c r="AA15" s="477"/>
      <c r="AB15" s="475"/>
      <c r="AC15" s="477"/>
      <c r="AD15" s="477"/>
      <c r="AE15" s="475"/>
      <c r="AF15" s="477"/>
      <c r="AG15" s="477"/>
      <c r="AH15" s="475"/>
      <c r="AI15" s="475"/>
      <c r="AJ15" s="475"/>
      <c r="AK15" s="475"/>
      <c r="AL15" s="482"/>
      <c r="AM15" s="482"/>
    </row>
    <row r="16" spans="1:54" s="137" customFormat="1" ht="18.75" x14ac:dyDescent="0.3">
      <c r="A16" s="108" t="s">
        <v>435</v>
      </c>
      <c r="B16" s="475">
        <v>2.63</v>
      </c>
      <c r="C16" s="475"/>
      <c r="D16" s="313">
        <f>IF(B16=0, "    ---- ", IF(ABS(ROUND(100/B16*C16-100,1))&lt;999,ROUND(100/B16*C16-100,1),IF(ROUND(100/B16*C16-100,1)&gt;999,999,-999)))</f>
        <v>-100</v>
      </c>
      <c r="E16" s="475">
        <v>21.28</v>
      </c>
      <c r="F16" s="475">
        <v>22.95</v>
      </c>
      <c r="G16" s="313">
        <f>IF(E16=0, "    ---- ", IF(ABS(ROUND(100/E16*F16-100,1))&lt;999,ROUND(100/E16*F16-100,1),IF(ROUND(100/E16*F16-100,1)&gt;999,999,-999)))</f>
        <v>7.8</v>
      </c>
      <c r="H16" s="476"/>
      <c r="I16" s="475"/>
      <c r="J16" s="313"/>
      <c r="K16" s="477">
        <v>22.97</v>
      </c>
      <c r="L16" s="477">
        <v>21.52</v>
      </c>
      <c r="M16" s="313">
        <f>IF(K16=0, "    ---- ", IF(ABS(ROUND(100/K16*L16-100,1))&lt;999,ROUND(100/K16*L16-100,1),IF(ROUND(100/K16*L16-100,1)&gt;999,999,-999)))</f>
        <v>-6.3</v>
      </c>
      <c r="N16" s="475">
        <v>22.65</v>
      </c>
      <c r="O16" s="475">
        <v>25.28</v>
      </c>
      <c r="P16" s="313">
        <f>IF(N16=0, "    ---- ", IF(ABS(ROUND(100/N16*O16-100,1))&lt;999,ROUND(100/N16*O16-100,1),IF(ROUND(100/N16*O16-100,1)&gt;999,999,-999)))</f>
        <v>11.6</v>
      </c>
      <c r="Q16" s="477">
        <v>22.8</v>
      </c>
      <c r="R16" s="477">
        <v>34.4</v>
      </c>
      <c r="S16" s="313">
        <f>IF(Q16=0, "    ---- ", IF(ABS(ROUND(100/Q16*R16-100,1))&lt;999,ROUND(100/Q16*R16-100,1),IF(ROUND(100/Q16*R16-100,1)&gt;999,999,-999)))</f>
        <v>50.9</v>
      </c>
      <c r="T16" s="477">
        <v>24.4</v>
      </c>
      <c r="U16" s="477">
        <v>29.6</v>
      </c>
      <c r="V16" s="313">
        <f>IF(T16=0, "    ---- ", IF(ABS(ROUND(100/T16*U16-100,1))&lt;999,ROUND(100/T16*U16-100,1),IF(ROUND(100/T16*U16-100,1)&gt;999,999,-999)))</f>
        <v>21.3</v>
      </c>
      <c r="W16" s="477">
        <v>36.464088397790057</v>
      </c>
      <c r="X16" s="477">
        <v>36.01288944030879</v>
      </c>
      <c r="Y16" s="313">
        <f>IF(W16=0, "    ---- ", IF(ABS(ROUND(100/W16*X16-100,1))&lt;999,ROUND(100/W16*X16-100,1),IF(ROUND(100/W16*X16-100,1)&gt;999,999,-999)))</f>
        <v>-1.2</v>
      </c>
      <c r="Z16" s="477"/>
      <c r="AA16" s="477">
        <v>11.92</v>
      </c>
      <c r="AB16" s="475"/>
      <c r="AC16" s="477">
        <v>35.357093009035765</v>
      </c>
      <c r="AD16" s="477">
        <v>34.235306954116083</v>
      </c>
      <c r="AE16" s="313">
        <f>IF(AC16=0, "    ---- ", IF(ABS(ROUND(100/AC16*AD16-100,1))&lt;999,ROUND(100/AC16*AD16-100,1),IF(ROUND(100/AC16*AD16-100,1)&gt;999,999,-999)))</f>
        <v>-3.2</v>
      </c>
      <c r="AF16" s="477">
        <v>26.4</v>
      </c>
      <c r="AG16" s="477">
        <v>23.5</v>
      </c>
      <c r="AH16" s="313">
        <f>IF(AF16=0, "    ---- ", IF(ABS(ROUND(100/AF16*AG16-100,1))&lt;999,ROUND(100/AF16*AG16-100,1),IF(ROUND(100/AF16*AG16-100,1)&gt;999,999,-999)))</f>
        <v>-11</v>
      </c>
      <c r="AI16" s="475"/>
      <c r="AJ16" s="475"/>
      <c r="AK16" s="475"/>
      <c r="AL16" s="482"/>
      <c r="AM16" s="482"/>
    </row>
    <row r="17" spans="1:39" s="137" customFormat="1" ht="18.75" x14ac:dyDescent="0.3">
      <c r="A17" s="108"/>
      <c r="B17" s="475"/>
      <c r="C17" s="480"/>
      <c r="D17" s="475"/>
      <c r="E17" s="475"/>
      <c r="F17" s="475"/>
      <c r="G17" s="475"/>
      <c r="H17" s="476"/>
      <c r="I17" s="475"/>
      <c r="J17" s="475"/>
      <c r="K17" s="477"/>
      <c r="L17" s="477"/>
      <c r="M17" s="475"/>
      <c r="N17" s="475"/>
      <c r="O17" s="475"/>
      <c r="P17" s="475"/>
      <c r="Q17" s="477"/>
      <c r="R17" s="477"/>
      <c r="S17" s="475"/>
      <c r="T17" s="477"/>
      <c r="U17" s="477"/>
      <c r="V17" s="475"/>
      <c r="W17" s="477"/>
      <c r="X17" s="477"/>
      <c r="Y17" s="475"/>
      <c r="Z17" s="477"/>
      <c r="AA17" s="477"/>
      <c r="AB17" s="475"/>
      <c r="AC17" s="477"/>
      <c r="AD17" s="477"/>
      <c r="AE17" s="475"/>
      <c r="AF17" s="477"/>
      <c r="AG17" s="477"/>
      <c r="AH17" s="475"/>
      <c r="AI17" s="475"/>
      <c r="AJ17" s="475"/>
      <c r="AK17" s="475"/>
      <c r="AL17" s="482"/>
      <c r="AM17" s="482"/>
    </row>
    <row r="18" spans="1:39" s="137" customFormat="1" ht="18.75" x14ac:dyDescent="0.3">
      <c r="A18" s="108" t="s">
        <v>436</v>
      </c>
      <c r="B18" s="313">
        <v>23.312999999999999</v>
      </c>
      <c r="C18" s="483">
        <v>24.184000000000001</v>
      </c>
      <c r="D18" s="313">
        <f>IF(B18=0, "    ---- ", IF(ABS(ROUND(100/B18*C18-100,1))&lt;999,ROUND(100/B18*C18-100,1),IF(ROUND(100/B18*C18-100,1)&gt;999,999,-999)))</f>
        <v>3.7</v>
      </c>
      <c r="E18" s="313">
        <v>3903.4079999999999</v>
      </c>
      <c r="F18" s="313">
        <v>3193.4459999999999</v>
      </c>
      <c r="G18" s="313">
        <f>IF(E18=0, "    ---- ", IF(ABS(ROUND(100/E18*F18-100,1))&lt;999,ROUND(100/E18*F18-100,1),IF(ROUND(100/E18*F18-100,1)&gt;999,999,-999)))</f>
        <v>-18.2</v>
      </c>
      <c r="H18" s="444"/>
      <c r="I18" s="313"/>
      <c r="J18" s="313"/>
      <c r="K18" s="311">
        <v>0.252</v>
      </c>
      <c r="L18" s="311">
        <v>0</v>
      </c>
      <c r="M18" s="313">
        <f>IF(K18=0, "    ---- ", IF(ABS(ROUND(100/K18*L18-100,1))&lt;999,ROUND(100/K18*L18-100,1),IF(ROUND(100/K18*L18-100,1)&gt;999,999,-999)))</f>
        <v>-100</v>
      </c>
      <c r="N18" s="313">
        <v>24104.312175999999</v>
      </c>
      <c r="O18" s="484">
        <v>21177.970114</v>
      </c>
      <c r="P18" s="313">
        <f>IF(N18=0, "    ---- ", IF(ABS(ROUND(100/N18*O18-100,1))&lt;999,ROUND(100/N18*O18-100,1),IF(ROUND(100/N18*O18-100,1)&gt;999,999,-999)))</f>
        <v>-12.1</v>
      </c>
      <c r="Q18" s="311">
        <v>65</v>
      </c>
      <c r="R18" s="311">
        <v>60</v>
      </c>
      <c r="S18" s="313">
        <f>IF(Q18=0, "    ---- ", IF(ABS(ROUND(100/Q18*R18-100,1))&lt;999,ROUND(100/Q18*R18-100,1),IF(ROUND(100/Q18*R18-100,1)&gt;999,999,-999)))</f>
        <v>-7.7</v>
      </c>
      <c r="T18" s="311">
        <v>1566</v>
      </c>
      <c r="U18" s="311">
        <v>1118</v>
      </c>
      <c r="V18" s="313">
        <f>IF(T18=0, "    ---- ", IF(ABS(ROUND(100/T18*U18-100,1))&lt;999,ROUND(100/T18*U18-100,1),IF(ROUND(100/T18*U18-100,1)&gt;999,999,-999)))</f>
        <v>-28.6</v>
      </c>
      <c r="W18" s="311">
        <v>9957</v>
      </c>
      <c r="X18" s="311">
        <v>9659</v>
      </c>
      <c r="Y18" s="313">
        <f>IF(W18=0, "    ---- ", IF(ABS(ROUND(100/W18*X18-100,1))&lt;999,ROUND(100/W18*X18-100,1),IF(ROUND(100/W18*X18-100,1)&gt;999,999,-999)))</f>
        <v>-3</v>
      </c>
      <c r="Z18" s="311">
        <v>540.70221316999994</v>
      </c>
      <c r="AA18" s="311">
        <v>268.61533197000006</v>
      </c>
      <c r="AB18" s="313">
        <f>IF(Z18=0, "    ---- ", IF(ABS(ROUND(100/Z18*AA18-100,1))&lt;999,ROUND(100/Z18*AA18-100,1),IF(ROUND(100/Z18*AA18-100,1)&gt;999,999,-999)))</f>
        <v>-50.3</v>
      </c>
      <c r="AC18" s="311">
        <v>1629.461</v>
      </c>
      <c r="AD18" s="311">
        <v>1696.7739999999999</v>
      </c>
      <c r="AE18" s="313">
        <f>IF(AC18=0, "    ---- ", IF(ABS(ROUND(100/AC18*AD18-100,1))&lt;999,ROUND(100/AC18*AD18-100,1),IF(ROUND(100/AC18*AD18-100,1)&gt;999,999,-999)))</f>
        <v>4.0999999999999996</v>
      </c>
      <c r="AF18" s="311">
        <v>5856</v>
      </c>
      <c r="AG18" s="311">
        <v>4713</v>
      </c>
      <c r="AH18" s="313">
        <f>IF(AF18=0, "    ---- ", IF(ABS(ROUND(100/AF18*AG18-100,1))&lt;999,ROUND(100/AF18*AG18-100,1),IF(ROUND(100/AF18*AG18-100,1)&gt;999,999,-999)))</f>
        <v>-19.5</v>
      </c>
      <c r="AI18" s="313">
        <f>B18+E18+H18+K18+N18+Q18+T18+W18+Z18+AC18+AF18</f>
        <v>47645.44838917</v>
      </c>
      <c r="AJ18" s="313">
        <f>C18+F18+I18+L18+O18+R18+U18+X18+AA18+AD18+AG18</f>
        <v>41910.989445970001</v>
      </c>
      <c r="AK18" s="313">
        <f>IF(AI18=0, "    ---- ", IF(ABS(ROUND(100/AI18*AJ18-100,1))&lt;999,ROUND(100/AI18*AJ18-100,1),IF(ROUND(100/AI18*AJ18-100,1)&gt;999,999,-999)))</f>
        <v>-12</v>
      </c>
      <c r="AL18" s="482"/>
      <c r="AM18" s="482"/>
    </row>
    <row r="19" spans="1:39" s="137" customFormat="1" ht="18.75" x14ac:dyDescent="0.3">
      <c r="A19" s="108"/>
      <c r="B19" s="313"/>
      <c r="C19" s="483"/>
      <c r="D19" s="313"/>
      <c r="E19" s="313"/>
      <c r="F19" s="313"/>
      <c r="G19" s="313"/>
      <c r="H19" s="444"/>
      <c r="I19" s="313"/>
      <c r="J19" s="313"/>
      <c r="K19" s="311"/>
      <c r="L19" s="311"/>
      <c r="M19" s="313"/>
      <c r="N19" s="313"/>
      <c r="O19" s="484"/>
      <c r="P19" s="313"/>
      <c r="Q19" s="311"/>
      <c r="R19" s="311"/>
      <c r="S19" s="313"/>
      <c r="T19" s="311"/>
      <c r="U19" s="311"/>
      <c r="V19" s="313"/>
      <c r="W19" s="311"/>
      <c r="X19" s="311"/>
      <c r="Y19" s="313"/>
      <c r="Z19" s="311"/>
      <c r="AA19" s="311"/>
      <c r="AB19" s="313"/>
      <c r="AC19" s="311"/>
      <c r="AD19" s="311"/>
      <c r="AE19" s="313"/>
      <c r="AF19" s="311"/>
      <c r="AG19" s="311"/>
      <c r="AH19" s="313"/>
      <c r="AI19" s="313"/>
      <c r="AJ19" s="313"/>
      <c r="AK19" s="313"/>
      <c r="AL19" s="482"/>
      <c r="AM19" s="482"/>
    </row>
    <row r="20" spans="1:39" s="137" customFormat="1" ht="18.75" x14ac:dyDescent="0.3">
      <c r="A20" s="556" t="s">
        <v>437</v>
      </c>
      <c r="B20" s="485"/>
      <c r="C20" s="485"/>
      <c r="D20" s="485"/>
      <c r="E20" s="485"/>
      <c r="F20" s="485">
        <v>67.727999999999994</v>
      </c>
      <c r="G20" s="485" t="str">
        <f>IF(E20=0, "    ---- ", IF(ABS(ROUND(100/E20*F20-100,1))&lt;999,ROUND(100/E20*F20-100,1),IF(ROUND(100/E20*F20-100,1)&gt;999,999,-999)))</f>
        <v xml:space="preserve">    ---- </v>
      </c>
      <c r="H20" s="486"/>
      <c r="I20" s="485"/>
      <c r="J20" s="485"/>
      <c r="K20" s="487"/>
      <c r="L20" s="488"/>
      <c r="M20" s="485"/>
      <c r="N20" s="485">
        <v>1061</v>
      </c>
      <c r="O20" s="489">
        <v>1693</v>
      </c>
      <c r="P20" s="485">
        <f>IF(N20=0, "    ---- ", IF(ABS(ROUND(100/N20*O20-100,1))&lt;999,ROUND(100/N20*O20-100,1),IF(ROUND(100/N20*O20-100,1)&gt;999,999,-999)))</f>
        <v>59.6</v>
      </c>
      <c r="Q20" s="490">
        <v>76</v>
      </c>
      <c r="R20" s="490">
        <v>77</v>
      </c>
      <c r="S20" s="485">
        <f>IF(Q20=0, "    ---- ", IF(ABS(ROUND(100/Q20*R20-100,1))&lt;999,ROUND(100/Q20*R20-100,1),IF(ROUND(100/Q20*R20-100,1)&gt;999,999,-999)))</f>
        <v>1.3</v>
      </c>
      <c r="T20" s="490">
        <v>2622</v>
      </c>
      <c r="U20" s="490">
        <v>2602</v>
      </c>
      <c r="V20" s="485">
        <f>IF(T20=0, "    ---- ", IF(ABS(ROUND(100/T20*U20-100,1))&lt;999,ROUND(100/T20*U20-100,1),IF(ROUND(100/T20*U20-100,1)&gt;999,999,-999)))</f>
        <v>-0.8</v>
      </c>
      <c r="W20" s="490">
        <v>1868</v>
      </c>
      <c r="X20" s="490">
        <v>1630</v>
      </c>
      <c r="Y20" s="485">
        <f>IF(W20=0, "    ---- ", IF(ABS(ROUND(100/W20*X20-100,1))&lt;999,ROUND(100/W20*X20-100,1),IF(ROUND(100/W20*X20-100,1)&gt;999,999,-999)))</f>
        <v>-12.7</v>
      </c>
      <c r="Z20" s="490"/>
      <c r="AA20" s="490">
        <v>13.512983482634199</v>
      </c>
      <c r="AB20" s="485"/>
      <c r="AC20" s="490">
        <v>719.12300000000005</v>
      </c>
      <c r="AD20" s="490">
        <v>-13.919</v>
      </c>
      <c r="AE20" s="485">
        <f>IF(AC20=0, "    ---- ", IF(ABS(ROUND(100/AC20*AD20-100,1))&lt;999,ROUND(100/AC20*AD20-100,1),IF(ROUND(100/AC20*AD20-100,1)&gt;999,999,-999)))</f>
        <v>-101.9</v>
      </c>
      <c r="AF20" s="490">
        <v>12836</v>
      </c>
      <c r="AG20" s="490">
        <v>12004</v>
      </c>
      <c r="AH20" s="485">
        <f>IF(AF20=0, "    ---- ", IF(ABS(ROUND(100/AF20*AG20-100,1))&lt;999,ROUND(100/AF20*AG20-100,1),IF(ROUND(100/AF20*AG20-100,1)&gt;999,999,-999)))</f>
        <v>-6.5</v>
      </c>
      <c r="AI20" s="485">
        <f>B20+E20+H20+K20+N20+Q20+T20+W20+Z20+AC20+AF20</f>
        <v>19182.123</v>
      </c>
      <c r="AJ20" s="485">
        <f>C20+F20+I20+L20+O20+R20+U20+X20+AA20+AD20+AG20</f>
        <v>18073.321983482634</v>
      </c>
      <c r="AK20" s="485">
        <f>IF(AI20=0, "    ---- ", IF(ABS(ROUND(100/AI20*AJ20-100,1))&lt;999,ROUND(100/AI20*AJ20-100,1),IF(ROUND(100/AI20*AJ20-100,1)&gt;999,999,-999)))</f>
        <v>-5.8</v>
      </c>
      <c r="AL20" s="482"/>
      <c r="AM20" s="482"/>
    </row>
    <row r="21" spans="1:39" ht="18.75" x14ac:dyDescent="0.3">
      <c r="A21" s="78"/>
      <c r="N21" s="73"/>
      <c r="T21" s="73"/>
      <c r="AF21" s="73"/>
      <c r="AI21" s="73"/>
      <c r="AM21" s="192"/>
    </row>
  </sheetData>
  <mergeCells count="32">
    <mergeCell ref="AQ6:AS6"/>
    <mergeCell ref="AT6:AV6"/>
    <mergeCell ref="AW6:AY6"/>
    <mergeCell ref="AZ6:BB6"/>
    <mergeCell ref="W6:Y6"/>
    <mergeCell ref="Z6:AB6"/>
    <mergeCell ref="AC6:AE6"/>
    <mergeCell ref="AF6:AH6"/>
    <mergeCell ref="AI6:AK6"/>
    <mergeCell ref="AN6:AP6"/>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W5:Y5"/>
    <mergeCell ref="B5:D5"/>
    <mergeCell ref="E5:G5"/>
    <mergeCell ref="H5:J5"/>
    <mergeCell ref="K5:M5"/>
    <mergeCell ref="Q5:S5"/>
  </mergeCells>
  <hyperlinks>
    <hyperlink ref="B1" location="Innhold!A1" display="Tilbak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2:Q65"/>
  <sheetViews>
    <sheetView showGridLines="0" zoomScale="90" zoomScaleNormal="90" workbookViewId="0">
      <selection activeCell="A3" sqref="A3"/>
    </sheetView>
  </sheetViews>
  <sheetFormatPr baseColWidth="10" defaultRowHeight="12.75" x14ac:dyDescent="0.2"/>
  <cols>
    <col min="1" max="1" width="66.28515625" style="1" customWidth="1"/>
    <col min="2" max="2" width="4.28515625" style="49"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401"/>
      <c r="D2" s="401"/>
      <c r="E2" s="401"/>
    </row>
    <row r="3" spans="1:17" x14ac:dyDescent="0.2">
      <c r="A3" s="42" t="s">
        <v>63</v>
      </c>
    </row>
    <row r="4" spans="1:17" x14ac:dyDescent="0.2">
      <c r="C4" s="401"/>
      <c r="D4" s="401"/>
      <c r="E4" s="401"/>
      <c r="F4" s="401"/>
      <c r="G4" s="401"/>
      <c r="H4" s="401"/>
      <c r="I4" s="401"/>
      <c r="J4" s="401"/>
      <c r="K4" s="401"/>
    </row>
    <row r="6" spans="1:17" ht="15.75" x14ac:dyDescent="0.25">
      <c r="C6" s="409" t="s">
        <v>17</v>
      </c>
      <c r="D6" s="3"/>
      <c r="E6" s="409"/>
    </row>
    <row r="7" spans="1:17" ht="18.75" customHeight="1" x14ac:dyDescent="0.2">
      <c r="C7" s="3"/>
      <c r="D7" s="3"/>
      <c r="E7" s="49"/>
    </row>
    <row r="8" spans="1:17" ht="15.75" x14ac:dyDescent="0.25">
      <c r="B8" s="402">
        <v>1</v>
      </c>
      <c r="C8" s="403" t="s">
        <v>324</v>
      </c>
      <c r="E8" s="493"/>
    </row>
    <row r="9" spans="1:17" ht="31.5" x14ac:dyDescent="0.2">
      <c r="B9" s="402">
        <v>2</v>
      </c>
      <c r="C9" s="406" t="s">
        <v>325</v>
      </c>
      <c r="E9" s="8"/>
      <c r="Q9" s="3"/>
    </row>
    <row r="10" spans="1:17" ht="47.25" x14ac:dyDescent="0.2">
      <c r="B10" s="402">
        <v>3</v>
      </c>
      <c r="C10" s="403" t="s">
        <v>326</v>
      </c>
      <c r="E10" s="8"/>
    </row>
    <row r="11" spans="1:17" ht="141.75" x14ac:dyDescent="0.2">
      <c r="B11" s="402">
        <v>4</v>
      </c>
      <c r="C11" s="404" t="s">
        <v>327</v>
      </c>
      <c r="E11" s="8"/>
    </row>
    <row r="12" spans="1:17" ht="47.25" x14ac:dyDescent="0.2">
      <c r="B12" s="402">
        <v>5</v>
      </c>
      <c r="C12" s="406" t="s">
        <v>328</v>
      </c>
      <c r="E12" s="3"/>
    </row>
    <row r="13" spans="1:17" ht="31.5" x14ac:dyDescent="0.2">
      <c r="B13" s="402">
        <v>6</v>
      </c>
      <c r="C13" s="403" t="s">
        <v>22</v>
      </c>
      <c r="E13" s="3"/>
    </row>
    <row r="14" spans="1:17" ht="15.75" x14ac:dyDescent="0.2">
      <c r="B14" s="402">
        <v>7</v>
      </c>
      <c r="C14" s="403" t="s">
        <v>24</v>
      </c>
    </row>
    <row r="15" spans="1:17" ht="18.75" customHeight="1" x14ac:dyDescent="0.2">
      <c r="B15" s="402">
        <v>8</v>
      </c>
      <c r="C15" s="403" t="s">
        <v>18</v>
      </c>
    </row>
    <row r="16" spans="1:17" ht="18.75" customHeight="1" x14ac:dyDescent="0.2">
      <c r="B16" s="402">
        <v>9</v>
      </c>
      <c r="C16" s="403" t="s">
        <v>19</v>
      </c>
    </row>
    <row r="17" spans="2:9" ht="15.75" x14ac:dyDescent="0.25">
      <c r="B17" s="402">
        <v>10</v>
      </c>
      <c r="C17" s="403" t="s">
        <v>23</v>
      </c>
      <c r="E17" s="409"/>
    </row>
    <row r="18" spans="2:9" ht="15.75" x14ac:dyDescent="0.2">
      <c r="B18" s="402">
        <v>11</v>
      </c>
      <c r="C18" s="403" t="s">
        <v>25</v>
      </c>
      <c r="E18" s="8"/>
    </row>
    <row r="19" spans="2:9" ht="15.75" x14ac:dyDescent="0.2">
      <c r="B19" s="402">
        <v>12</v>
      </c>
      <c r="C19" s="403" t="s">
        <v>20</v>
      </c>
      <c r="E19" s="8"/>
    </row>
    <row r="20" spans="2:9" ht="15.75" x14ac:dyDescent="0.2">
      <c r="B20" s="402">
        <v>13</v>
      </c>
      <c r="C20" s="403" t="s">
        <v>330</v>
      </c>
      <c r="E20" s="3"/>
    </row>
    <row r="21" spans="2:9" ht="15.75" x14ac:dyDescent="0.2">
      <c r="B21" s="402">
        <v>14</v>
      </c>
      <c r="C21" s="403" t="s">
        <v>21</v>
      </c>
      <c r="E21" s="494"/>
    </row>
    <row r="22" spans="2:9" ht="47.25" x14ac:dyDescent="0.2">
      <c r="B22" s="402">
        <v>15</v>
      </c>
      <c r="C22" s="403" t="s">
        <v>331</v>
      </c>
      <c r="E22" s="3"/>
    </row>
    <row r="23" spans="2:9" ht="31.5" x14ac:dyDescent="0.2">
      <c r="B23" s="402">
        <v>16</v>
      </c>
      <c r="C23" s="406" t="s">
        <v>418</v>
      </c>
      <c r="D23" s="407"/>
      <c r="E23" s="401"/>
      <c r="F23" s="407"/>
      <c r="G23" s="2"/>
      <c r="H23" s="2"/>
      <c r="I23" s="2"/>
    </row>
    <row r="24" spans="2:9" ht="18.75" customHeight="1" x14ac:dyDescent="0.25">
      <c r="B24" s="405">
        <v>17</v>
      </c>
      <c r="C24" s="408" t="s">
        <v>329</v>
      </c>
    </row>
    <row r="25" spans="2:9" ht="18.75" customHeight="1" x14ac:dyDescent="0.25">
      <c r="B25" s="405">
        <v>18</v>
      </c>
      <c r="C25" s="408" t="s">
        <v>332</v>
      </c>
    </row>
    <row r="26" spans="2:9" ht="18.75" customHeight="1" x14ac:dyDescent="0.25">
      <c r="B26" s="405"/>
      <c r="C26" s="491"/>
    </row>
    <row r="27" spans="2:9" ht="18.75" customHeight="1" x14ac:dyDescent="0.2">
      <c r="C27" s="507"/>
    </row>
    <row r="28" spans="2:9" ht="18.75" customHeight="1" x14ac:dyDescent="0.2">
      <c r="C28" s="491"/>
    </row>
    <row r="29" spans="2:9" ht="18.75" customHeight="1" x14ac:dyDescent="0.2">
      <c r="C29" s="491"/>
    </row>
    <row r="30" spans="2:9" ht="15.75" x14ac:dyDescent="0.2">
      <c r="C30" s="491"/>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D42" s="3"/>
      <c r="E42" s="3"/>
      <c r="F42" s="3"/>
      <c r="G42" s="3"/>
      <c r="H42" s="3"/>
      <c r="I42" s="3"/>
      <c r="J42" s="3"/>
      <c r="K42" s="3"/>
      <c r="L42" s="3"/>
      <c r="M42" s="3"/>
      <c r="N42" s="3"/>
    </row>
    <row r="43" spans="1:14" ht="18.75" customHeight="1" x14ac:dyDescent="0.2">
      <c r="A43" s="4"/>
      <c r="B43" s="492"/>
      <c r="C43" s="4"/>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401"/>
      <c r="E50" s="401"/>
      <c r="F50" s="401"/>
      <c r="G50" s="401"/>
      <c r="H50" s="401"/>
      <c r="I50" s="401"/>
      <c r="J50" s="401"/>
      <c r="K50" s="401"/>
      <c r="L50" s="401"/>
      <c r="M50" s="401"/>
      <c r="N50" s="401"/>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K111"/>
  <sheetViews>
    <sheetView showGridLines="0" showZeros="0" zoomScale="85" zoomScaleNormal="85" workbookViewId="0">
      <pane ySplit="7" topLeftCell="A50" activePane="bottomLeft" state="frozen"/>
      <selection pane="bottomLeft" activeCell="A4" sqref="A4"/>
    </sheetView>
  </sheetViews>
  <sheetFormatPr baseColWidth="10" defaultColWidth="11.42578125" defaultRowHeight="12.75" x14ac:dyDescent="0.2"/>
  <cols>
    <col min="1" max="1" width="49" style="86" customWidth="1"/>
    <col min="2" max="3" width="15.7109375" style="86" customWidth="1"/>
    <col min="4" max="4" width="8.7109375" style="86" customWidth="1"/>
    <col min="5" max="5" width="9" style="86" bestFit="1" customWidth="1"/>
    <col min="6" max="6" width="4.7109375" style="86" customWidth="1"/>
    <col min="7" max="8" width="15.7109375" style="86" customWidth="1"/>
    <col min="9" max="9" width="8.7109375" style="86" customWidth="1"/>
    <col min="10" max="10" width="9" style="86" bestFit="1" customWidth="1"/>
    <col min="11" max="11" width="4.7109375" style="86" customWidth="1"/>
    <col min="12" max="12" width="18.42578125" style="86" customWidth="1"/>
    <col min="13" max="13" width="17.85546875" style="86" customWidth="1"/>
    <col min="14" max="14" width="8.7109375" style="86" customWidth="1"/>
    <col min="15" max="15" width="9" style="86" bestFit="1" customWidth="1"/>
    <col min="16" max="16" width="13.42578125" style="86" hidden="1" customWidth="1"/>
    <col min="17" max="17" width="14.85546875" style="194" hidden="1" customWidth="1"/>
    <col min="18" max="18" width="13.85546875" style="194" hidden="1" customWidth="1"/>
    <col min="19" max="20" width="15.7109375" style="194" hidden="1" customWidth="1"/>
    <col min="21" max="21" width="11.42578125" style="86" hidden="1" customWidth="1"/>
    <col min="22" max="24" width="11.42578125" style="86" customWidth="1"/>
    <col min="25" max="16384" width="11.42578125" style="86"/>
  </cols>
  <sheetData>
    <row r="1" spans="1:21" ht="20.25" x14ac:dyDescent="0.3">
      <c r="A1" s="79" t="s">
        <v>94</v>
      </c>
      <c r="B1" s="72" t="s">
        <v>64</v>
      </c>
      <c r="C1" s="73"/>
      <c r="D1" s="73"/>
      <c r="E1" s="73"/>
      <c r="F1" s="73"/>
      <c r="G1" s="73"/>
      <c r="H1" s="73"/>
      <c r="I1" s="73"/>
      <c r="J1" s="73"/>
      <c r="K1" s="73"/>
      <c r="L1" s="73"/>
      <c r="M1" s="73"/>
      <c r="N1" s="73"/>
      <c r="O1" s="73"/>
      <c r="P1" s="73"/>
    </row>
    <row r="2" spans="1:21" ht="20.25" x14ac:dyDescent="0.3">
      <c r="A2" s="79" t="s">
        <v>95</v>
      </c>
      <c r="B2" s="73"/>
      <c r="C2" s="73"/>
      <c r="D2" s="73"/>
      <c r="E2" s="73"/>
      <c r="F2" s="73"/>
      <c r="G2" s="73"/>
      <c r="H2" s="73"/>
      <c r="I2" s="73"/>
      <c r="J2" s="73"/>
      <c r="K2" s="73"/>
      <c r="L2" s="73"/>
      <c r="M2" s="73"/>
      <c r="N2" s="73"/>
      <c r="O2" s="73"/>
      <c r="P2" s="73"/>
    </row>
    <row r="3" spans="1:21" ht="18.75" x14ac:dyDescent="0.3">
      <c r="A3" s="634" t="s">
        <v>96</v>
      </c>
      <c r="B3" s="634"/>
      <c r="C3" s="73"/>
      <c r="D3" s="73"/>
      <c r="E3" s="73"/>
      <c r="F3" s="73"/>
      <c r="G3" s="73"/>
      <c r="H3" s="73"/>
      <c r="I3" s="73"/>
      <c r="J3" s="73"/>
      <c r="K3" s="73"/>
      <c r="L3" s="73"/>
      <c r="M3" s="73"/>
      <c r="N3" s="73"/>
      <c r="O3" s="73"/>
      <c r="P3" s="73"/>
    </row>
    <row r="4" spans="1:21" ht="18.75" x14ac:dyDescent="0.3">
      <c r="A4" s="81" t="s">
        <v>195</v>
      </c>
      <c r="B4" s="82"/>
      <c r="C4" s="83"/>
      <c r="D4" s="83"/>
      <c r="E4" s="84"/>
      <c r="F4" s="85"/>
      <c r="G4" s="82"/>
      <c r="H4" s="83"/>
      <c r="I4" s="83"/>
      <c r="J4" s="84"/>
      <c r="K4" s="85"/>
      <c r="L4" s="82"/>
      <c r="M4" s="83"/>
      <c r="N4" s="83"/>
      <c r="O4" s="84"/>
      <c r="P4" s="113"/>
      <c r="Q4" s="218"/>
      <c r="R4" s="219"/>
      <c r="S4" s="220"/>
      <c r="T4" s="219"/>
    </row>
    <row r="5" spans="1:21" ht="22.5" x14ac:dyDescent="0.3">
      <c r="A5" s="87"/>
      <c r="B5" s="635" t="s">
        <v>97</v>
      </c>
      <c r="C5" s="636"/>
      <c r="D5" s="636"/>
      <c r="E5" s="637"/>
      <c r="F5" s="88"/>
      <c r="G5" s="635" t="s">
        <v>98</v>
      </c>
      <c r="H5" s="636"/>
      <c r="I5" s="636"/>
      <c r="J5" s="637"/>
      <c r="K5" s="89"/>
      <c r="L5" s="635" t="s">
        <v>99</v>
      </c>
      <c r="M5" s="636"/>
      <c r="N5" s="636"/>
      <c r="O5" s="637"/>
      <c r="P5" s="88"/>
      <c r="Q5" s="638" t="s">
        <v>170</v>
      </c>
      <c r="R5" s="633"/>
      <c r="S5" s="632" t="s">
        <v>171</v>
      </c>
      <c r="T5" s="633"/>
    </row>
    <row r="6" spans="1:21" ht="18.75" x14ac:dyDescent="0.3">
      <c r="A6" s="90"/>
      <c r="B6" s="91"/>
      <c r="C6" s="92"/>
      <c r="D6" s="92" t="s">
        <v>100</v>
      </c>
      <c r="E6" s="93" t="s">
        <v>37</v>
      </c>
      <c r="F6" s="94"/>
      <c r="G6" s="91"/>
      <c r="H6" s="92"/>
      <c r="I6" s="92" t="s">
        <v>100</v>
      </c>
      <c r="J6" s="93" t="s">
        <v>37</v>
      </c>
      <c r="K6" s="94"/>
      <c r="L6" s="91"/>
      <c r="M6" s="92"/>
      <c r="N6" s="92" t="s">
        <v>100</v>
      </c>
      <c r="O6" s="93" t="s">
        <v>37</v>
      </c>
      <c r="P6" s="99"/>
      <c r="Q6" s="221"/>
      <c r="R6" s="222"/>
      <c r="S6" s="223"/>
      <c r="T6" s="222"/>
    </row>
    <row r="7" spans="1:21" ht="15.75" x14ac:dyDescent="0.25">
      <c r="A7" s="95" t="s">
        <v>101</v>
      </c>
      <c r="B7" s="96">
        <v>2015</v>
      </c>
      <c r="C7" s="96">
        <v>2016</v>
      </c>
      <c r="D7" s="97" t="s">
        <v>102</v>
      </c>
      <c r="E7" s="98" t="s">
        <v>38</v>
      </c>
      <c r="F7" s="99"/>
      <c r="G7" s="96">
        <v>2015</v>
      </c>
      <c r="H7" s="96">
        <v>2016</v>
      </c>
      <c r="I7" s="97" t="s">
        <v>102</v>
      </c>
      <c r="J7" s="98" t="s">
        <v>38</v>
      </c>
      <c r="K7" s="94"/>
      <c r="L7" s="96">
        <v>2015</v>
      </c>
      <c r="M7" s="96">
        <v>2016</v>
      </c>
      <c r="N7" s="97" t="s">
        <v>102</v>
      </c>
      <c r="O7" s="98" t="s">
        <v>38</v>
      </c>
      <c r="P7" s="99"/>
      <c r="Q7" s="224">
        <v>2015</v>
      </c>
      <c r="R7" s="225">
        <v>2016</v>
      </c>
      <c r="S7" s="226">
        <v>2015</v>
      </c>
      <c r="T7" s="225">
        <v>2016</v>
      </c>
      <c r="U7" s="86" t="s">
        <v>175</v>
      </c>
    </row>
    <row r="8" spans="1:21" ht="18.75" x14ac:dyDescent="0.3">
      <c r="A8" s="100" t="s">
        <v>0</v>
      </c>
      <c r="B8" s="130"/>
      <c r="C8" s="102"/>
      <c r="D8" s="103"/>
      <c r="E8" s="180"/>
      <c r="F8" s="102"/>
      <c r="G8" s="131"/>
      <c r="H8" s="102"/>
      <c r="I8" s="103"/>
      <c r="J8" s="180"/>
      <c r="K8" s="180"/>
      <c r="L8" s="130"/>
      <c r="M8" s="130"/>
      <c r="N8" s="102"/>
      <c r="O8" s="180"/>
      <c r="P8" s="141"/>
      <c r="Q8" s="227" t="s">
        <v>0</v>
      </c>
      <c r="R8" s="228"/>
      <c r="S8" s="229"/>
      <c r="T8" s="228"/>
      <c r="U8" s="86" t="s">
        <v>183</v>
      </c>
    </row>
    <row r="9" spans="1:21" ht="18.75" x14ac:dyDescent="0.3">
      <c r="A9" s="199" t="s">
        <v>103</v>
      </c>
      <c r="B9" s="180">
        <v>52816.702380000002</v>
      </c>
      <c r="C9" s="180">
        <v>52816.702400000002</v>
      </c>
      <c r="D9" s="103">
        <f t="shared" ref="D9:D31" si="0">IF(B9=0, "    ---- ", IF(ABS(ROUND(100/B9*C9-100,1))&lt;999,ROUND(100/B9*C9-100,1),IF(ROUND(100/B9*C9-100,1)&gt;999,999,-999)))</f>
        <v>0</v>
      </c>
      <c r="E9" s="180">
        <f>100/C$31*C9</f>
        <v>0.31091881416219574</v>
      </c>
      <c r="F9" s="141"/>
      <c r="G9" s="180">
        <v>3472.68995</v>
      </c>
      <c r="H9" s="180">
        <v>3472.68995</v>
      </c>
      <c r="I9" s="103">
        <f t="shared" ref="I9:I31" si="1">IF(G9=0, "    ---- ", IF(ABS(ROUND(100/G9*H9-100,1))&lt;999,ROUND(100/G9*H9-100,1),IF(ROUND(100/G9*H9-100,1)&gt;999,999,-999)))</f>
        <v>0</v>
      </c>
      <c r="J9" s="180">
        <f>100/H$31*H9</f>
        <v>1.0021012162598584</v>
      </c>
      <c r="K9" s="102"/>
      <c r="L9" s="180">
        <v>0</v>
      </c>
      <c r="M9" s="180">
        <v>0</v>
      </c>
      <c r="N9" s="103"/>
      <c r="O9" s="180">
        <f t="shared" ref="O9" si="2">100/M$31*M9</f>
        <v>0</v>
      </c>
      <c r="P9" s="214" t="s">
        <v>179</v>
      </c>
      <c r="Q9" s="230">
        <f t="shared" ref="Q9:Q30" ca="1" si="3">INDIRECT("'" &amp; $A9 &amp; "'!" &amp; $U$7)</f>
        <v>0</v>
      </c>
      <c r="R9" s="228">
        <f t="shared" ref="R9:R30" ca="1" si="4">INDIRECT("'" &amp; $A9 &amp; "'!" &amp; $U$8)</f>
        <v>0</v>
      </c>
      <c r="S9" s="230">
        <f t="shared" ref="S9:S30" ca="1" si="5">INDIRECT("'" &amp; $A9 &amp; "'!" &amp; $U$9)</f>
        <v>0</v>
      </c>
      <c r="T9" s="228">
        <f t="shared" ref="T9:T30" ca="1" si="6">INDIRECT("'" &amp; $A9 &amp; "'!" &amp; $U$10)</f>
        <v>0</v>
      </c>
      <c r="U9" s="86" t="s">
        <v>187</v>
      </c>
    </row>
    <row r="10" spans="1:21" ht="18.75" x14ac:dyDescent="0.3">
      <c r="A10" s="199" t="s">
        <v>104</v>
      </c>
      <c r="B10" s="180">
        <v>97687.32</v>
      </c>
      <c r="C10" s="180">
        <v>100639.04400000001</v>
      </c>
      <c r="D10" s="103">
        <f t="shared" si="0"/>
        <v>3</v>
      </c>
      <c r="E10" s="180">
        <f t="shared" ref="E10:E30" si="7">100/C$31*C10</f>
        <v>0.59243706625078973</v>
      </c>
      <c r="F10" s="141"/>
      <c r="G10" s="180">
        <v>5051</v>
      </c>
      <c r="H10" s="180">
        <v>64793.247000000003</v>
      </c>
      <c r="I10" s="103">
        <f t="shared" si="1"/>
        <v>999</v>
      </c>
      <c r="J10" s="180">
        <f t="shared" ref="J10:J30" si="8">100/H$31*H10</f>
        <v>18.697146177453998</v>
      </c>
      <c r="K10" s="102"/>
      <c r="L10" s="180">
        <v>855272.66299999994</v>
      </c>
      <c r="M10" s="180">
        <v>858022.54099999997</v>
      </c>
      <c r="N10" s="103">
        <f t="shared" ref="N10:N31" si="9">IF(L10=0, "    ---- ", IF(ABS(ROUND(100/L10*M10-100,1))&lt;999,ROUND(100/L10*M10-100,1),IF(ROUND(100/L10*M10-100,1)&gt;999,999,-999)))</f>
        <v>0.3</v>
      </c>
      <c r="O10" s="180">
        <f t="shared" ref="O10:O30" si="10">100/M$31*M10</f>
        <v>9.3639658403344178E-2</v>
      </c>
      <c r="P10" s="215" t="s">
        <v>180</v>
      </c>
      <c r="Q10" s="230">
        <f t="shared" ca="1" si="3"/>
        <v>0</v>
      </c>
      <c r="R10" s="228">
        <f t="shared" ca="1" si="4"/>
        <v>0</v>
      </c>
      <c r="S10" s="230">
        <f t="shared" ca="1" si="5"/>
        <v>0</v>
      </c>
      <c r="T10" s="228">
        <f t="shared" ca="1" si="6"/>
        <v>0</v>
      </c>
      <c r="U10" s="86" t="s">
        <v>192</v>
      </c>
    </row>
    <row r="11" spans="1:21" ht="18.75" x14ac:dyDescent="0.3">
      <c r="A11" s="199" t="s">
        <v>105</v>
      </c>
      <c r="B11" s="180">
        <v>5481685.3030000003</v>
      </c>
      <c r="C11" s="180">
        <v>3273720</v>
      </c>
      <c r="D11" s="103">
        <f t="shared" si="0"/>
        <v>-40.299999999999997</v>
      </c>
      <c r="E11" s="180">
        <f t="shared" si="7"/>
        <v>19.271576869574947</v>
      </c>
      <c r="F11" s="141"/>
      <c r="G11" s="180">
        <v>1001335.1353229999</v>
      </c>
      <c r="H11" s="180">
        <v>58422.5412</v>
      </c>
      <c r="I11" s="103">
        <f t="shared" si="1"/>
        <v>-94.2</v>
      </c>
      <c r="J11" s="180">
        <f t="shared" si="8"/>
        <v>16.858775311487765</v>
      </c>
      <c r="K11" s="102"/>
      <c r="L11" s="180">
        <v>200420720</v>
      </c>
      <c r="M11" s="180">
        <v>204843063</v>
      </c>
      <c r="N11" s="103">
        <f t="shared" si="9"/>
        <v>2.2000000000000002</v>
      </c>
      <c r="O11" s="180">
        <f t="shared" si="10"/>
        <v>22.355396891157795</v>
      </c>
      <c r="P11" s="86" t="s">
        <v>173</v>
      </c>
      <c r="Q11" s="230">
        <f t="shared" ca="1" si="3"/>
        <v>0</v>
      </c>
      <c r="R11" s="228">
        <f t="shared" ca="1" si="4"/>
        <v>0</v>
      </c>
      <c r="S11" s="230">
        <f t="shared" ca="1" si="5"/>
        <v>0</v>
      </c>
      <c r="T11" s="228">
        <f t="shared" ca="1" si="6"/>
        <v>0</v>
      </c>
    </row>
    <row r="12" spans="1:21" ht="18.75" x14ac:dyDescent="0.3">
      <c r="A12" s="199" t="s">
        <v>106</v>
      </c>
      <c r="B12" s="180">
        <v>49042</v>
      </c>
      <c r="C12" s="180">
        <v>56721</v>
      </c>
      <c r="D12" s="103">
        <f t="shared" si="0"/>
        <v>15.7</v>
      </c>
      <c r="E12" s="180">
        <f t="shared" si="7"/>
        <v>0.33390244480870707</v>
      </c>
      <c r="F12" s="141"/>
      <c r="G12" s="180">
        <v>12237</v>
      </c>
      <c r="H12" s="180">
        <v>20045</v>
      </c>
      <c r="I12" s="103">
        <f t="shared" si="1"/>
        <v>63.8</v>
      </c>
      <c r="J12" s="180">
        <f t="shared" si="8"/>
        <v>5.7843110583278126</v>
      </c>
      <c r="K12" s="102"/>
      <c r="L12" s="180">
        <v>0</v>
      </c>
      <c r="M12" s="180">
        <v>0</v>
      </c>
      <c r="N12" s="103"/>
      <c r="O12" s="180">
        <f t="shared" si="10"/>
        <v>0</v>
      </c>
      <c r="P12" s="86" t="s">
        <v>181</v>
      </c>
      <c r="Q12" s="230">
        <f t="shared" ca="1" si="3"/>
        <v>0</v>
      </c>
      <c r="R12" s="228">
        <f t="shared" ca="1" si="4"/>
        <v>0</v>
      </c>
      <c r="S12" s="230">
        <f t="shared" ca="1" si="5"/>
        <v>0</v>
      </c>
      <c r="T12" s="228">
        <f t="shared" ca="1" si="6"/>
        <v>0</v>
      </c>
    </row>
    <row r="13" spans="1:21" ht="18.75" x14ac:dyDescent="0.3">
      <c r="A13" s="199" t="s">
        <v>107</v>
      </c>
      <c r="B13" s="181">
        <v>299226</v>
      </c>
      <c r="C13" s="181">
        <v>325972</v>
      </c>
      <c r="D13" s="103">
        <f t="shared" si="0"/>
        <v>8.9</v>
      </c>
      <c r="E13" s="180">
        <f t="shared" si="7"/>
        <v>1.9189162345371882</v>
      </c>
      <c r="F13" s="141"/>
      <c r="G13" s="181">
        <v>3641</v>
      </c>
      <c r="H13" s="181">
        <v>1972</v>
      </c>
      <c r="I13" s="103">
        <f t="shared" si="1"/>
        <v>-45.8</v>
      </c>
      <c r="J13" s="180">
        <f t="shared" si="8"/>
        <v>0.56905270177213507</v>
      </c>
      <c r="K13" s="102"/>
      <c r="L13" s="180">
        <v>767594</v>
      </c>
      <c r="M13" s="180">
        <v>923248</v>
      </c>
      <c r="N13" s="103">
        <f t="shared" si="9"/>
        <v>20.3</v>
      </c>
      <c r="O13" s="180">
        <f t="shared" si="10"/>
        <v>0.10075799085745779</v>
      </c>
      <c r="P13" s="86" t="s">
        <v>174</v>
      </c>
      <c r="Q13" s="230">
        <f t="shared" ca="1" si="3"/>
        <v>0</v>
      </c>
      <c r="R13" s="228">
        <f t="shared" ca="1" si="4"/>
        <v>0</v>
      </c>
      <c r="S13" s="230">
        <f t="shared" ca="1" si="5"/>
        <v>0</v>
      </c>
      <c r="T13" s="228">
        <f t="shared" ca="1" si="6"/>
        <v>0</v>
      </c>
    </row>
    <row r="14" spans="1:21" ht="18.75" x14ac:dyDescent="0.3">
      <c r="A14" s="199" t="s">
        <v>108</v>
      </c>
      <c r="B14" s="180">
        <v>3480</v>
      </c>
      <c r="C14" s="180">
        <v>4236</v>
      </c>
      <c r="D14" s="103">
        <f t="shared" si="0"/>
        <v>21.7</v>
      </c>
      <c r="E14" s="180">
        <f t="shared" si="7"/>
        <v>2.4936280323155147E-2</v>
      </c>
      <c r="F14" s="141"/>
      <c r="G14" s="180">
        <v>0</v>
      </c>
      <c r="H14" s="180">
        <v>0</v>
      </c>
      <c r="I14" s="103"/>
      <c r="J14" s="180">
        <f t="shared" si="8"/>
        <v>0</v>
      </c>
      <c r="K14" s="102"/>
      <c r="L14" s="180">
        <v>0</v>
      </c>
      <c r="M14" s="180">
        <v>0</v>
      </c>
      <c r="N14" s="103"/>
      <c r="O14" s="180">
        <f t="shared" si="10"/>
        <v>0</v>
      </c>
      <c r="P14" s="86" t="s">
        <v>182</v>
      </c>
      <c r="Q14" s="230">
        <f t="shared" ca="1" si="3"/>
        <v>0</v>
      </c>
      <c r="R14" s="228">
        <f t="shared" ca="1" si="4"/>
        <v>0</v>
      </c>
      <c r="S14" s="230">
        <f t="shared" ca="1" si="5"/>
        <v>0</v>
      </c>
      <c r="T14" s="228">
        <f t="shared" ca="1" si="6"/>
        <v>0</v>
      </c>
    </row>
    <row r="15" spans="1:21" ht="18.75" x14ac:dyDescent="0.3">
      <c r="A15" s="199" t="s">
        <v>109</v>
      </c>
      <c r="B15" s="180">
        <v>987747</v>
      </c>
      <c r="C15" s="180">
        <v>986467</v>
      </c>
      <c r="D15" s="103">
        <f t="shared" si="0"/>
        <v>-0.1</v>
      </c>
      <c r="E15" s="180">
        <f t="shared" si="7"/>
        <v>5.8070863176444494</v>
      </c>
      <c r="F15" s="141"/>
      <c r="G15" s="180">
        <v>21358</v>
      </c>
      <c r="H15" s="180">
        <v>19004</v>
      </c>
      <c r="I15" s="103">
        <f t="shared" si="1"/>
        <v>-11</v>
      </c>
      <c r="J15" s="180">
        <f t="shared" si="8"/>
        <v>5.4839135621083441</v>
      </c>
      <c r="K15" s="102"/>
      <c r="L15" s="180">
        <v>0</v>
      </c>
      <c r="M15" s="180">
        <v>0</v>
      </c>
      <c r="N15" s="103"/>
      <c r="O15" s="180">
        <f t="shared" si="10"/>
        <v>0</v>
      </c>
      <c r="P15" s="86" t="s">
        <v>175</v>
      </c>
      <c r="Q15" s="230">
        <f t="shared" ca="1" si="3"/>
        <v>0</v>
      </c>
      <c r="R15" s="228">
        <f t="shared" ca="1" si="4"/>
        <v>0</v>
      </c>
      <c r="S15" s="230">
        <f t="shared" ca="1" si="5"/>
        <v>0</v>
      </c>
      <c r="T15" s="228">
        <f t="shared" ca="1" si="6"/>
        <v>0</v>
      </c>
    </row>
    <row r="16" spans="1:21" ht="18.75" x14ac:dyDescent="0.3">
      <c r="A16" s="199" t="s">
        <v>110</v>
      </c>
      <c r="B16" s="180">
        <v>123718.288</v>
      </c>
      <c r="C16" s="180">
        <v>147498.91200000001</v>
      </c>
      <c r="D16" s="103">
        <f t="shared" si="0"/>
        <v>19.2</v>
      </c>
      <c r="E16" s="180">
        <f t="shared" si="7"/>
        <v>0.86828947521066879</v>
      </c>
      <c r="F16" s="141"/>
      <c r="G16" s="180">
        <v>23793.185999999998</v>
      </c>
      <c r="H16" s="180">
        <v>24211.812000000002</v>
      </c>
      <c r="I16" s="103">
        <f t="shared" si="1"/>
        <v>1.8</v>
      </c>
      <c r="J16" s="180">
        <f t="shared" si="8"/>
        <v>6.9867124915816436</v>
      </c>
      <c r="K16" s="102"/>
      <c r="L16" s="180">
        <v>4299003.7719999999</v>
      </c>
      <c r="M16" s="180">
        <v>5002117.1660000002</v>
      </c>
      <c r="N16" s="103">
        <f t="shared" si="9"/>
        <v>16.399999999999999</v>
      </c>
      <c r="O16" s="180">
        <f t="shared" si="10"/>
        <v>0.54590237474628778</v>
      </c>
      <c r="P16" s="86" t="s">
        <v>183</v>
      </c>
      <c r="Q16" s="230">
        <f t="shared" ca="1" si="3"/>
        <v>0</v>
      </c>
      <c r="R16" s="228">
        <f t="shared" ca="1" si="4"/>
        <v>0</v>
      </c>
      <c r="S16" s="230">
        <f t="shared" ca="1" si="5"/>
        <v>0</v>
      </c>
      <c r="T16" s="228">
        <f t="shared" ca="1" si="6"/>
        <v>0</v>
      </c>
    </row>
    <row r="17" spans="1:26" ht="18.75" x14ac:dyDescent="0.3">
      <c r="A17" s="199" t="s">
        <v>111</v>
      </c>
      <c r="B17" s="180">
        <v>11333</v>
      </c>
      <c r="C17" s="180">
        <v>11212</v>
      </c>
      <c r="D17" s="103">
        <f t="shared" si="0"/>
        <v>-1.1000000000000001</v>
      </c>
      <c r="E17" s="180">
        <f t="shared" si="7"/>
        <v>6.6002260383195357E-2</v>
      </c>
      <c r="F17" s="141"/>
      <c r="G17" s="180">
        <v>903</v>
      </c>
      <c r="H17" s="180">
        <v>703</v>
      </c>
      <c r="I17" s="103">
        <f t="shared" si="1"/>
        <v>-22.1</v>
      </c>
      <c r="J17" s="180">
        <f t="shared" si="8"/>
        <v>0.20286209398874794</v>
      </c>
      <c r="K17" s="102"/>
      <c r="L17" s="180">
        <v>27841</v>
      </c>
      <c r="M17" s="180">
        <v>27041</v>
      </c>
      <c r="N17" s="103">
        <f t="shared" si="9"/>
        <v>-2.9</v>
      </c>
      <c r="O17" s="180">
        <f t="shared" si="10"/>
        <v>2.951099629543217E-3</v>
      </c>
      <c r="P17" s="141"/>
      <c r="Q17" s="230">
        <f t="shared" ca="1" si="3"/>
        <v>0</v>
      </c>
      <c r="R17" s="228">
        <f t="shared" ca="1" si="4"/>
        <v>0</v>
      </c>
      <c r="S17" s="230">
        <f t="shared" ca="1" si="5"/>
        <v>0</v>
      </c>
      <c r="T17" s="228">
        <f t="shared" ca="1" si="6"/>
        <v>0</v>
      </c>
    </row>
    <row r="18" spans="1:26" ht="18.75" x14ac:dyDescent="0.3">
      <c r="A18" s="199" t="s">
        <v>112</v>
      </c>
      <c r="B18" s="180">
        <v>147798</v>
      </c>
      <c r="C18" s="180">
        <v>145904</v>
      </c>
      <c r="D18" s="103">
        <f t="shared" si="0"/>
        <v>-1.3</v>
      </c>
      <c r="E18" s="180">
        <f t="shared" si="7"/>
        <v>0.85890062423740055</v>
      </c>
      <c r="F18" s="141"/>
      <c r="G18" s="180">
        <v>4778</v>
      </c>
      <c r="H18" s="180">
        <v>11849</v>
      </c>
      <c r="I18" s="103">
        <f t="shared" si="1"/>
        <v>148</v>
      </c>
      <c r="J18" s="180">
        <f t="shared" si="8"/>
        <v>3.4192218373722252</v>
      </c>
      <c r="K18" s="102"/>
      <c r="L18" s="180">
        <v>0</v>
      </c>
      <c r="M18" s="180">
        <v>0</v>
      </c>
      <c r="N18" s="103"/>
      <c r="O18" s="180">
        <f t="shared" si="10"/>
        <v>0</v>
      </c>
      <c r="P18" s="141"/>
      <c r="Q18" s="230">
        <f t="shared" ca="1" si="3"/>
        <v>0</v>
      </c>
      <c r="R18" s="228">
        <f t="shared" ca="1" si="4"/>
        <v>0</v>
      </c>
      <c r="S18" s="230">
        <f t="shared" ca="1" si="5"/>
        <v>0</v>
      </c>
      <c r="T18" s="228">
        <f t="shared" ca="1" si="6"/>
        <v>0</v>
      </c>
    </row>
    <row r="19" spans="1:26" ht="18.75" x14ac:dyDescent="0.3">
      <c r="A19" s="199" t="s">
        <v>76</v>
      </c>
      <c r="B19" s="180">
        <v>5877832.7209999999</v>
      </c>
      <c r="C19" s="180">
        <v>5698583.12005</v>
      </c>
      <c r="D19" s="103">
        <f t="shared" si="0"/>
        <v>-3</v>
      </c>
      <c r="E19" s="180">
        <f t="shared" si="7"/>
        <v>33.546144033608797</v>
      </c>
      <c r="F19" s="141"/>
      <c r="G19" s="180">
        <v>2962</v>
      </c>
      <c r="H19" s="180">
        <v>3064</v>
      </c>
      <c r="I19" s="103">
        <f t="shared" si="1"/>
        <v>3.4</v>
      </c>
      <c r="J19" s="180">
        <f t="shared" si="8"/>
        <v>0.88416707820984874</v>
      </c>
      <c r="K19" s="102"/>
      <c r="L19" s="180">
        <v>372216335.19999999</v>
      </c>
      <c r="M19" s="180">
        <v>395861028.5</v>
      </c>
      <c r="N19" s="103">
        <f t="shared" si="9"/>
        <v>6.4</v>
      </c>
      <c r="O19" s="180">
        <f t="shared" si="10"/>
        <v>43.202001943602191</v>
      </c>
      <c r="P19" s="141"/>
      <c r="Q19" s="230">
        <f t="shared" ca="1" si="3"/>
        <v>0</v>
      </c>
      <c r="R19" s="228">
        <f t="shared" ca="1" si="4"/>
        <v>0</v>
      </c>
      <c r="S19" s="230">
        <f t="shared" ca="1" si="5"/>
        <v>0</v>
      </c>
      <c r="T19" s="228">
        <f t="shared" ca="1" si="6"/>
        <v>0</v>
      </c>
    </row>
    <row r="20" spans="1:26" ht="18.75" x14ac:dyDescent="0.3">
      <c r="A20" s="108" t="s">
        <v>113</v>
      </c>
      <c r="B20" s="180">
        <v>30420</v>
      </c>
      <c r="C20" s="180">
        <v>26138</v>
      </c>
      <c r="D20" s="103">
        <f t="shared" si="0"/>
        <v>-14.1</v>
      </c>
      <c r="E20" s="180">
        <f t="shared" si="7"/>
        <v>0.15386791668711738</v>
      </c>
      <c r="F20" s="141"/>
      <c r="G20" s="180">
        <v>0</v>
      </c>
      <c r="H20" s="180">
        <v>0</v>
      </c>
      <c r="I20" s="103"/>
      <c r="J20" s="180">
        <f t="shared" si="8"/>
        <v>0</v>
      </c>
      <c r="K20" s="102"/>
      <c r="L20" s="180">
        <v>1317960</v>
      </c>
      <c r="M20" s="180">
        <v>1377725</v>
      </c>
      <c r="N20" s="103">
        <f t="shared" si="9"/>
        <v>4.5</v>
      </c>
      <c r="O20" s="180">
        <f t="shared" si="10"/>
        <v>0.15035700370224581</v>
      </c>
      <c r="P20" s="141"/>
      <c r="Q20" s="230">
        <f t="shared" ca="1" si="3"/>
        <v>0</v>
      </c>
      <c r="R20" s="228">
        <f t="shared" ca="1" si="4"/>
        <v>0</v>
      </c>
      <c r="S20" s="230">
        <f t="shared" ca="1" si="5"/>
        <v>0</v>
      </c>
      <c r="T20" s="228">
        <f t="shared" ca="1" si="6"/>
        <v>0</v>
      </c>
    </row>
    <row r="21" spans="1:26" ht="18.75" x14ac:dyDescent="0.3">
      <c r="A21" s="108" t="s">
        <v>114</v>
      </c>
      <c r="B21" s="180">
        <v>96446</v>
      </c>
      <c r="C21" s="180">
        <v>109496</v>
      </c>
      <c r="D21" s="103">
        <f t="shared" si="0"/>
        <v>13.5</v>
      </c>
      <c r="E21" s="180">
        <f t="shared" si="7"/>
        <v>0.64457576729560806</v>
      </c>
      <c r="F21" s="141"/>
      <c r="G21" s="180">
        <v>2992.837</v>
      </c>
      <c r="H21" s="180">
        <v>5032</v>
      </c>
      <c r="I21" s="103">
        <f t="shared" si="1"/>
        <v>68.099999999999994</v>
      </c>
      <c r="J21" s="180">
        <f t="shared" si="8"/>
        <v>1.4520655148668273</v>
      </c>
      <c r="K21" s="102"/>
      <c r="L21" s="180">
        <v>0</v>
      </c>
      <c r="M21" s="180">
        <v>0</v>
      </c>
      <c r="N21" s="103"/>
      <c r="O21" s="180">
        <f t="shared" si="10"/>
        <v>0</v>
      </c>
      <c r="P21" s="141"/>
      <c r="Q21" s="230">
        <f t="shared" ca="1" si="3"/>
        <v>0</v>
      </c>
      <c r="R21" s="228">
        <f t="shared" ca="1" si="4"/>
        <v>0</v>
      </c>
      <c r="S21" s="230">
        <f t="shared" ca="1" si="5"/>
        <v>0</v>
      </c>
      <c r="T21" s="228">
        <f t="shared" ca="1" si="6"/>
        <v>0</v>
      </c>
    </row>
    <row r="22" spans="1:26" ht="18.75" x14ac:dyDescent="0.3">
      <c r="A22" s="108" t="s">
        <v>115</v>
      </c>
      <c r="B22" s="180">
        <v>38159</v>
      </c>
      <c r="C22" s="180">
        <v>13859</v>
      </c>
      <c r="D22" s="103">
        <f t="shared" si="0"/>
        <v>-63.7</v>
      </c>
      <c r="E22" s="180">
        <f t="shared" si="7"/>
        <v>8.1584492209302917E-2</v>
      </c>
      <c r="F22" s="141"/>
      <c r="G22" s="180">
        <v>1247</v>
      </c>
      <c r="H22" s="180">
        <v>1307</v>
      </c>
      <c r="I22" s="103">
        <f t="shared" si="1"/>
        <v>4.8</v>
      </c>
      <c r="J22" s="180">
        <f t="shared" si="8"/>
        <v>0.3771561263773735</v>
      </c>
      <c r="K22" s="102"/>
      <c r="L22" s="180">
        <v>0</v>
      </c>
      <c r="M22" s="180">
        <v>0</v>
      </c>
      <c r="N22" s="103"/>
      <c r="O22" s="180">
        <f t="shared" si="10"/>
        <v>0</v>
      </c>
      <c r="P22" s="141"/>
      <c r="Q22" s="230">
        <f t="shared" ca="1" si="3"/>
        <v>0</v>
      </c>
      <c r="R22" s="228">
        <f t="shared" ca="1" si="4"/>
        <v>0</v>
      </c>
      <c r="S22" s="230">
        <f t="shared" ca="1" si="5"/>
        <v>0</v>
      </c>
      <c r="T22" s="228">
        <f t="shared" ca="1" si="6"/>
        <v>0</v>
      </c>
    </row>
    <row r="23" spans="1:26" ht="18.75" x14ac:dyDescent="0.3">
      <c r="A23" s="199" t="s">
        <v>116</v>
      </c>
      <c r="B23" s="180">
        <v>2609</v>
      </c>
      <c r="C23" s="180">
        <v>2609</v>
      </c>
      <c r="D23" s="103">
        <f t="shared" si="0"/>
        <v>0</v>
      </c>
      <c r="E23" s="180">
        <f t="shared" si="7"/>
        <v>1.5358535260413546E-2</v>
      </c>
      <c r="F23" s="141"/>
      <c r="G23" s="180">
        <v>0</v>
      </c>
      <c r="H23" s="180">
        <v>0</v>
      </c>
      <c r="I23" s="103"/>
      <c r="J23" s="180">
        <f t="shared" si="8"/>
        <v>0</v>
      </c>
      <c r="K23" s="102"/>
      <c r="L23" s="180">
        <v>0</v>
      </c>
      <c r="M23" s="180">
        <v>0</v>
      </c>
      <c r="N23" s="103"/>
      <c r="O23" s="180">
        <f t="shared" si="10"/>
        <v>0</v>
      </c>
      <c r="P23" s="141"/>
      <c r="Q23" s="230">
        <f t="shared" ca="1" si="3"/>
        <v>0</v>
      </c>
      <c r="R23" s="228">
        <f t="shared" ca="1" si="4"/>
        <v>0</v>
      </c>
      <c r="S23" s="230">
        <f t="shared" ca="1" si="5"/>
        <v>0</v>
      </c>
      <c r="T23" s="228">
        <f t="shared" ca="1" si="6"/>
        <v>0</v>
      </c>
    </row>
    <row r="24" spans="1:26" ht="18.75" x14ac:dyDescent="0.3">
      <c r="A24" s="108" t="s">
        <v>117</v>
      </c>
      <c r="B24" s="180">
        <v>1287510.92411</v>
      </c>
      <c r="C24" s="180">
        <v>1062843.2442999999</v>
      </c>
      <c r="D24" s="103">
        <f t="shared" si="0"/>
        <v>-17.399999999999999</v>
      </c>
      <c r="E24" s="180">
        <f t="shared" si="7"/>
        <v>6.2566943058159739</v>
      </c>
      <c r="F24" s="141"/>
      <c r="G24" s="180">
        <v>13641</v>
      </c>
      <c r="H24" s="180">
        <v>16662.194607000001</v>
      </c>
      <c r="I24" s="103">
        <f t="shared" si="1"/>
        <v>22.1</v>
      </c>
      <c r="J24" s="180">
        <f t="shared" si="8"/>
        <v>4.8081474942020535</v>
      </c>
      <c r="K24" s="102"/>
      <c r="L24" s="181">
        <v>47087476.231299996</v>
      </c>
      <c r="M24" s="181">
        <v>48033000.002000004</v>
      </c>
      <c r="N24" s="103">
        <f t="shared" si="9"/>
        <v>2</v>
      </c>
      <c r="O24" s="180">
        <f t="shared" si="10"/>
        <v>5.2420460971026062</v>
      </c>
      <c r="P24" s="141"/>
      <c r="Q24" s="230">
        <f t="shared" ca="1" si="3"/>
        <v>0</v>
      </c>
      <c r="R24" s="228">
        <f t="shared" ca="1" si="4"/>
        <v>0</v>
      </c>
      <c r="S24" s="230">
        <f t="shared" ca="1" si="5"/>
        <v>0</v>
      </c>
      <c r="T24" s="228">
        <f t="shared" ca="1" si="6"/>
        <v>0</v>
      </c>
    </row>
    <row r="25" spans="1:26" ht="18.75" x14ac:dyDescent="0.3">
      <c r="A25" s="108" t="s">
        <v>118</v>
      </c>
      <c r="B25" s="180">
        <v>954015</v>
      </c>
      <c r="C25" s="180">
        <v>630132</v>
      </c>
      <c r="D25" s="103">
        <f t="shared" si="0"/>
        <v>-33.9</v>
      </c>
      <c r="E25" s="180">
        <f t="shared" si="7"/>
        <v>3.7094306403660053</v>
      </c>
      <c r="F25" s="141"/>
      <c r="G25" s="180">
        <v>0</v>
      </c>
      <c r="H25" s="180">
        <v>0</v>
      </c>
      <c r="I25" s="103"/>
      <c r="J25" s="180">
        <f t="shared" si="8"/>
        <v>0</v>
      </c>
      <c r="K25" s="102"/>
      <c r="L25" s="180">
        <v>58160962</v>
      </c>
      <c r="M25" s="180">
        <v>60671285</v>
      </c>
      <c r="N25" s="103">
        <f t="shared" si="9"/>
        <v>4.3</v>
      </c>
      <c r="O25" s="180">
        <f t="shared" si="10"/>
        <v>6.6213160270482208</v>
      </c>
      <c r="P25" s="141"/>
      <c r="Q25" s="230">
        <f t="shared" ca="1" si="3"/>
        <v>0</v>
      </c>
      <c r="R25" s="228">
        <f t="shared" ca="1" si="4"/>
        <v>0</v>
      </c>
      <c r="S25" s="230">
        <f t="shared" ca="1" si="5"/>
        <v>0</v>
      </c>
      <c r="T25" s="228">
        <f t="shared" ca="1" si="6"/>
        <v>0</v>
      </c>
    </row>
    <row r="26" spans="1:26" ht="18.75" x14ac:dyDescent="0.3">
      <c r="A26" s="108" t="s">
        <v>119</v>
      </c>
      <c r="B26" s="180">
        <v>0</v>
      </c>
      <c r="C26" s="180">
        <v>0</v>
      </c>
      <c r="D26" s="103"/>
      <c r="E26" s="180">
        <f t="shared" si="7"/>
        <v>0</v>
      </c>
      <c r="F26" s="141"/>
      <c r="G26" s="180">
        <v>0</v>
      </c>
      <c r="H26" s="180">
        <v>0</v>
      </c>
      <c r="I26" s="103"/>
      <c r="J26" s="180">
        <f t="shared" si="8"/>
        <v>0</v>
      </c>
      <c r="K26" s="102"/>
      <c r="L26" s="180">
        <v>8577218.7129999995</v>
      </c>
      <c r="M26" s="180">
        <v>8551421.8870000001</v>
      </c>
      <c r="N26" s="103">
        <f t="shared" si="9"/>
        <v>-0.3</v>
      </c>
      <c r="O26" s="180">
        <f t="shared" si="10"/>
        <v>0.93325313275372435</v>
      </c>
      <c r="P26" s="141"/>
      <c r="Q26" s="230">
        <f t="shared" ca="1" si="3"/>
        <v>0</v>
      </c>
      <c r="R26" s="228">
        <f t="shared" ca="1" si="4"/>
        <v>0</v>
      </c>
      <c r="S26" s="230">
        <f t="shared" ca="1" si="5"/>
        <v>0</v>
      </c>
      <c r="T26" s="228">
        <f t="shared" ca="1" si="6"/>
        <v>0</v>
      </c>
    </row>
    <row r="27" spans="1:26" ht="18.75" x14ac:dyDescent="0.3">
      <c r="A27" s="199" t="s">
        <v>83</v>
      </c>
      <c r="B27" s="180">
        <v>824354.57217000006</v>
      </c>
      <c r="C27" s="180">
        <v>809372.63526999997</v>
      </c>
      <c r="D27" s="103">
        <f t="shared" si="0"/>
        <v>-1.8</v>
      </c>
      <c r="E27" s="180">
        <f t="shared" si="7"/>
        <v>4.7645757599111258</v>
      </c>
      <c r="F27" s="141"/>
      <c r="G27" s="180">
        <v>43293.02</v>
      </c>
      <c r="H27" s="180">
        <v>46808.262000000002</v>
      </c>
      <c r="I27" s="103">
        <f t="shared" si="1"/>
        <v>8.1</v>
      </c>
      <c r="J27" s="180">
        <f t="shared" si="8"/>
        <v>13.507285981925945</v>
      </c>
      <c r="K27" s="102"/>
      <c r="L27" s="180">
        <v>16379295.104979999</v>
      </c>
      <c r="M27" s="180">
        <v>16731870.53892</v>
      </c>
      <c r="N27" s="103">
        <f t="shared" si="9"/>
        <v>2.2000000000000002</v>
      </c>
      <c r="O27" s="180">
        <f t="shared" si="10"/>
        <v>1.8260203745783026</v>
      </c>
      <c r="P27" s="141"/>
      <c r="Q27" s="230">
        <f t="shared" ca="1" si="3"/>
        <v>0</v>
      </c>
      <c r="R27" s="228">
        <f t="shared" ca="1" si="4"/>
        <v>0</v>
      </c>
      <c r="S27" s="230">
        <f t="shared" ca="1" si="5"/>
        <v>0</v>
      </c>
      <c r="T27" s="228">
        <f t="shared" ca="1" si="6"/>
        <v>0</v>
      </c>
    </row>
    <row r="28" spans="1:26" ht="18.75" x14ac:dyDescent="0.3">
      <c r="A28" s="199" t="s">
        <v>120</v>
      </c>
      <c r="B28" s="180">
        <v>3722909.7887800001</v>
      </c>
      <c r="C28" s="180">
        <v>3101227.9450000003</v>
      </c>
      <c r="D28" s="103">
        <f t="shared" si="0"/>
        <v>-16.7</v>
      </c>
      <c r="E28" s="180">
        <f t="shared" si="7"/>
        <v>18.256158966601127</v>
      </c>
      <c r="F28" s="141"/>
      <c r="G28" s="180">
        <v>58776.373</v>
      </c>
      <c r="H28" s="180">
        <v>65455.891000000003</v>
      </c>
      <c r="I28" s="103">
        <f t="shared" si="1"/>
        <v>11.4</v>
      </c>
      <c r="J28" s="180">
        <f t="shared" si="8"/>
        <v>18.888362890695934</v>
      </c>
      <c r="K28" s="102"/>
      <c r="L28" s="180">
        <v>170908033.88999501</v>
      </c>
      <c r="M28" s="180">
        <v>173422688.10699999</v>
      </c>
      <c r="N28" s="103">
        <f t="shared" si="9"/>
        <v>1.5</v>
      </c>
      <c r="O28" s="180">
        <f t="shared" si="10"/>
        <v>18.926357406418276</v>
      </c>
      <c r="P28" s="141"/>
      <c r="Q28" s="230">
        <f t="shared" ca="1" si="3"/>
        <v>0</v>
      </c>
      <c r="R28" s="228">
        <f t="shared" ca="1" si="4"/>
        <v>0</v>
      </c>
      <c r="S28" s="230">
        <f t="shared" ca="1" si="5"/>
        <v>0</v>
      </c>
      <c r="T28" s="228">
        <f t="shared" ca="1" si="6"/>
        <v>0</v>
      </c>
    </row>
    <row r="29" spans="1:26" ht="18.75" x14ac:dyDescent="0.3">
      <c r="A29" s="199" t="s">
        <v>121</v>
      </c>
      <c r="B29" s="180">
        <v>0</v>
      </c>
      <c r="C29" s="180">
        <v>0</v>
      </c>
      <c r="D29" s="103"/>
      <c r="E29" s="180">
        <f t="shared" si="7"/>
        <v>0</v>
      </c>
      <c r="F29" s="141"/>
      <c r="G29" s="180">
        <v>0</v>
      </c>
      <c r="H29" s="180">
        <v>0</v>
      </c>
      <c r="I29" s="103"/>
      <c r="J29" s="180">
        <f t="shared" si="8"/>
        <v>0</v>
      </c>
      <c r="K29" s="102"/>
      <c r="L29" s="180">
        <v>0</v>
      </c>
      <c r="M29" s="180">
        <v>0</v>
      </c>
      <c r="N29" s="103"/>
      <c r="O29" s="180">
        <f t="shared" si="10"/>
        <v>0</v>
      </c>
      <c r="P29" s="214"/>
      <c r="Q29" s="230">
        <f t="shared" ca="1" si="3"/>
        <v>0</v>
      </c>
      <c r="R29" s="228">
        <f t="shared" ca="1" si="4"/>
        <v>0</v>
      </c>
      <c r="S29" s="230">
        <f t="shared" ca="1" si="5"/>
        <v>0</v>
      </c>
      <c r="T29" s="228">
        <f t="shared" ca="1" si="6"/>
        <v>0</v>
      </c>
    </row>
    <row r="30" spans="1:26" ht="18.75" x14ac:dyDescent="0.3">
      <c r="A30" s="199" t="s">
        <v>122</v>
      </c>
      <c r="B30" s="180">
        <v>463361.02309999999</v>
      </c>
      <c r="C30" s="180">
        <v>427849.4</v>
      </c>
      <c r="D30" s="103">
        <f t="shared" si="0"/>
        <v>-7.7</v>
      </c>
      <c r="E30" s="180">
        <f t="shared" si="7"/>
        <v>2.518643195111836</v>
      </c>
      <c r="F30" s="141"/>
      <c r="G30" s="180">
        <v>3963</v>
      </c>
      <c r="H30" s="180">
        <v>3738.2</v>
      </c>
      <c r="I30" s="103">
        <f t="shared" si="1"/>
        <v>-5.7</v>
      </c>
      <c r="J30" s="180">
        <f t="shared" si="8"/>
        <v>1.0787184633694702</v>
      </c>
      <c r="K30" s="102"/>
      <c r="L30" s="180">
        <v>0</v>
      </c>
      <c r="M30" s="180">
        <v>0</v>
      </c>
      <c r="N30" s="103"/>
      <c r="O30" s="180">
        <f t="shared" si="10"/>
        <v>0</v>
      </c>
      <c r="P30" s="214"/>
      <c r="Q30" s="230">
        <f t="shared" ca="1" si="3"/>
        <v>0</v>
      </c>
      <c r="R30" s="228">
        <f t="shared" ca="1" si="4"/>
        <v>0</v>
      </c>
      <c r="S30" s="230">
        <f t="shared" ca="1" si="5"/>
        <v>0</v>
      </c>
      <c r="T30" s="228">
        <f t="shared" ca="1" si="6"/>
        <v>0</v>
      </c>
    </row>
    <row r="31" spans="1:26" s="111" customFormat="1" ht="18.75" x14ac:dyDescent="0.3">
      <c r="A31" s="139" t="s">
        <v>123</v>
      </c>
      <c r="B31" s="183">
        <f>SUM(B9:B30)</f>
        <v>20552151.64254</v>
      </c>
      <c r="C31" s="252">
        <f>SUM(C9:C30)</f>
        <v>16987297.00302</v>
      </c>
      <c r="D31" s="103">
        <f t="shared" si="0"/>
        <v>-17.3</v>
      </c>
      <c r="E31" s="183">
        <f>SUM(E9:E30)</f>
        <v>100.00000000000001</v>
      </c>
      <c r="F31" s="184"/>
      <c r="G31" s="183">
        <f>SUM(G9:G30)</f>
        <v>1203444.2412729999</v>
      </c>
      <c r="H31" s="252">
        <f>SUM(H9:H30)</f>
        <v>346540.83775700006</v>
      </c>
      <c r="I31" s="103">
        <f t="shared" si="1"/>
        <v>-71.2</v>
      </c>
      <c r="J31" s="183">
        <f>SUM(J9:J30)</f>
        <v>99.999999999999986</v>
      </c>
      <c r="K31" s="109"/>
      <c r="L31" s="183">
        <f>SUM(L9:L30)</f>
        <v>881017712.5742749</v>
      </c>
      <c r="M31" s="183">
        <f>SUM(M9:M30)</f>
        <v>916302510.74191999</v>
      </c>
      <c r="N31" s="103">
        <f t="shared" si="9"/>
        <v>4</v>
      </c>
      <c r="O31" s="183">
        <f>SUM(O9:O30)</f>
        <v>99.999999999999986</v>
      </c>
      <c r="P31" s="216"/>
      <c r="Q31" s="230">
        <f ca="1">SUM(Q9:Q30)</f>
        <v>0</v>
      </c>
      <c r="R31" s="228">
        <f ca="1">SUM(R9:R30)</f>
        <v>0</v>
      </c>
      <c r="S31" s="230">
        <f ca="1">SUM(S9:S30)</f>
        <v>0</v>
      </c>
      <c r="T31" s="228">
        <f ca="1">SUM(T9:T30)</f>
        <v>0</v>
      </c>
      <c r="Z31" s="211"/>
    </row>
    <row r="32" spans="1:26" ht="18.75" x14ac:dyDescent="0.3">
      <c r="A32" s="85"/>
      <c r="B32" s="180"/>
      <c r="C32" s="141"/>
      <c r="D32" s="103"/>
      <c r="E32" s="180"/>
      <c r="F32" s="141"/>
      <c r="G32" s="180"/>
      <c r="H32" s="102"/>
      <c r="I32" s="103"/>
      <c r="J32" s="180"/>
      <c r="K32" s="102"/>
      <c r="L32" s="180"/>
      <c r="M32" s="102"/>
      <c r="N32" s="103"/>
      <c r="O32" s="180"/>
      <c r="P32" s="214"/>
      <c r="Q32" s="227" t="s">
        <v>1</v>
      </c>
      <c r="R32" s="228"/>
      <c r="S32" s="230"/>
      <c r="T32" s="228"/>
    </row>
    <row r="33" spans="1:25" ht="18.75" x14ac:dyDescent="0.3">
      <c r="A33" s="100" t="s">
        <v>1</v>
      </c>
      <c r="B33" s="180"/>
      <c r="C33" s="141"/>
      <c r="D33" s="103"/>
      <c r="E33" s="180"/>
      <c r="F33" s="141"/>
      <c r="G33" s="180"/>
      <c r="H33" s="102"/>
      <c r="I33" s="103"/>
      <c r="J33" s="180"/>
      <c r="K33" s="102"/>
      <c r="L33" s="180"/>
      <c r="M33" s="102"/>
      <c r="N33" s="103"/>
      <c r="O33" s="180"/>
      <c r="P33" s="214"/>
      <c r="Q33" s="231">
        <v>2015</v>
      </c>
      <c r="R33" s="232">
        <v>2016</v>
      </c>
      <c r="S33" s="231">
        <v>2015</v>
      </c>
      <c r="T33" s="232">
        <v>2016</v>
      </c>
      <c r="U33" s="86" t="s">
        <v>188</v>
      </c>
    </row>
    <row r="34" spans="1:25" ht="18.75" x14ac:dyDescent="0.3">
      <c r="A34" s="107" t="s">
        <v>104</v>
      </c>
      <c r="B34" s="132">
        <v>332316.511</v>
      </c>
      <c r="C34" s="132">
        <v>427878.54700000002</v>
      </c>
      <c r="D34" s="103">
        <f t="shared" ref="D34:D45" si="11">IF(B34=0, "    ---- ", IF(ABS(ROUND(100/B34*C34-100,1))&lt;999,ROUND(100/B34*C34-100,1),IF(ROUND(100/B34*C34-100,1)&gt;999,999,-999)))</f>
        <v>28.8</v>
      </c>
      <c r="E34" s="180">
        <f t="shared" ref="E34" si="12">100/C$45*C34</f>
        <v>5.1504101381317211</v>
      </c>
      <c r="F34" s="141"/>
      <c r="G34" s="181">
        <v>57122.985999999997</v>
      </c>
      <c r="H34" s="180">
        <v>137548.95199999999</v>
      </c>
      <c r="I34" s="103">
        <f t="shared" ref="I34:I45" si="13">IF(G34=0, "    ---- ", IF(ABS(ROUND(100/G34*H34-100,1))&lt;999,ROUND(100/G34*H34-100,1),IF(ROUND(100/G34*H34-100,1)&gt;999,999,-999)))</f>
        <v>140.80000000000001</v>
      </c>
      <c r="J34" s="180">
        <f t="shared" ref="J34" si="14">100/H$45*H34</f>
        <v>4.9424497577491051</v>
      </c>
      <c r="K34" s="102"/>
      <c r="L34" s="180">
        <v>11477606.638</v>
      </c>
      <c r="M34" s="180">
        <v>12219937.159</v>
      </c>
      <c r="N34" s="103">
        <f t="shared" ref="N34:N45" si="15">IF(L34=0, "    ---- ", IF(ABS(ROUND(100/L34*M34-100,1))&lt;999,ROUND(100/L34*M34-100,1),IF(ROUND(100/L34*M34-100,1)&gt;999,999,-999)))</f>
        <v>6.5</v>
      </c>
      <c r="O34" s="180">
        <f t="shared" ref="O34" si="16">100/M$45*M34</f>
        <v>6.1764571763894569</v>
      </c>
      <c r="P34" s="214" t="s">
        <v>176</v>
      </c>
      <c r="Q34" s="230">
        <f t="shared" ref="Q34:Q44" ca="1" si="17">INDIRECT("'" &amp; $A34 &amp; "'!" &amp; $U$33)</f>
        <v>0</v>
      </c>
      <c r="R34" s="228">
        <f t="shared" ref="R34:R44" ca="1" si="18">INDIRECT("'" &amp; $A34 &amp; "'!" &amp; $U$34)</f>
        <v>0</v>
      </c>
      <c r="S34" s="230">
        <f t="shared" ref="S34:S44" ca="1" si="19">INDIRECT("'" &amp; $A34 &amp; "'!" &amp; $U$35)</f>
        <v>0</v>
      </c>
      <c r="T34" s="228">
        <f t="shared" ref="T34:T44" ca="1" si="20">INDIRECT("'"&amp;$A34&amp;"'!"&amp;$U$36)</f>
        <v>0</v>
      </c>
      <c r="U34" s="86" t="s">
        <v>190</v>
      </c>
    </row>
    <row r="35" spans="1:25" ht="18.75" x14ac:dyDescent="0.3">
      <c r="A35" s="85" t="s">
        <v>105</v>
      </c>
      <c r="B35" s="132">
        <v>1519935</v>
      </c>
      <c r="C35" s="132">
        <v>1903608</v>
      </c>
      <c r="D35" s="103">
        <f t="shared" si="11"/>
        <v>25.2</v>
      </c>
      <c r="E35" s="180">
        <f t="shared" ref="E35:E44" si="21">100/C$45*C35</f>
        <v>22.913889960060676</v>
      </c>
      <c r="F35" s="141"/>
      <c r="G35" s="180">
        <v>145662.89000000001</v>
      </c>
      <c r="H35" s="180">
        <v>334918.30300000001</v>
      </c>
      <c r="I35" s="103">
        <f t="shared" si="13"/>
        <v>129.9</v>
      </c>
      <c r="J35" s="180">
        <f t="shared" ref="J35:J44" si="22">100/H$45*H35</f>
        <v>12.034383842692538</v>
      </c>
      <c r="K35" s="102"/>
      <c r="L35" s="180">
        <v>45606542</v>
      </c>
      <c r="M35" s="180">
        <v>50966960.75</v>
      </c>
      <c r="N35" s="103">
        <f t="shared" si="15"/>
        <v>11.8</v>
      </c>
      <c r="O35" s="180">
        <f t="shared" ref="O35:O44" si="23">100/M$45*M35</f>
        <v>25.76079126980208</v>
      </c>
      <c r="P35" s="86" t="s">
        <v>184</v>
      </c>
      <c r="Q35" s="230">
        <f t="shared" ca="1" si="17"/>
        <v>0</v>
      </c>
      <c r="R35" s="228">
        <f t="shared" ca="1" si="18"/>
        <v>0</v>
      </c>
      <c r="S35" s="230">
        <f t="shared" ca="1" si="19"/>
        <v>0</v>
      </c>
      <c r="T35" s="228">
        <f t="shared" ca="1" si="20"/>
        <v>0</v>
      </c>
      <c r="U35" s="86" t="s">
        <v>189</v>
      </c>
    </row>
    <row r="36" spans="1:25" ht="18.75" x14ac:dyDescent="0.3">
      <c r="A36" s="107" t="s">
        <v>107</v>
      </c>
      <c r="B36" s="132">
        <v>66204</v>
      </c>
      <c r="C36" s="132">
        <v>72809</v>
      </c>
      <c r="D36" s="103">
        <f t="shared" si="11"/>
        <v>10</v>
      </c>
      <c r="E36" s="180">
        <f t="shared" si="21"/>
        <v>0.87640807041263624</v>
      </c>
      <c r="F36" s="141"/>
      <c r="G36" s="180">
        <v>6994</v>
      </c>
      <c r="H36" s="180">
        <v>10257</v>
      </c>
      <c r="I36" s="103">
        <f t="shared" si="13"/>
        <v>46.7</v>
      </c>
      <c r="J36" s="180">
        <f t="shared" si="22"/>
        <v>0.36855756752863211</v>
      </c>
      <c r="K36" s="102"/>
      <c r="L36" s="180">
        <v>2088707</v>
      </c>
      <c r="M36" s="180">
        <v>2340738</v>
      </c>
      <c r="N36" s="103">
        <f t="shared" si="15"/>
        <v>12.1</v>
      </c>
      <c r="O36" s="180">
        <f t="shared" si="23"/>
        <v>1.1831049399054854</v>
      </c>
      <c r="P36" s="86" t="s">
        <v>177</v>
      </c>
      <c r="Q36" s="230">
        <f t="shared" ca="1" si="17"/>
        <v>0</v>
      </c>
      <c r="R36" s="228">
        <f t="shared" ca="1" si="18"/>
        <v>0</v>
      </c>
      <c r="S36" s="230">
        <f t="shared" ca="1" si="19"/>
        <v>0</v>
      </c>
      <c r="T36" s="228">
        <f t="shared" ca="1" si="20"/>
        <v>0</v>
      </c>
      <c r="U36" s="86" t="s">
        <v>191</v>
      </c>
    </row>
    <row r="37" spans="1:25" ht="18.75" x14ac:dyDescent="0.3">
      <c r="A37" s="107" t="s">
        <v>110</v>
      </c>
      <c r="B37" s="132">
        <v>417565.04000000004</v>
      </c>
      <c r="C37" s="132">
        <v>459736.74300000002</v>
      </c>
      <c r="D37" s="103">
        <f t="shared" si="11"/>
        <v>10.1</v>
      </c>
      <c r="E37" s="180">
        <f t="shared" si="21"/>
        <v>5.5338899288607184</v>
      </c>
      <c r="F37" s="141"/>
      <c r="G37" s="180">
        <v>36594.599000000002</v>
      </c>
      <c r="H37" s="180">
        <v>41910.925000000003</v>
      </c>
      <c r="I37" s="103">
        <f t="shared" si="13"/>
        <v>14.5</v>
      </c>
      <c r="J37" s="180">
        <f t="shared" si="22"/>
        <v>1.5059557932021972</v>
      </c>
      <c r="K37" s="102"/>
      <c r="L37" s="180">
        <v>13975440.982000001</v>
      </c>
      <c r="M37" s="180">
        <v>15287381.192</v>
      </c>
      <c r="N37" s="103">
        <f t="shared" si="15"/>
        <v>9.4</v>
      </c>
      <c r="O37" s="180">
        <f t="shared" si="23"/>
        <v>7.7268691354920573</v>
      </c>
      <c r="P37" s="86" t="s">
        <v>185</v>
      </c>
      <c r="Q37" s="230">
        <f t="shared" ca="1" si="17"/>
        <v>0</v>
      </c>
      <c r="R37" s="228">
        <f t="shared" ca="1" si="18"/>
        <v>0</v>
      </c>
      <c r="S37" s="230">
        <f t="shared" ca="1" si="19"/>
        <v>0</v>
      </c>
      <c r="T37" s="228">
        <f t="shared" ca="1" si="20"/>
        <v>0</v>
      </c>
    </row>
    <row r="38" spans="1:25" ht="18.75" x14ac:dyDescent="0.3">
      <c r="A38" s="107" t="s">
        <v>76</v>
      </c>
      <c r="B38" s="132">
        <v>34798.178999999996</v>
      </c>
      <c r="C38" s="132">
        <v>19254.72</v>
      </c>
      <c r="D38" s="103">
        <f t="shared" si="11"/>
        <v>-44.7</v>
      </c>
      <c r="E38" s="180">
        <f t="shared" si="21"/>
        <v>0.23177068771079945</v>
      </c>
      <c r="F38" s="141"/>
      <c r="G38" s="180">
        <v>0</v>
      </c>
      <c r="H38" s="180">
        <v>0</v>
      </c>
      <c r="I38" s="103"/>
      <c r="J38" s="180">
        <f t="shared" si="22"/>
        <v>0</v>
      </c>
      <c r="K38" s="102"/>
      <c r="L38" s="180">
        <v>1980338.3389999999</v>
      </c>
      <c r="M38" s="180">
        <v>2046847.926</v>
      </c>
      <c r="N38" s="103">
        <f t="shared" si="15"/>
        <v>3.4</v>
      </c>
      <c r="O38" s="180">
        <f t="shared" si="23"/>
        <v>1.0345608489655389</v>
      </c>
      <c r="P38" s="86" t="s">
        <v>178</v>
      </c>
      <c r="Q38" s="230">
        <f t="shared" ca="1" si="17"/>
        <v>0</v>
      </c>
      <c r="R38" s="228">
        <f t="shared" ca="1" si="18"/>
        <v>0</v>
      </c>
      <c r="S38" s="230">
        <f t="shared" ca="1" si="19"/>
        <v>0</v>
      </c>
      <c r="T38" s="228">
        <f t="shared" ca="1" si="20"/>
        <v>0</v>
      </c>
    </row>
    <row r="39" spans="1:25" ht="18.75" x14ac:dyDescent="0.3">
      <c r="A39" s="107" t="s">
        <v>113</v>
      </c>
      <c r="B39" s="132">
        <v>48368</v>
      </c>
      <c r="C39" s="132">
        <v>67086</v>
      </c>
      <c r="D39" s="103">
        <f t="shared" si="11"/>
        <v>38.700000000000003</v>
      </c>
      <c r="E39" s="180">
        <f t="shared" si="21"/>
        <v>0.80751983699408203</v>
      </c>
      <c r="F39" s="141"/>
      <c r="G39" s="180">
        <v>8155</v>
      </c>
      <c r="H39" s="180">
        <v>12682</v>
      </c>
      <c r="I39" s="103">
        <f t="shared" si="13"/>
        <v>55.5</v>
      </c>
      <c r="J39" s="180">
        <f t="shared" si="22"/>
        <v>0.45569338709155816</v>
      </c>
      <c r="K39" s="102"/>
      <c r="L39" s="180">
        <v>946634</v>
      </c>
      <c r="M39" s="180">
        <v>1251557</v>
      </c>
      <c r="N39" s="103">
        <f t="shared" si="15"/>
        <v>32.200000000000003</v>
      </c>
      <c r="O39" s="180">
        <f t="shared" si="23"/>
        <v>0.6325882133213071</v>
      </c>
      <c r="P39" s="86" t="s">
        <v>186</v>
      </c>
      <c r="Q39" s="230">
        <f t="shared" ca="1" si="17"/>
        <v>0</v>
      </c>
      <c r="R39" s="228">
        <f t="shared" ca="1" si="18"/>
        <v>0</v>
      </c>
      <c r="S39" s="230">
        <f t="shared" ca="1" si="19"/>
        <v>0</v>
      </c>
      <c r="T39" s="228">
        <f t="shared" ca="1" si="20"/>
        <v>0</v>
      </c>
    </row>
    <row r="40" spans="1:25" ht="18.75" x14ac:dyDescent="0.3">
      <c r="A40" s="107" t="s">
        <v>117</v>
      </c>
      <c r="B40" s="132">
        <v>2397593.30907</v>
      </c>
      <c r="C40" s="132">
        <v>2311573.6695900001</v>
      </c>
      <c r="D40" s="103">
        <f t="shared" si="11"/>
        <v>-3.6</v>
      </c>
      <c r="E40" s="180">
        <f t="shared" si="21"/>
        <v>27.824607114258246</v>
      </c>
      <c r="F40" s="141"/>
      <c r="G40" s="180">
        <v>1651276.1566699999</v>
      </c>
      <c r="H40" s="180">
        <v>1685828.1987999999</v>
      </c>
      <c r="I40" s="103">
        <f t="shared" si="13"/>
        <v>2.1</v>
      </c>
      <c r="J40" s="180">
        <f t="shared" si="22"/>
        <v>60.575679069991537</v>
      </c>
      <c r="K40" s="102"/>
      <c r="L40" s="180">
        <v>34891610.600000001</v>
      </c>
      <c r="M40" s="180">
        <v>39964500</v>
      </c>
      <c r="N40" s="103">
        <f t="shared" si="15"/>
        <v>14.5</v>
      </c>
      <c r="O40" s="180">
        <f t="shared" si="23"/>
        <v>20.199696578964744</v>
      </c>
      <c r="P40" s="214"/>
      <c r="Q40" s="230">
        <f t="shared" ca="1" si="17"/>
        <v>0</v>
      </c>
      <c r="R40" s="228">
        <f t="shared" ca="1" si="18"/>
        <v>0</v>
      </c>
      <c r="S40" s="230">
        <f t="shared" ca="1" si="19"/>
        <v>0</v>
      </c>
      <c r="T40" s="228">
        <f t="shared" ca="1" si="20"/>
        <v>0</v>
      </c>
    </row>
    <row r="41" spans="1:25" ht="18.75" x14ac:dyDescent="0.3">
      <c r="A41" s="107" t="s">
        <v>87</v>
      </c>
      <c r="B41" s="132">
        <v>40835</v>
      </c>
      <c r="C41" s="132">
        <v>35581</v>
      </c>
      <c r="D41" s="103">
        <f t="shared" si="11"/>
        <v>-12.9</v>
      </c>
      <c r="E41" s="180">
        <f t="shared" si="21"/>
        <v>0.42829149628963464</v>
      </c>
      <c r="F41" s="141"/>
      <c r="G41" s="180">
        <v>40037</v>
      </c>
      <c r="H41" s="180">
        <v>36000</v>
      </c>
      <c r="I41" s="103">
        <f t="shared" si="13"/>
        <v>-10.1</v>
      </c>
      <c r="J41" s="180">
        <f t="shared" si="22"/>
        <v>1.2935626821712738</v>
      </c>
      <c r="K41" s="102"/>
      <c r="L41" s="180">
        <v>1523752</v>
      </c>
      <c r="M41" s="180">
        <v>1556437</v>
      </c>
      <c r="N41" s="103">
        <f t="shared" si="15"/>
        <v>2.1</v>
      </c>
      <c r="O41" s="180">
        <f t="shared" si="23"/>
        <v>0.78668706337559946</v>
      </c>
      <c r="P41" s="214"/>
      <c r="Q41" s="230">
        <f t="shared" ca="1" si="17"/>
        <v>0</v>
      </c>
      <c r="R41" s="228">
        <f t="shared" ca="1" si="18"/>
        <v>0</v>
      </c>
      <c r="S41" s="230">
        <f t="shared" ca="1" si="19"/>
        <v>0</v>
      </c>
      <c r="T41" s="228">
        <f t="shared" ca="1" si="20"/>
        <v>0</v>
      </c>
    </row>
    <row r="42" spans="1:25" ht="18.75" x14ac:dyDescent="0.3">
      <c r="A42" s="107" t="s">
        <v>119</v>
      </c>
      <c r="B42" s="132">
        <v>14.587676</v>
      </c>
      <c r="C42" s="132">
        <v>0.18070565</v>
      </c>
      <c r="D42" s="103">
        <f t="shared" si="11"/>
        <v>-98.8</v>
      </c>
      <c r="E42" s="180">
        <f t="shared" si="21"/>
        <v>2.1751691415781179E-6</v>
      </c>
      <c r="F42" s="141"/>
      <c r="G42" s="180">
        <v>0</v>
      </c>
      <c r="H42" s="180">
        <v>0</v>
      </c>
      <c r="I42" s="103"/>
      <c r="J42" s="180">
        <f t="shared" si="22"/>
        <v>0</v>
      </c>
      <c r="K42" s="102"/>
      <c r="L42" s="180">
        <v>596416.45449999999</v>
      </c>
      <c r="M42" s="180">
        <v>524253.46220000001</v>
      </c>
      <c r="N42" s="103">
        <f t="shared" si="15"/>
        <v>-12.1</v>
      </c>
      <c r="O42" s="180">
        <f t="shared" si="23"/>
        <v>0.26497919070454434</v>
      </c>
      <c r="P42" s="141"/>
      <c r="Q42" s="230">
        <f t="shared" ca="1" si="17"/>
        <v>0</v>
      </c>
      <c r="R42" s="228">
        <f t="shared" ca="1" si="18"/>
        <v>0</v>
      </c>
      <c r="S42" s="230">
        <f t="shared" ca="1" si="19"/>
        <v>0</v>
      </c>
      <c r="T42" s="228">
        <f t="shared" ca="1" si="20"/>
        <v>0</v>
      </c>
    </row>
    <row r="43" spans="1:25" ht="18.75" x14ac:dyDescent="0.3">
      <c r="A43" s="85" t="s">
        <v>83</v>
      </c>
      <c r="B43" s="132">
        <v>428603.1151</v>
      </c>
      <c r="C43" s="132">
        <v>452574.88234999997</v>
      </c>
      <c r="D43" s="103">
        <f t="shared" si="11"/>
        <v>5.6</v>
      </c>
      <c r="E43" s="180">
        <f t="shared" si="21"/>
        <v>5.4476820085097906</v>
      </c>
      <c r="F43" s="141"/>
      <c r="G43" s="180">
        <v>66930.217999999993</v>
      </c>
      <c r="H43" s="180">
        <v>38294.237999999998</v>
      </c>
      <c r="I43" s="103">
        <f t="shared" si="13"/>
        <v>-42.8</v>
      </c>
      <c r="J43" s="180">
        <f t="shared" si="22"/>
        <v>1.3759999227495865</v>
      </c>
      <c r="K43" s="102"/>
      <c r="L43" s="180">
        <v>14447433.17437</v>
      </c>
      <c r="M43" s="180">
        <v>16453474.357000001</v>
      </c>
      <c r="N43" s="103">
        <f t="shared" si="15"/>
        <v>13.9</v>
      </c>
      <c r="O43" s="180">
        <f t="shared" si="23"/>
        <v>8.3162604231549757</v>
      </c>
      <c r="P43" s="141"/>
      <c r="Q43" s="230">
        <f t="shared" ca="1" si="17"/>
        <v>0</v>
      </c>
      <c r="R43" s="228">
        <f t="shared" ca="1" si="18"/>
        <v>0</v>
      </c>
      <c r="S43" s="230">
        <f t="shared" ca="1" si="19"/>
        <v>0</v>
      </c>
      <c r="T43" s="228">
        <f t="shared" ca="1" si="20"/>
        <v>0</v>
      </c>
    </row>
    <row r="44" spans="1:25" ht="18.75" x14ac:dyDescent="0.3">
      <c r="A44" s="85" t="s">
        <v>120</v>
      </c>
      <c r="B44" s="132">
        <v>1766336.73318</v>
      </c>
      <c r="C44" s="132">
        <v>2557556.949</v>
      </c>
      <c r="D44" s="103">
        <f t="shared" si="11"/>
        <v>44.8</v>
      </c>
      <c r="E44" s="180">
        <f t="shared" si="21"/>
        <v>30.785528583602566</v>
      </c>
      <c r="F44" s="141"/>
      <c r="G44" s="180">
        <v>134306.29300000001</v>
      </c>
      <c r="H44" s="180">
        <v>485572.022</v>
      </c>
      <c r="I44" s="103">
        <f t="shared" si="13"/>
        <v>261.5</v>
      </c>
      <c r="J44" s="180">
        <f t="shared" si="22"/>
        <v>17.447717976823576</v>
      </c>
      <c r="K44" s="102"/>
      <c r="L44" s="180">
        <v>46716734.162149996</v>
      </c>
      <c r="M44" s="180">
        <v>55234944.388999999</v>
      </c>
      <c r="N44" s="103">
        <f t="shared" si="15"/>
        <v>18.2</v>
      </c>
      <c r="O44" s="180">
        <f t="shared" si="23"/>
        <v>27.91800515992421</v>
      </c>
      <c r="P44" s="141"/>
      <c r="Q44" s="230">
        <f t="shared" ca="1" si="17"/>
        <v>0</v>
      </c>
      <c r="R44" s="228">
        <f t="shared" ca="1" si="18"/>
        <v>0</v>
      </c>
      <c r="S44" s="230">
        <f t="shared" ca="1" si="19"/>
        <v>0</v>
      </c>
      <c r="T44" s="228">
        <f t="shared" ca="1" si="20"/>
        <v>0</v>
      </c>
    </row>
    <row r="45" spans="1:25" s="111" customFormat="1" ht="18.75" x14ac:dyDescent="0.3">
      <c r="A45" s="100" t="s">
        <v>124</v>
      </c>
      <c r="B45" s="252">
        <f>SUM(B34:B44)</f>
        <v>7052569.4750260003</v>
      </c>
      <c r="C45" s="252">
        <f>SUM(C34:C44)</f>
        <v>8307659.6916456493</v>
      </c>
      <c r="D45" s="103">
        <f t="shared" si="11"/>
        <v>17.8</v>
      </c>
      <c r="E45" s="183">
        <f>SUM(E34:E44)</f>
        <v>100.00000000000001</v>
      </c>
      <c r="F45" s="184"/>
      <c r="G45" s="183">
        <f>SUM(G34:G44)</f>
        <v>2147079.14267</v>
      </c>
      <c r="H45" s="252">
        <f>SUM(H34:H44)</f>
        <v>2783011.6387999998</v>
      </c>
      <c r="I45" s="103">
        <f t="shared" si="13"/>
        <v>29.6</v>
      </c>
      <c r="J45" s="183">
        <f>SUM(J34:J44)</f>
        <v>100</v>
      </c>
      <c r="K45" s="109"/>
      <c r="L45" s="183">
        <f>SUM(L34:L44)</f>
        <v>174251215.35002002</v>
      </c>
      <c r="M45" s="183">
        <f>SUM(M34:M44)</f>
        <v>197847031.23519999</v>
      </c>
      <c r="N45" s="103">
        <f t="shared" si="15"/>
        <v>13.5</v>
      </c>
      <c r="O45" s="183">
        <f>SUM(O34:O44)</f>
        <v>100</v>
      </c>
      <c r="P45" s="141"/>
      <c r="Q45" s="230">
        <f ca="1">SUM(Q34:Q44)</f>
        <v>0</v>
      </c>
      <c r="R45" s="228">
        <f t="shared" ref="R45:T45" ca="1" si="24">SUM(R34:R44)</f>
        <v>0</v>
      </c>
      <c r="S45" s="230">
        <f t="shared" ca="1" si="24"/>
        <v>0</v>
      </c>
      <c r="T45" s="228">
        <f t="shared" ca="1" si="24"/>
        <v>0</v>
      </c>
    </row>
    <row r="46" spans="1:25" ht="18.75" x14ac:dyDescent="0.3">
      <c r="A46" s="100"/>
      <c r="B46" s="132"/>
      <c r="C46" s="109"/>
      <c r="D46" s="110"/>
      <c r="E46" s="180"/>
      <c r="F46" s="141"/>
      <c r="G46" s="183"/>
      <c r="H46" s="109"/>
      <c r="I46" s="110"/>
      <c r="J46" s="183"/>
      <c r="K46" s="109"/>
      <c r="L46" s="183"/>
      <c r="M46" s="109"/>
      <c r="N46" s="110"/>
      <c r="O46" s="183"/>
      <c r="P46" s="141"/>
      <c r="Q46" s="227" t="s">
        <v>125</v>
      </c>
      <c r="R46" s="233"/>
      <c r="S46" s="234"/>
      <c r="T46" s="233"/>
    </row>
    <row r="47" spans="1:25" ht="18.75" x14ac:dyDescent="0.3">
      <c r="A47" s="85"/>
      <c r="B47" s="132"/>
      <c r="C47" s="102"/>
      <c r="D47" s="103"/>
      <c r="E47" s="180"/>
      <c r="F47" s="141"/>
      <c r="G47" s="180"/>
      <c r="H47" s="102"/>
      <c r="I47" s="103"/>
      <c r="J47" s="180"/>
      <c r="K47" s="102"/>
      <c r="L47" s="180"/>
      <c r="M47" s="102"/>
      <c r="N47" s="103"/>
      <c r="O47" s="180"/>
      <c r="P47" s="141"/>
      <c r="Q47" s="231">
        <v>2015</v>
      </c>
      <c r="R47" s="232">
        <v>2016</v>
      </c>
      <c r="S47" s="231">
        <v>2015</v>
      </c>
      <c r="T47" s="232">
        <v>2016</v>
      </c>
    </row>
    <row r="48" spans="1:25" ht="18.75" x14ac:dyDescent="0.3">
      <c r="A48" s="100" t="s">
        <v>125</v>
      </c>
      <c r="B48" s="132"/>
      <c r="C48" s="102"/>
      <c r="D48" s="103"/>
      <c r="E48" s="180"/>
      <c r="F48" s="141"/>
      <c r="G48" s="180"/>
      <c r="H48" s="102"/>
      <c r="I48" s="103"/>
      <c r="J48" s="180"/>
      <c r="K48" s="102"/>
      <c r="L48" s="180"/>
      <c r="M48" s="102"/>
      <c r="N48" s="103"/>
      <c r="O48" s="180"/>
      <c r="P48" s="141"/>
      <c r="Q48" s="230"/>
      <c r="R48" s="228"/>
      <c r="S48" s="230"/>
      <c r="T48" s="228"/>
      <c r="U48" s="214"/>
      <c r="V48" s="214"/>
      <c r="W48" s="214"/>
      <c r="X48" s="187"/>
      <c r="Y48" s="141"/>
    </row>
    <row r="49" spans="1:25" ht="18.75" x14ac:dyDescent="0.3">
      <c r="A49" s="85" t="s">
        <v>103</v>
      </c>
      <c r="B49" s="132">
        <v>52816.702380000002</v>
      </c>
      <c r="C49" s="185">
        <v>52816.702400000002</v>
      </c>
      <c r="D49" s="103">
        <f t="shared" ref="D49:D71" si="25">IF(B49=0, "    ---- ", IF(ABS(ROUND(100/B49*C49-100,1))&lt;999,ROUND(100/B49*C49-100,1),IF(ROUND(100/B49*C49-100,1)&gt;999,999,-999)))</f>
        <v>0</v>
      </c>
      <c r="E49" s="180">
        <f t="shared" ref="E49:E71" si="26">100/C$72*C49</f>
        <v>0.20880329244105128</v>
      </c>
      <c r="F49" s="141"/>
      <c r="G49" s="180">
        <v>3472.68995</v>
      </c>
      <c r="H49" s="185">
        <v>3472.68995</v>
      </c>
      <c r="I49" s="103">
        <f t="shared" ref="I49:I71" si="27">IF(G49=0, "    ---- ", IF(ABS(ROUND(100/G49*H49-100,1))&lt;999,ROUND(100/G49*H49-100,1),IF(ROUND(100/G49*H49-100,1)&gt;999,999,-999)))</f>
        <v>0</v>
      </c>
      <c r="J49" s="180">
        <f>100/H$72*H49</f>
        <v>0.11096442625625839</v>
      </c>
      <c r="K49" s="102"/>
      <c r="L49" s="180">
        <f>L9</f>
        <v>0</v>
      </c>
      <c r="M49" s="180">
        <f>M9</f>
        <v>0</v>
      </c>
      <c r="N49" s="103"/>
      <c r="O49" s="180">
        <f>100/M$72*M49</f>
        <v>0</v>
      </c>
      <c r="P49" s="141"/>
      <c r="Q49" s="230">
        <f ca="1">Q9</f>
        <v>0</v>
      </c>
      <c r="R49" s="235">
        <f ca="1">R9</f>
        <v>0</v>
      </c>
      <c r="S49" s="230">
        <f ca="1">S9</f>
        <v>0</v>
      </c>
      <c r="T49" s="235">
        <f ca="1">T9</f>
        <v>0</v>
      </c>
      <c r="U49" s="214"/>
      <c r="V49" s="214"/>
      <c r="W49" s="214"/>
      <c r="X49" s="187"/>
      <c r="Y49" s="141"/>
    </row>
    <row r="50" spans="1:25" ht="18.75" x14ac:dyDescent="0.3">
      <c r="A50" s="107" t="s">
        <v>104</v>
      </c>
      <c r="B50" s="132">
        <v>430003.83100000001</v>
      </c>
      <c r="C50" s="102">
        <v>528517.59100000001</v>
      </c>
      <c r="D50" s="103">
        <f t="shared" si="25"/>
        <v>22.9</v>
      </c>
      <c r="E50" s="180">
        <f t="shared" si="26"/>
        <v>2.089418840995513</v>
      </c>
      <c r="F50" s="141"/>
      <c r="G50" s="180">
        <v>62173.985999999997</v>
      </c>
      <c r="H50" s="102">
        <v>202342.19899999999</v>
      </c>
      <c r="I50" s="103">
        <f t="shared" si="27"/>
        <v>225.4</v>
      </c>
      <c r="J50" s="180">
        <f>100/H$72*H50</f>
        <v>6.465531430315183</v>
      </c>
      <c r="K50" s="102"/>
      <c r="L50" s="180">
        <v>12332879.301000001</v>
      </c>
      <c r="M50" s="180">
        <v>13077959.699999999</v>
      </c>
      <c r="N50" s="103">
        <f t="shared" ref="N50:N69" si="28">IF(L50=0, "    ---- ", IF(ABS(ROUND(100/L50*M50-100,1))&lt;999,ROUND(100/L50*M50-100,1),IF(ROUND(100/L50*M50-100,1)&gt;999,999,-999)))</f>
        <v>6</v>
      </c>
      <c r="O50" s="180">
        <f>100/M$72*M50</f>
        <v>1.1738064961003742</v>
      </c>
      <c r="P50" s="141"/>
      <c r="Q50" s="230">
        <f ca="1">Q10+Q34</f>
        <v>0</v>
      </c>
      <c r="R50" s="228">
        <f ca="1">R10+R34</f>
        <v>0</v>
      </c>
      <c r="S50" s="230">
        <f ca="1">S10+S34</f>
        <v>0</v>
      </c>
      <c r="T50" s="228">
        <f ca="1">T10+T34</f>
        <v>0</v>
      </c>
      <c r="U50" s="214"/>
      <c r="V50" s="214"/>
      <c r="W50" s="214"/>
      <c r="X50" s="187"/>
      <c r="Y50" s="141"/>
    </row>
    <row r="51" spans="1:25" ht="18.75" x14ac:dyDescent="0.3">
      <c r="A51" s="85" t="s">
        <v>105</v>
      </c>
      <c r="B51" s="132">
        <v>7001620.3030000003</v>
      </c>
      <c r="C51" s="102">
        <v>5177328</v>
      </c>
      <c r="D51" s="103">
        <f t="shared" si="25"/>
        <v>-26.1</v>
      </c>
      <c r="E51" s="180">
        <f t="shared" si="26"/>
        <v>20.467827094923731</v>
      </c>
      <c r="F51" s="141"/>
      <c r="G51" s="180">
        <v>1146998.0253229998</v>
      </c>
      <c r="H51" s="102">
        <v>393340.84419999999</v>
      </c>
      <c r="I51" s="103">
        <f t="shared" si="27"/>
        <v>-65.7</v>
      </c>
      <c r="J51" s="180">
        <f>100/H$72*H51</f>
        <v>12.568597176320139</v>
      </c>
      <c r="K51" s="102"/>
      <c r="L51" s="180">
        <v>246027262</v>
      </c>
      <c r="M51" s="180">
        <v>255810023.75</v>
      </c>
      <c r="N51" s="103">
        <f t="shared" si="28"/>
        <v>4</v>
      </c>
      <c r="O51" s="180">
        <f>100/M$72*M51</f>
        <v>22.960115685732003</v>
      </c>
      <c r="P51" s="141"/>
      <c r="Q51" s="230">
        <f ca="1">Q11+Q35</f>
        <v>0</v>
      </c>
      <c r="R51" s="228">
        <f ca="1">+R11+R35</f>
        <v>0</v>
      </c>
      <c r="S51" s="230">
        <f ca="1">+S11+S35</f>
        <v>0</v>
      </c>
      <c r="T51" s="228">
        <f ca="1">+T11+T35</f>
        <v>0</v>
      </c>
      <c r="U51" s="214"/>
      <c r="V51" s="214"/>
      <c r="W51" s="214"/>
      <c r="X51" s="187"/>
      <c r="Y51" s="141"/>
    </row>
    <row r="52" spans="1:25" ht="18.75" x14ac:dyDescent="0.3">
      <c r="A52" s="85" t="s">
        <v>106</v>
      </c>
      <c r="B52" s="132">
        <v>49042</v>
      </c>
      <c r="C52" s="102">
        <v>56721</v>
      </c>
      <c r="D52" s="103">
        <f t="shared" si="25"/>
        <v>15.7</v>
      </c>
      <c r="E52" s="180">
        <f t="shared" si="26"/>
        <v>0.22423837559667242</v>
      </c>
      <c r="F52" s="141"/>
      <c r="G52" s="180">
        <v>12237</v>
      </c>
      <c r="H52" s="105">
        <v>20045</v>
      </c>
      <c r="I52" s="103">
        <f t="shared" si="27"/>
        <v>63.8</v>
      </c>
      <c r="J52" s="180">
        <f>100/H$72*H52</f>
        <v>0.64050691433213025</v>
      </c>
      <c r="K52" s="102"/>
      <c r="L52" s="180">
        <v>0</v>
      </c>
      <c r="M52" s="180">
        <v>0</v>
      </c>
      <c r="N52" s="103"/>
      <c r="O52" s="180">
        <f>100/M$72*M52</f>
        <v>0</v>
      </c>
      <c r="P52" s="141"/>
      <c r="Q52" s="230">
        <f ca="1">Q12</f>
        <v>0</v>
      </c>
      <c r="R52" s="228">
        <f ca="1">R12</f>
        <v>0</v>
      </c>
      <c r="S52" s="230">
        <f ca="1">S12</f>
        <v>0</v>
      </c>
      <c r="T52" s="228">
        <f ca="1">+T12+T36</f>
        <v>0</v>
      </c>
      <c r="U52" s="214"/>
      <c r="V52" s="214"/>
      <c r="W52" s="214"/>
      <c r="X52" s="187"/>
      <c r="Y52" s="141"/>
    </row>
    <row r="53" spans="1:25" ht="18.75" x14ac:dyDescent="0.3">
      <c r="A53" s="107" t="s">
        <v>107</v>
      </c>
      <c r="B53" s="132">
        <v>365430</v>
      </c>
      <c r="C53" s="105">
        <v>398781</v>
      </c>
      <c r="D53" s="106">
        <f t="shared" si="25"/>
        <v>9.1</v>
      </c>
      <c r="E53" s="181">
        <f t="shared" si="26"/>
        <v>1.5765237506182301</v>
      </c>
      <c r="F53" s="182"/>
      <c r="G53" s="181">
        <v>10635</v>
      </c>
      <c r="H53" s="105">
        <v>12229</v>
      </c>
      <c r="I53" s="106">
        <f t="shared" si="27"/>
        <v>15</v>
      </c>
      <c r="J53" s="181">
        <f t="shared" ref="J53:J71" si="29">100/H$72*H53</f>
        <v>0.39075874559080176</v>
      </c>
      <c r="K53" s="105"/>
      <c r="L53" s="181">
        <v>2856301</v>
      </c>
      <c r="M53" s="181">
        <v>3263986</v>
      </c>
      <c r="N53" s="103">
        <f t="shared" si="28"/>
        <v>14.3</v>
      </c>
      <c r="O53" s="180">
        <f t="shared" ref="O53:O71" si="30">100/M$72*M53</f>
        <v>0.29295762166790251</v>
      </c>
      <c r="P53" s="141"/>
      <c r="Q53" s="230">
        <f ca="1">Q13+Q36</f>
        <v>0</v>
      </c>
      <c r="R53" s="228">
        <f ca="1">R13+R36</f>
        <v>0</v>
      </c>
      <c r="S53" s="230">
        <f ca="1">S13+S36</f>
        <v>0</v>
      </c>
      <c r="T53" s="228">
        <f ca="1">T13+T36</f>
        <v>0</v>
      </c>
      <c r="U53" s="217"/>
      <c r="V53" s="217"/>
      <c r="W53" s="217"/>
      <c r="X53" s="187"/>
      <c r="Y53" s="141"/>
    </row>
    <row r="54" spans="1:25" ht="18.75" x14ac:dyDescent="0.3">
      <c r="A54" s="107" t="s">
        <v>108</v>
      </c>
      <c r="B54" s="132">
        <v>3480</v>
      </c>
      <c r="C54" s="105">
        <v>4236</v>
      </c>
      <c r="D54" s="106">
        <f t="shared" si="25"/>
        <v>21.7</v>
      </c>
      <c r="E54" s="181">
        <f t="shared" si="26"/>
        <v>1.6746421237769159E-2</v>
      </c>
      <c r="F54" s="182"/>
      <c r="G54" s="181">
        <v>0</v>
      </c>
      <c r="H54" s="105">
        <v>0</v>
      </c>
      <c r="I54" s="106"/>
      <c r="J54" s="181">
        <f t="shared" si="29"/>
        <v>0</v>
      </c>
      <c r="K54" s="105"/>
      <c r="L54" s="181">
        <v>0</v>
      </c>
      <c r="M54" s="181">
        <v>0</v>
      </c>
      <c r="N54" s="103"/>
      <c r="O54" s="180">
        <f t="shared" si="30"/>
        <v>0</v>
      </c>
      <c r="P54" s="141"/>
      <c r="Q54" s="230">
        <f ca="1">Q14</f>
        <v>0</v>
      </c>
      <c r="R54" s="228">
        <f ca="1">R14</f>
        <v>0</v>
      </c>
      <c r="S54" s="230">
        <f ca="1">S14</f>
        <v>0</v>
      </c>
      <c r="T54" s="228">
        <f ca="1">T14</f>
        <v>0</v>
      </c>
      <c r="U54" s="217"/>
      <c r="V54" s="217"/>
      <c r="W54" s="217"/>
      <c r="X54" s="187"/>
      <c r="Y54" s="141"/>
    </row>
    <row r="55" spans="1:25" ht="18.75" x14ac:dyDescent="0.3">
      <c r="A55" s="85" t="s">
        <v>109</v>
      </c>
      <c r="B55" s="102">
        <v>987747</v>
      </c>
      <c r="C55" s="102">
        <v>986467</v>
      </c>
      <c r="D55" s="103">
        <f t="shared" si="25"/>
        <v>-0.1</v>
      </c>
      <c r="E55" s="180">
        <f t="shared" si="26"/>
        <v>3.8998564492819705</v>
      </c>
      <c r="F55" s="141"/>
      <c r="G55" s="180">
        <v>21358</v>
      </c>
      <c r="H55" s="102">
        <v>19004</v>
      </c>
      <c r="I55" s="103">
        <f t="shared" si="27"/>
        <v>-11</v>
      </c>
      <c r="J55" s="180">
        <f t="shared" si="29"/>
        <v>0.60724337241046655</v>
      </c>
      <c r="K55" s="102"/>
      <c r="L55" s="180">
        <v>0</v>
      </c>
      <c r="M55" s="180">
        <v>0</v>
      </c>
      <c r="N55" s="103"/>
      <c r="O55" s="180">
        <f t="shared" si="30"/>
        <v>0</v>
      </c>
      <c r="P55" s="141"/>
      <c r="Q55" s="230">
        <f ca="1">Q15</f>
        <v>0</v>
      </c>
      <c r="R55" s="228">
        <f ca="1">+R15</f>
        <v>0</v>
      </c>
      <c r="S55" s="230">
        <f ca="1">+S15</f>
        <v>0</v>
      </c>
      <c r="T55" s="228">
        <f ca="1">+T15</f>
        <v>0</v>
      </c>
      <c r="U55" s="214"/>
      <c r="V55" s="214"/>
      <c r="W55" s="214"/>
      <c r="X55" s="187"/>
      <c r="Y55" s="141"/>
    </row>
    <row r="56" spans="1:25" ht="18.75" x14ac:dyDescent="0.3">
      <c r="A56" s="85" t="s">
        <v>110</v>
      </c>
      <c r="B56" s="102">
        <v>541283.32799999998</v>
      </c>
      <c r="C56" s="102">
        <v>607235.65500000003</v>
      </c>
      <c r="D56" s="103">
        <f t="shared" si="25"/>
        <v>12.2</v>
      </c>
      <c r="E56" s="180">
        <f t="shared" si="26"/>
        <v>2.4006194686550204</v>
      </c>
      <c r="F56" s="141"/>
      <c r="G56" s="180">
        <v>60387.785000000003</v>
      </c>
      <c r="H56" s="102">
        <v>66122.737000000008</v>
      </c>
      <c r="I56" s="103">
        <f t="shared" si="27"/>
        <v>9.5</v>
      </c>
      <c r="J56" s="180">
        <f t="shared" si="29"/>
        <v>2.112849600552007</v>
      </c>
      <c r="K56" s="102"/>
      <c r="L56" s="180">
        <v>18274444.754000001</v>
      </c>
      <c r="M56" s="180">
        <v>20289498.357999999</v>
      </c>
      <c r="N56" s="103">
        <f t="shared" si="28"/>
        <v>11</v>
      </c>
      <c r="O56" s="180">
        <f t="shared" si="30"/>
        <v>1.8210749628811194</v>
      </c>
      <c r="P56" s="141"/>
      <c r="Q56" s="230">
        <f ca="1">Q16+Q37</f>
        <v>0</v>
      </c>
      <c r="R56" s="228">
        <f ca="1">R16+R37</f>
        <v>0</v>
      </c>
      <c r="S56" s="230">
        <f ca="1">S16+S37</f>
        <v>0</v>
      </c>
      <c r="T56" s="228">
        <f ca="1">T16+T37</f>
        <v>0</v>
      </c>
      <c r="U56" s="214"/>
      <c r="V56" s="214"/>
      <c r="W56" s="214"/>
      <c r="X56" s="187"/>
      <c r="Y56" s="141"/>
    </row>
    <row r="57" spans="1:25" ht="18.75" x14ac:dyDescent="0.3">
      <c r="A57" s="85" t="s">
        <v>111</v>
      </c>
      <c r="B57" s="102">
        <v>11333</v>
      </c>
      <c r="C57" s="102">
        <v>11212</v>
      </c>
      <c r="D57" s="103">
        <f t="shared" si="25"/>
        <v>-1.1000000000000001</v>
      </c>
      <c r="E57" s="180">
        <f t="shared" si="26"/>
        <v>4.4325041293169921E-2</v>
      </c>
      <c r="F57" s="141"/>
      <c r="G57" s="180">
        <v>903</v>
      </c>
      <c r="H57" s="102">
        <v>703</v>
      </c>
      <c r="I57" s="103">
        <f t="shared" si="27"/>
        <v>-22.1</v>
      </c>
      <c r="J57" s="180">
        <f t="shared" si="29"/>
        <v>2.2463275668520209E-2</v>
      </c>
      <c r="K57" s="102"/>
      <c r="L57" s="180">
        <v>27841</v>
      </c>
      <c r="M57" s="180">
        <v>27041</v>
      </c>
      <c r="N57" s="103">
        <f t="shared" si="28"/>
        <v>-2.9</v>
      </c>
      <c r="O57" s="180">
        <f t="shared" si="30"/>
        <v>2.427053010497518E-3</v>
      </c>
      <c r="P57" s="141"/>
      <c r="Q57" s="230">
        <f ca="1">Q17</f>
        <v>0</v>
      </c>
      <c r="R57" s="228">
        <f t="shared" ref="R57:T58" ca="1" si="31">+R17</f>
        <v>0</v>
      </c>
      <c r="S57" s="230">
        <f t="shared" ca="1" si="31"/>
        <v>0</v>
      </c>
      <c r="T57" s="228">
        <f t="shared" ca="1" si="31"/>
        <v>0</v>
      </c>
      <c r="U57" s="214"/>
      <c r="V57" s="214"/>
      <c r="W57" s="214"/>
      <c r="X57" s="187"/>
      <c r="Y57" s="141"/>
    </row>
    <row r="58" spans="1:25" ht="18.75" x14ac:dyDescent="0.3">
      <c r="A58" s="85" t="s">
        <v>112</v>
      </c>
      <c r="B58" s="102">
        <v>147798</v>
      </c>
      <c r="C58" s="102">
        <v>145904</v>
      </c>
      <c r="D58" s="103">
        <f t="shared" si="25"/>
        <v>-1.3</v>
      </c>
      <c r="E58" s="180">
        <f t="shared" si="26"/>
        <v>0.57681063368165042</v>
      </c>
      <c r="F58" s="141"/>
      <c r="G58" s="180">
        <v>4778</v>
      </c>
      <c r="H58" s="102">
        <v>11849</v>
      </c>
      <c r="I58" s="103">
        <f t="shared" si="27"/>
        <v>148</v>
      </c>
      <c r="J58" s="180">
        <f t="shared" si="29"/>
        <v>0.37861643441862863</v>
      </c>
      <c r="K58" s="102"/>
      <c r="L58" s="180">
        <v>0</v>
      </c>
      <c r="M58" s="180">
        <v>0</v>
      </c>
      <c r="N58" s="103"/>
      <c r="O58" s="180">
        <f t="shared" si="30"/>
        <v>0</v>
      </c>
      <c r="P58" s="141"/>
      <c r="Q58" s="230">
        <f ca="1">Q18</f>
        <v>0</v>
      </c>
      <c r="R58" s="228">
        <f t="shared" ca="1" si="31"/>
        <v>0</v>
      </c>
      <c r="S58" s="230">
        <f t="shared" ca="1" si="31"/>
        <v>0</v>
      </c>
      <c r="T58" s="228">
        <f t="shared" ca="1" si="31"/>
        <v>0</v>
      </c>
      <c r="U58" s="214"/>
      <c r="V58" s="214"/>
      <c r="W58" s="214"/>
      <c r="X58" s="187"/>
      <c r="Y58" s="141"/>
    </row>
    <row r="59" spans="1:25" ht="18.75" x14ac:dyDescent="0.3">
      <c r="A59" s="85" t="s">
        <v>76</v>
      </c>
      <c r="B59" s="105">
        <v>5912630.8999999994</v>
      </c>
      <c r="C59" s="105">
        <v>5717837.8400499998</v>
      </c>
      <c r="D59" s="106">
        <f t="shared" si="25"/>
        <v>-3.3</v>
      </c>
      <c r="E59" s="181">
        <f t="shared" si="26"/>
        <v>22.604655580437544</v>
      </c>
      <c r="F59" s="182"/>
      <c r="G59" s="181">
        <v>2962</v>
      </c>
      <c r="H59" s="105">
        <v>3064</v>
      </c>
      <c r="I59" s="106">
        <f t="shared" si="27"/>
        <v>3.4</v>
      </c>
      <c r="J59" s="181">
        <f t="shared" si="29"/>
        <v>9.7905372188258774E-2</v>
      </c>
      <c r="K59" s="105"/>
      <c r="L59" s="181">
        <v>374196673.53899997</v>
      </c>
      <c r="M59" s="181">
        <v>397907876.426</v>
      </c>
      <c r="N59" s="103">
        <f t="shared" si="28"/>
        <v>6.3</v>
      </c>
      <c r="O59" s="180">
        <f t="shared" si="30"/>
        <v>35.714045685455332</v>
      </c>
      <c r="P59" s="141"/>
      <c r="Q59" s="230">
        <f ca="1">Q19+Q38</f>
        <v>0</v>
      </c>
      <c r="R59" s="228">
        <f ca="1">R19+R38</f>
        <v>0</v>
      </c>
      <c r="S59" s="230">
        <f ca="1">S19+S38</f>
        <v>0</v>
      </c>
      <c r="T59" s="228">
        <f ca="1">T19+T38</f>
        <v>0</v>
      </c>
      <c r="U59" s="217"/>
      <c r="V59" s="217"/>
      <c r="W59" s="217"/>
      <c r="X59" s="187"/>
      <c r="Y59" s="141"/>
    </row>
    <row r="60" spans="1:25" ht="18.75" x14ac:dyDescent="0.3">
      <c r="A60" s="85" t="s">
        <v>113</v>
      </c>
      <c r="B60" s="102">
        <v>78788</v>
      </c>
      <c r="C60" s="102">
        <v>93224</v>
      </c>
      <c r="D60" s="103">
        <f t="shared" si="25"/>
        <v>18.3</v>
      </c>
      <c r="E60" s="180">
        <f t="shared" si="26"/>
        <v>0.36854777466236827</v>
      </c>
      <c r="F60" s="141"/>
      <c r="G60" s="180">
        <v>8155</v>
      </c>
      <c r="H60" s="102">
        <v>12682</v>
      </c>
      <c r="I60" s="103">
        <f t="shared" si="27"/>
        <v>55.5</v>
      </c>
      <c r="J60" s="180">
        <f t="shared" si="29"/>
        <v>0.40523365864605015</v>
      </c>
      <c r="K60" s="102"/>
      <c r="L60" s="180">
        <v>2264594</v>
      </c>
      <c r="M60" s="180">
        <v>2629282</v>
      </c>
      <c r="N60" s="103">
        <f t="shared" si="28"/>
        <v>16.100000000000001</v>
      </c>
      <c r="O60" s="180">
        <f t="shared" si="30"/>
        <v>0.23599004450822586</v>
      </c>
      <c r="P60" s="141"/>
      <c r="Q60" s="230">
        <f ca="1">Q20+Q39</f>
        <v>0</v>
      </c>
      <c r="R60" s="228">
        <f ca="1">+R20+R39</f>
        <v>0</v>
      </c>
      <c r="S60" s="230">
        <f ca="1">S20+S39</f>
        <v>0</v>
      </c>
      <c r="T60" s="228">
        <f ca="1">T20+T39</f>
        <v>0</v>
      </c>
      <c r="U60" s="214"/>
      <c r="V60" s="214"/>
      <c r="W60" s="214"/>
      <c r="X60" s="187"/>
      <c r="Y60" s="141"/>
    </row>
    <row r="61" spans="1:25" ht="18.75" x14ac:dyDescent="0.3">
      <c r="A61" s="85" t="s">
        <v>114</v>
      </c>
      <c r="B61" s="102">
        <v>96446</v>
      </c>
      <c r="C61" s="102">
        <v>109496</v>
      </c>
      <c r="D61" s="103">
        <f t="shared" si="25"/>
        <v>13.5</v>
      </c>
      <c r="E61" s="180">
        <f t="shared" si="26"/>
        <v>0.43287680355306224</v>
      </c>
      <c r="F61" s="141"/>
      <c r="G61" s="180">
        <v>2992.837</v>
      </c>
      <c r="H61" s="102">
        <v>5032</v>
      </c>
      <c r="I61" s="103">
        <f t="shared" si="27"/>
        <v>68.099999999999994</v>
      </c>
      <c r="J61" s="180">
        <f t="shared" si="29"/>
        <v>0.16078976267993411</v>
      </c>
      <c r="K61" s="102"/>
      <c r="L61" s="180">
        <v>0</v>
      </c>
      <c r="M61" s="180">
        <v>0</v>
      </c>
      <c r="N61" s="103"/>
      <c r="O61" s="180">
        <f t="shared" si="30"/>
        <v>0</v>
      </c>
      <c r="P61" s="141"/>
      <c r="Q61" s="230">
        <f ca="1">Q21</f>
        <v>0</v>
      </c>
      <c r="R61" s="228">
        <f t="shared" ref="R61:R63" ca="1" si="32">R21</f>
        <v>0</v>
      </c>
      <c r="S61" s="230">
        <f t="shared" ref="S61:T61" ca="1" si="33">S21</f>
        <v>0</v>
      </c>
      <c r="T61" s="228">
        <f t="shared" ca="1" si="33"/>
        <v>0</v>
      </c>
      <c r="U61" s="214"/>
      <c r="V61" s="214"/>
      <c r="W61" s="214"/>
      <c r="X61" s="187"/>
      <c r="Y61" s="141"/>
    </row>
    <row r="62" spans="1:25" ht="18.75" x14ac:dyDescent="0.3">
      <c r="A62" s="85" t="s">
        <v>115</v>
      </c>
      <c r="B62" s="102">
        <v>38159</v>
      </c>
      <c r="C62" s="102">
        <v>13859</v>
      </c>
      <c r="D62" s="103">
        <f t="shared" si="25"/>
        <v>-63.7</v>
      </c>
      <c r="E62" s="180">
        <f t="shared" si="26"/>
        <v>5.4789577888159288E-2</v>
      </c>
      <c r="F62" s="141"/>
      <c r="G62" s="180">
        <v>1247</v>
      </c>
      <c r="H62" s="102">
        <v>1307</v>
      </c>
      <c r="I62" s="103">
        <f t="shared" si="27"/>
        <v>4.8</v>
      </c>
      <c r="J62" s="180">
        <f t="shared" si="29"/>
        <v>4.1763159742184794E-2</v>
      </c>
      <c r="K62" s="102"/>
      <c r="L62" s="180">
        <v>0</v>
      </c>
      <c r="M62" s="180">
        <v>0</v>
      </c>
      <c r="N62" s="103"/>
      <c r="O62" s="180">
        <f t="shared" si="30"/>
        <v>0</v>
      </c>
      <c r="P62" s="141"/>
      <c r="Q62" s="230">
        <f ca="1">Q22</f>
        <v>0</v>
      </c>
      <c r="R62" s="228">
        <f t="shared" ca="1" si="32"/>
        <v>0</v>
      </c>
      <c r="S62" s="230">
        <f t="shared" ref="S62:T62" ca="1" si="34">S22</f>
        <v>0</v>
      </c>
      <c r="T62" s="228">
        <f t="shared" ca="1" si="34"/>
        <v>0</v>
      </c>
      <c r="U62" s="214"/>
      <c r="V62" s="214"/>
      <c r="W62" s="214"/>
      <c r="X62" s="187"/>
      <c r="Y62" s="141"/>
    </row>
    <row r="63" spans="1:25" ht="18.75" x14ac:dyDescent="0.3">
      <c r="A63" s="85" t="s">
        <v>116</v>
      </c>
      <c r="B63" s="102">
        <v>2609</v>
      </c>
      <c r="C63" s="102">
        <v>2609</v>
      </c>
      <c r="D63" s="103">
        <f t="shared" si="25"/>
        <v>0</v>
      </c>
      <c r="E63" s="180">
        <f t="shared" si="26"/>
        <v>1.0314309020146302E-2</v>
      </c>
      <c r="F63" s="141"/>
      <c r="G63" s="180">
        <v>0</v>
      </c>
      <c r="H63" s="102">
        <v>0</v>
      </c>
      <c r="I63" s="103"/>
      <c r="J63" s="180">
        <f t="shared" si="29"/>
        <v>0</v>
      </c>
      <c r="K63" s="102"/>
      <c r="L63" s="180">
        <v>0</v>
      </c>
      <c r="M63" s="180">
        <v>0</v>
      </c>
      <c r="N63" s="103"/>
      <c r="O63" s="180">
        <f t="shared" si="30"/>
        <v>0</v>
      </c>
      <c r="P63" s="141"/>
      <c r="Q63" s="230">
        <f ca="1">Q23</f>
        <v>0</v>
      </c>
      <c r="R63" s="228">
        <f t="shared" ca="1" si="32"/>
        <v>0</v>
      </c>
      <c r="S63" s="230">
        <f t="shared" ref="S63:T63" ca="1" si="35">S23</f>
        <v>0</v>
      </c>
      <c r="T63" s="228">
        <f t="shared" ca="1" si="35"/>
        <v>0</v>
      </c>
      <c r="U63" s="214"/>
      <c r="V63" s="214"/>
      <c r="W63" s="214"/>
      <c r="X63" s="187"/>
      <c r="Y63" s="141"/>
    </row>
    <row r="64" spans="1:25" ht="18.75" x14ac:dyDescent="0.3">
      <c r="A64" s="107" t="s">
        <v>81</v>
      </c>
      <c r="B64" s="102">
        <v>3685104.23318</v>
      </c>
      <c r="C64" s="102">
        <v>3374416.91389</v>
      </c>
      <c r="D64" s="103">
        <f t="shared" si="25"/>
        <v>-8.4</v>
      </c>
      <c r="E64" s="180">
        <f t="shared" si="26"/>
        <v>13.340275512713633</v>
      </c>
      <c r="F64" s="141"/>
      <c r="G64" s="180">
        <v>1664917.1566699999</v>
      </c>
      <c r="H64" s="102">
        <v>1702490.393407</v>
      </c>
      <c r="I64" s="103">
        <f t="shared" si="27"/>
        <v>2.2999999999999998</v>
      </c>
      <c r="J64" s="180">
        <f t="shared" si="29"/>
        <v>54.400442432587283</v>
      </c>
      <c r="K64" s="102"/>
      <c r="L64" s="180">
        <v>81979086.83129999</v>
      </c>
      <c r="M64" s="180">
        <v>87997500.002000004</v>
      </c>
      <c r="N64" s="103">
        <f t="shared" si="28"/>
        <v>7.3</v>
      </c>
      <c r="O64" s="180">
        <f t="shared" si="30"/>
        <v>7.8981767425801364</v>
      </c>
      <c r="P64" s="141"/>
      <c r="Q64" s="230">
        <f ca="1">Q24+Q40</f>
        <v>0</v>
      </c>
      <c r="R64" s="228">
        <f ca="1">+R24+R40</f>
        <v>0</v>
      </c>
      <c r="S64" s="230">
        <f ca="1">+S24+S40</f>
        <v>0</v>
      </c>
      <c r="T64" s="228">
        <f ca="1">+T24+T40</f>
        <v>0</v>
      </c>
      <c r="U64" s="214"/>
      <c r="V64" s="214"/>
      <c r="W64" s="214"/>
      <c r="X64" s="187"/>
      <c r="Y64" s="141"/>
    </row>
    <row r="65" spans="1:245" ht="18.75" customHeight="1" x14ac:dyDescent="0.3">
      <c r="A65" s="107" t="s">
        <v>118</v>
      </c>
      <c r="B65" s="102">
        <v>954015</v>
      </c>
      <c r="C65" s="102">
        <v>630132</v>
      </c>
      <c r="D65" s="103">
        <f t="shared" si="25"/>
        <v>-33.9</v>
      </c>
      <c r="E65" s="180">
        <f t="shared" si="26"/>
        <v>2.4911368997634455</v>
      </c>
      <c r="F65" s="141"/>
      <c r="G65" s="180">
        <v>0</v>
      </c>
      <c r="H65" s="102">
        <v>0</v>
      </c>
      <c r="I65" s="103"/>
      <c r="J65" s="180">
        <f t="shared" si="29"/>
        <v>0</v>
      </c>
      <c r="K65" s="102"/>
      <c r="L65" s="180">
        <v>58160962</v>
      </c>
      <c r="M65" s="180">
        <v>60671285</v>
      </c>
      <c r="N65" s="103">
        <f t="shared" si="28"/>
        <v>4.3</v>
      </c>
      <c r="O65" s="180">
        <f t="shared" si="30"/>
        <v>5.4455243855627717</v>
      </c>
      <c r="P65" s="141"/>
      <c r="Q65" s="230">
        <f ca="1">Q25</f>
        <v>0</v>
      </c>
      <c r="R65" s="228">
        <f ca="1">R25</f>
        <v>0</v>
      </c>
      <c r="S65" s="230">
        <f ca="1">S25</f>
        <v>0</v>
      </c>
      <c r="T65" s="228">
        <f ca="1">T25</f>
        <v>0</v>
      </c>
      <c r="U65" s="214"/>
      <c r="V65" s="214"/>
      <c r="W65" s="214"/>
      <c r="X65" s="187"/>
      <c r="Y65" s="141"/>
    </row>
    <row r="66" spans="1:245" ht="18.75" customHeight="1" x14ac:dyDescent="0.3">
      <c r="A66" s="107" t="s">
        <v>87</v>
      </c>
      <c r="B66" s="102">
        <v>40835</v>
      </c>
      <c r="C66" s="102">
        <v>35581</v>
      </c>
      <c r="D66" s="103">
        <f t="shared" si="25"/>
        <v>-12.9</v>
      </c>
      <c r="E66" s="180">
        <f t="shared" si="26"/>
        <v>0.14066440369713512</v>
      </c>
      <c r="F66" s="141"/>
      <c r="G66" s="180">
        <v>40037</v>
      </c>
      <c r="H66" s="102">
        <v>36000</v>
      </c>
      <c r="I66" s="103">
        <f t="shared" si="27"/>
        <v>-10.1</v>
      </c>
      <c r="J66" s="180">
        <f t="shared" si="29"/>
        <v>1.1503242163111345</v>
      </c>
      <c r="K66" s="102"/>
      <c r="L66" s="180">
        <v>1523752</v>
      </c>
      <c r="M66" s="180">
        <v>1556437</v>
      </c>
      <c r="N66" s="103">
        <f t="shared" si="28"/>
        <v>2.1</v>
      </c>
      <c r="O66" s="180">
        <f t="shared" si="30"/>
        <v>0.13969731542841335</v>
      </c>
      <c r="P66" s="141"/>
      <c r="Q66" s="230">
        <f ca="1">Q41</f>
        <v>0</v>
      </c>
      <c r="R66" s="228">
        <f ca="1">R41</f>
        <v>0</v>
      </c>
      <c r="S66" s="230">
        <f ca="1">S41</f>
        <v>0</v>
      </c>
      <c r="T66" s="228">
        <f ca="1">T41</f>
        <v>0</v>
      </c>
      <c r="U66" s="214"/>
      <c r="V66" s="214"/>
      <c r="W66" s="214"/>
      <c r="X66" s="187"/>
      <c r="Y66" s="141"/>
    </row>
    <row r="67" spans="1:245" ht="18.75" customHeight="1" x14ac:dyDescent="0.3">
      <c r="A67" s="107" t="s">
        <v>119</v>
      </c>
      <c r="B67" s="102">
        <v>14.587676</v>
      </c>
      <c r="C67" s="102">
        <v>0.18070565</v>
      </c>
      <c r="D67" s="103">
        <f t="shared" si="25"/>
        <v>-98.8</v>
      </c>
      <c r="E67" s="180">
        <f t="shared" si="26"/>
        <v>7.1439398841947125E-7</v>
      </c>
      <c r="F67" s="141"/>
      <c r="G67" s="180">
        <v>0</v>
      </c>
      <c r="H67" s="102">
        <v>0</v>
      </c>
      <c r="I67" s="103"/>
      <c r="J67" s="180">
        <f t="shared" si="29"/>
        <v>0</v>
      </c>
      <c r="K67" s="102"/>
      <c r="L67" s="180">
        <v>9173635.1675000004</v>
      </c>
      <c r="M67" s="180">
        <v>9075675.349200001</v>
      </c>
      <c r="N67" s="103">
        <f t="shared" si="28"/>
        <v>-1.1000000000000001</v>
      </c>
      <c r="O67" s="180">
        <f t="shared" si="30"/>
        <v>0.81458323207625372</v>
      </c>
      <c r="P67" s="141"/>
      <c r="Q67" s="230">
        <f ca="1">Q42+Q26</f>
        <v>0</v>
      </c>
      <c r="R67" s="228">
        <f ca="1">R26+R42</f>
        <v>0</v>
      </c>
      <c r="S67" s="230">
        <f ca="1">S26+S42</f>
        <v>0</v>
      </c>
      <c r="T67" s="228">
        <f ca="1">T26+T42</f>
        <v>0</v>
      </c>
      <c r="U67" s="214"/>
      <c r="V67" s="214"/>
      <c r="W67" s="214"/>
      <c r="X67" s="187"/>
      <c r="Y67" s="141"/>
    </row>
    <row r="68" spans="1:245" ht="18.75" customHeight="1" x14ac:dyDescent="0.3">
      <c r="A68" s="85" t="s">
        <v>83</v>
      </c>
      <c r="B68" s="102">
        <v>1252957.6872700001</v>
      </c>
      <c r="C68" s="102">
        <v>1261947.5176200001</v>
      </c>
      <c r="D68" s="103">
        <f t="shared" si="25"/>
        <v>0.7</v>
      </c>
      <c r="E68" s="180">
        <f t="shared" si="26"/>
        <v>4.9889293460863167</v>
      </c>
      <c r="F68" s="141"/>
      <c r="G68" s="180">
        <v>110223.23799999998</v>
      </c>
      <c r="H68" s="102">
        <v>85102.5</v>
      </c>
      <c r="I68" s="103">
        <f t="shared" si="27"/>
        <v>-22.8</v>
      </c>
      <c r="J68" s="180">
        <f t="shared" si="29"/>
        <v>2.7193185171838419</v>
      </c>
      <c r="K68" s="102"/>
      <c r="L68" s="180">
        <v>30826728.279349998</v>
      </c>
      <c r="M68" s="180">
        <v>33185344.895920001</v>
      </c>
      <c r="N68" s="103">
        <f t="shared" si="28"/>
        <v>7.7</v>
      </c>
      <c r="O68" s="180">
        <f t="shared" si="30"/>
        <v>2.9785359725617058</v>
      </c>
      <c r="P68" s="141"/>
      <c r="Q68" s="230">
        <f ca="1">Q27+Q43</f>
        <v>0</v>
      </c>
      <c r="R68" s="228">
        <f t="shared" ref="R68:T69" ca="1" si="36">+R27+R43</f>
        <v>0</v>
      </c>
      <c r="S68" s="230">
        <f t="shared" ca="1" si="36"/>
        <v>0</v>
      </c>
      <c r="T68" s="228">
        <f t="shared" ca="1" si="36"/>
        <v>0</v>
      </c>
      <c r="U68" s="214"/>
      <c r="V68" s="214"/>
      <c r="W68" s="214"/>
      <c r="X68" s="187"/>
      <c r="Y68" s="141"/>
    </row>
    <row r="69" spans="1:245" ht="18.75" customHeight="1" x14ac:dyDescent="0.3">
      <c r="A69" s="85" t="s">
        <v>120</v>
      </c>
      <c r="B69" s="102">
        <v>5489246.5219599996</v>
      </c>
      <c r="C69" s="102">
        <v>5658784.8940000003</v>
      </c>
      <c r="D69" s="103">
        <f t="shared" si="25"/>
        <v>3.1</v>
      </c>
      <c r="E69" s="180">
        <f t="shared" si="26"/>
        <v>22.371198189057814</v>
      </c>
      <c r="F69" s="141"/>
      <c r="G69" s="180">
        <v>193082.666</v>
      </c>
      <c r="H69" s="102">
        <v>551027.91299999994</v>
      </c>
      <c r="I69" s="103">
        <f t="shared" si="27"/>
        <v>185.4</v>
      </c>
      <c r="J69" s="180">
        <f t="shared" si="29"/>
        <v>17.607243116313469</v>
      </c>
      <c r="K69" s="102"/>
      <c r="L69" s="180">
        <v>217624768.052145</v>
      </c>
      <c r="M69" s="180">
        <v>228657632.49599999</v>
      </c>
      <c r="N69" s="103">
        <f t="shared" si="28"/>
        <v>5.0999999999999996</v>
      </c>
      <c r="O69" s="180">
        <f t="shared" si="30"/>
        <v>20.523064802435261</v>
      </c>
      <c r="P69" s="141"/>
      <c r="Q69" s="230">
        <f ca="1">Q44+Q28</f>
        <v>0</v>
      </c>
      <c r="R69" s="228">
        <f t="shared" ca="1" si="36"/>
        <v>0</v>
      </c>
      <c r="S69" s="230">
        <f t="shared" ca="1" si="36"/>
        <v>0</v>
      </c>
      <c r="T69" s="228">
        <f t="shared" ca="1" si="36"/>
        <v>0</v>
      </c>
      <c r="U69" s="214"/>
      <c r="V69" s="214"/>
      <c r="W69" s="214"/>
      <c r="X69" s="187"/>
      <c r="Y69" s="141"/>
    </row>
    <row r="70" spans="1:245" ht="18.75" customHeight="1" x14ac:dyDescent="0.3">
      <c r="A70" s="85" t="s">
        <v>121</v>
      </c>
      <c r="B70" s="102">
        <v>0</v>
      </c>
      <c r="C70" s="102">
        <v>0</v>
      </c>
      <c r="D70" s="103"/>
      <c r="E70" s="180">
        <f t="shared" si="26"/>
        <v>0</v>
      </c>
      <c r="F70" s="141"/>
      <c r="G70" s="180">
        <v>0</v>
      </c>
      <c r="H70" s="102">
        <v>0</v>
      </c>
      <c r="I70" s="103"/>
      <c r="J70" s="180">
        <f t="shared" si="29"/>
        <v>0</v>
      </c>
      <c r="K70" s="102"/>
      <c r="L70" s="180">
        <f>+L29</f>
        <v>0</v>
      </c>
      <c r="M70" s="180">
        <f>+M29</f>
        <v>0</v>
      </c>
      <c r="N70" s="103"/>
      <c r="O70" s="180">
        <f t="shared" si="30"/>
        <v>0</v>
      </c>
      <c r="P70" s="141"/>
      <c r="Q70" s="230">
        <f ca="1">Q29</f>
        <v>0</v>
      </c>
      <c r="R70" s="228">
        <f t="shared" ref="R70:T71" ca="1" si="37">+R29</f>
        <v>0</v>
      </c>
      <c r="S70" s="230">
        <f t="shared" ca="1" si="37"/>
        <v>0</v>
      </c>
      <c r="T70" s="228">
        <f t="shared" ca="1" si="37"/>
        <v>0</v>
      </c>
      <c r="U70" s="214"/>
      <c r="V70" s="214"/>
      <c r="W70" s="214"/>
      <c r="X70" s="187"/>
      <c r="Y70" s="141"/>
    </row>
    <row r="71" spans="1:245" ht="18.75" customHeight="1" x14ac:dyDescent="0.3">
      <c r="A71" s="85" t="s">
        <v>122</v>
      </c>
      <c r="B71" s="102">
        <v>463361.02309999999</v>
      </c>
      <c r="C71" s="102">
        <v>427849.4</v>
      </c>
      <c r="D71" s="103">
        <f t="shared" si="25"/>
        <v>-7.7</v>
      </c>
      <c r="E71" s="180">
        <f t="shared" si="26"/>
        <v>1.6914415200016033</v>
      </c>
      <c r="F71" s="141"/>
      <c r="G71" s="180">
        <v>3963</v>
      </c>
      <c r="H71" s="102">
        <v>3738.2</v>
      </c>
      <c r="I71" s="103">
        <f t="shared" si="27"/>
        <v>-5.7</v>
      </c>
      <c r="J71" s="180">
        <f t="shared" si="29"/>
        <v>0.11944838848373006</v>
      </c>
      <c r="K71" s="102"/>
      <c r="L71" s="180">
        <f>+L30</f>
        <v>0</v>
      </c>
      <c r="M71" s="180">
        <f>+M30</f>
        <v>0</v>
      </c>
      <c r="N71" s="103"/>
      <c r="O71" s="180">
        <f t="shared" si="30"/>
        <v>0</v>
      </c>
      <c r="P71" s="141"/>
      <c r="Q71" s="230">
        <f ca="1">Q30</f>
        <v>0</v>
      </c>
      <c r="R71" s="228">
        <f t="shared" ca="1" si="37"/>
        <v>0</v>
      </c>
      <c r="S71" s="230">
        <f t="shared" ca="1" si="37"/>
        <v>0</v>
      </c>
      <c r="T71" s="228">
        <f t="shared" ca="1" si="37"/>
        <v>0</v>
      </c>
      <c r="U71" s="214"/>
      <c r="V71" s="214"/>
      <c r="W71" s="214"/>
      <c r="X71" s="187"/>
      <c r="Y71" s="141"/>
    </row>
    <row r="72" spans="1:245" s="111" customFormat="1" ht="18.75" customHeight="1" x14ac:dyDescent="0.3">
      <c r="A72" s="114" t="s">
        <v>2</v>
      </c>
      <c r="B72" s="115">
        <f>SUM(B49:B71)</f>
        <v>27604721.117566001</v>
      </c>
      <c r="C72" s="115">
        <f>SUM(C49:C71)</f>
        <v>25294956.694665652</v>
      </c>
      <c r="D72" s="116">
        <f>IF(B72=0, "    ---- ", IF(ABS(ROUND(100/B72*C72-100,1))&lt;999,ROUND(100/B72*C72-100,1),IF(ROUND(100/B72*C72-100,1)&gt;999,999,-999)))</f>
        <v>-8.4</v>
      </c>
      <c r="E72" s="186">
        <f>SUM(E49:E71)</f>
        <v>100</v>
      </c>
      <c r="F72" s="184"/>
      <c r="G72" s="186">
        <f>SUM(G49:G71)</f>
        <v>3350523.3839429999</v>
      </c>
      <c r="H72" s="498">
        <f>SUM(H49:H71)</f>
        <v>3129552.4765569996</v>
      </c>
      <c r="I72" s="116">
        <f>IF(G72=0, "    ---- ", IF(ABS(ROUND(100/G72*H72-100,1))&lt;999,ROUND(100/G72*H72-100,1),IF(ROUND(100/G72*H72-100,1)&gt;999,999,-999)))</f>
        <v>-6.6</v>
      </c>
      <c r="J72" s="186">
        <f>SUM(J49:J71)</f>
        <v>100.00000000000001</v>
      </c>
      <c r="K72" s="109"/>
      <c r="L72" s="186">
        <f>SUM(L49:L71)</f>
        <v>1055268927.9242951</v>
      </c>
      <c r="M72" s="186">
        <f>SUM(M49:M71)</f>
        <v>1114149541.9771199</v>
      </c>
      <c r="N72" s="116">
        <f>IF(L72=0, "    ---- ", IF(ABS(ROUND(100/L72*M72-100,1))&lt;999,ROUND(100/L72*M72-100,1),IF(ROUND(100/L72*M72-100,1)&gt;999,999,-999)))</f>
        <v>5.6</v>
      </c>
      <c r="O72" s="186">
        <f>SUM(O49:O71)</f>
        <v>100</v>
      </c>
      <c r="P72" s="184"/>
      <c r="Q72" s="236">
        <f ca="1">SUM(Q49:Q71)</f>
        <v>0</v>
      </c>
      <c r="R72" s="237">
        <f ca="1">SUM(R49:R71)</f>
        <v>0</v>
      </c>
      <c r="S72" s="236">
        <f ca="1">SUM(S49:S71)</f>
        <v>0</v>
      </c>
      <c r="T72" s="237">
        <f ca="1">SUM(T49:T71)</f>
        <v>0</v>
      </c>
      <c r="U72" s="216"/>
      <c r="V72" s="216"/>
      <c r="W72" s="216"/>
      <c r="X72" s="140"/>
      <c r="Y72" s="184"/>
    </row>
    <row r="73" spans="1:245" ht="18.75" customHeight="1" x14ac:dyDescent="0.3">
      <c r="A73" s="113" t="s">
        <v>126</v>
      </c>
      <c r="B73" s="113"/>
      <c r="C73" s="113"/>
      <c r="D73" s="113"/>
      <c r="E73" s="113"/>
      <c r="F73" s="113"/>
      <c r="G73" s="113"/>
      <c r="H73" s="113"/>
      <c r="I73" s="113"/>
      <c r="J73" s="113"/>
      <c r="K73" s="113"/>
      <c r="L73" s="113"/>
      <c r="M73" s="113"/>
      <c r="N73" s="113"/>
      <c r="O73" s="113"/>
      <c r="P73" s="113"/>
      <c r="Q73" s="191"/>
      <c r="R73" s="191"/>
      <c r="S73" s="191"/>
      <c r="T73" s="191"/>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row>
    <row r="74" spans="1:245" ht="18.75" customHeight="1" x14ac:dyDescent="0.3">
      <c r="A74" s="73"/>
      <c r="B74" s="73"/>
      <c r="C74" s="73"/>
      <c r="D74" s="73"/>
      <c r="E74" s="73"/>
      <c r="F74" s="73"/>
      <c r="G74" s="73"/>
      <c r="H74" s="73"/>
      <c r="I74" s="73"/>
      <c r="J74" s="73"/>
      <c r="K74" s="73"/>
      <c r="L74" s="73"/>
      <c r="M74" s="73"/>
      <c r="N74" s="73"/>
      <c r="O74" s="73"/>
      <c r="P74" s="73"/>
    </row>
    <row r="75" spans="1:245" ht="18.75" customHeight="1" x14ac:dyDescent="0.3">
      <c r="A75" s="73"/>
      <c r="B75" s="73"/>
      <c r="C75" s="73"/>
      <c r="D75" s="73"/>
      <c r="E75" s="73"/>
      <c r="F75" s="73"/>
      <c r="G75" s="73"/>
      <c r="H75" s="73"/>
      <c r="I75" s="73"/>
      <c r="J75" s="73"/>
      <c r="K75" s="73"/>
      <c r="L75" s="73"/>
      <c r="M75" s="73"/>
      <c r="N75" s="73"/>
      <c r="O75" s="73"/>
      <c r="P75" s="73"/>
    </row>
    <row r="76" spans="1:245" ht="18.75" customHeight="1" x14ac:dyDescent="0.3">
      <c r="A76" s="73"/>
      <c r="B76" s="76"/>
      <c r="C76" s="76"/>
      <c r="D76" s="73"/>
      <c r="E76" s="73"/>
      <c r="F76" s="73"/>
      <c r="G76" s="76"/>
      <c r="H76" s="76"/>
      <c r="I76" s="73"/>
      <c r="J76" s="73"/>
      <c r="K76" s="73"/>
      <c r="L76" s="76"/>
      <c r="M76" s="76"/>
      <c r="N76" s="73"/>
      <c r="O76" s="73"/>
      <c r="P76" s="73"/>
    </row>
    <row r="77" spans="1:245" ht="18.75" customHeight="1" x14ac:dyDescent="0.3">
      <c r="A77" s="73"/>
      <c r="B77" s="73"/>
      <c r="C77" s="73"/>
      <c r="D77" s="73"/>
      <c r="E77" s="73"/>
      <c r="F77" s="73"/>
      <c r="G77" s="73"/>
      <c r="H77" s="73"/>
      <c r="I77" s="73"/>
      <c r="J77" s="73"/>
      <c r="K77" s="73"/>
      <c r="L77" s="73"/>
      <c r="M77" s="73"/>
      <c r="N77" s="73"/>
      <c r="O77" s="73"/>
      <c r="P77" s="73"/>
    </row>
    <row r="78" spans="1:245" ht="18.75" customHeight="1" x14ac:dyDescent="0.3">
      <c r="A78" s="73"/>
      <c r="B78" s="73"/>
      <c r="C78" s="73"/>
      <c r="D78" s="73"/>
      <c r="E78" s="73"/>
      <c r="F78" s="73"/>
      <c r="G78" s="73"/>
      <c r="H78" s="73"/>
      <c r="I78" s="73"/>
      <c r="J78" s="73"/>
      <c r="K78" s="73"/>
      <c r="L78" s="73"/>
      <c r="M78" s="73"/>
      <c r="N78" s="73"/>
      <c r="O78" s="73"/>
      <c r="P78" s="73"/>
    </row>
    <row r="79" spans="1:245" ht="18.75" customHeight="1" x14ac:dyDescent="0.3">
      <c r="A79" s="73"/>
      <c r="B79" s="73"/>
      <c r="C79" s="73"/>
      <c r="D79" s="73"/>
      <c r="E79" s="73"/>
      <c r="F79" s="73"/>
      <c r="G79" s="73"/>
      <c r="H79" s="73"/>
      <c r="I79" s="73"/>
      <c r="J79" s="73"/>
      <c r="K79" s="73"/>
      <c r="L79" s="73"/>
      <c r="M79" s="73"/>
      <c r="N79" s="73"/>
      <c r="O79" s="73"/>
      <c r="P79" s="73"/>
    </row>
    <row r="80" spans="1:245" ht="18.75" customHeight="1" x14ac:dyDescent="0.3">
      <c r="A80" s="73"/>
      <c r="B80" s="73"/>
      <c r="C80" s="73"/>
      <c r="D80" s="73"/>
      <c r="E80" s="73"/>
      <c r="F80" s="73"/>
      <c r="G80" s="73"/>
      <c r="H80" s="73"/>
      <c r="I80" s="73"/>
      <c r="J80" s="73"/>
      <c r="K80" s="73"/>
      <c r="L80" s="73"/>
      <c r="M80" s="73"/>
      <c r="N80" s="73"/>
      <c r="O80" s="73"/>
      <c r="P80" s="73"/>
    </row>
    <row r="81" spans="1:16" ht="18.75" x14ac:dyDescent="0.3">
      <c r="A81" s="73"/>
      <c r="B81" s="73"/>
      <c r="C81" s="73"/>
      <c r="D81" s="73"/>
      <c r="E81" s="73"/>
      <c r="F81" s="73"/>
      <c r="G81" s="73"/>
      <c r="H81" s="73"/>
      <c r="I81" s="73"/>
      <c r="J81" s="73"/>
      <c r="K81" s="73"/>
      <c r="L81" s="73"/>
      <c r="M81" s="73"/>
      <c r="N81" s="73"/>
      <c r="O81" s="73"/>
      <c r="P81" s="73"/>
    </row>
    <row r="82" spans="1:16" ht="18.75" x14ac:dyDescent="0.3">
      <c r="A82" s="73"/>
      <c r="B82" s="73"/>
      <c r="C82" s="73"/>
      <c r="D82" s="73"/>
      <c r="E82" s="73"/>
      <c r="F82" s="73"/>
      <c r="G82" s="73"/>
      <c r="H82" s="73"/>
      <c r="I82" s="73"/>
      <c r="J82" s="73"/>
      <c r="K82" s="73"/>
      <c r="L82" s="73"/>
      <c r="M82" s="73"/>
      <c r="N82" s="73"/>
      <c r="O82" s="73"/>
      <c r="P82" s="73"/>
    </row>
    <row r="83" spans="1:16" ht="18.75" x14ac:dyDescent="0.3">
      <c r="A83" s="73"/>
      <c r="B83" s="73"/>
      <c r="C83" s="73"/>
      <c r="D83" s="73"/>
      <c r="E83" s="73"/>
      <c r="F83" s="73"/>
      <c r="G83" s="73"/>
      <c r="H83" s="73"/>
      <c r="I83" s="73"/>
      <c r="J83" s="73"/>
      <c r="K83" s="73"/>
      <c r="L83" s="73"/>
      <c r="M83" s="73"/>
      <c r="N83" s="73"/>
      <c r="O83" s="73"/>
      <c r="P83" s="73"/>
    </row>
    <row r="84" spans="1:16" ht="18.75" x14ac:dyDescent="0.3">
      <c r="A84" s="73"/>
      <c r="B84" s="73"/>
      <c r="C84" s="73"/>
      <c r="D84" s="73"/>
      <c r="E84" s="73"/>
      <c r="F84" s="73"/>
      <c r="G84" s="73"/>
      <c r="H84" s="73"/>
      <c r="I84" s="73"/>
      <c r="J84" s="73"/>
      <c r="K84" s="73"/>
      <c r="L84" s="73"/>
      <c r="M84" s="73"/>
      <c r="N84" s="73"/>
      <c r="O84" s="73"/>
      <c r="P84" s="73"/>
    </row>
    <row r="85" spans="1:16" ht="18.75" x14ac:dyDescent="0.3">
      <c r="A85" s="73"/>
      <c r="B85" s="73"/>
      <c r="C85" s="73"/>
      <c r="D85" s="73"/>
      <c r="E85" s="73"/>
      <c r="F85" s="73"/>
      <c r="G85" s="73"/>
      <c r="H85" s="73"/>
      <c r="I85" s="73"/>
      <c r="J85" s="73"/>
      <c r="K85" s="73"/>
      <c r="L85" s="73"/>
      <c r="M85" s="73"/>
      <c r="N85" s="73"/>
      <c r="O85" s="73"/>
      <c r="P85" s="73"/>
    </row>
    <row r="86" spans="1:16" ht="18.75" x14ac:dyDescent="0.3">
      <c r="A86" s="73"/>
      <c r="B86" s="73"/>
      <c r="C86" s="73"/>
      <c r="D86" s="73"/>
      <c r="E86" s="73"/>
      <c r="F86" s="73"/>
      <c r="G86" s="73"/>
      <c r="H86" s="73"/>
      <c r="I86" s="73"/>
      <c r="J86" s="73"/>
      <c r="K86" s="73"/>
      <c r="L86" s="73"/>
      <c r="M86" s="73"/>
      <c r="N86" s="73"/>
      <c r="O86" s="73"/>
      <c r="P86" s="73"/>
    </row>
    <row r="87" spans="1:16" ht="18.75" x14ac:dyDescent="0.3">
      <c r="A87" s="73"/>
      <c r="B87" s="73"/>
      <c r="C87" s="73"/>
      <c r="D87" s="73"/>
      <c r="E87" s="73"/>
      <c r="F87" s="73"/>
      <c r="G87" s="73"/>
      <c r="H87" s="73"/>
      <c r="I87" s="73"/>
      <c r="J87" s="73"/>
      <c r="K87" s="73"/>
      <c r="L87" s="73"/>
      <c r="M87" s="73"/>
      <c r="N87" s="73"/>
      <c r="O87" s="73"/>
      <c r="P87" s="73"/>
    </row>
    <row r="88" spans="1:16" ht="18.75" x14ac:dyDescent="0.3">
      <c r="A88" s="73"/>
      <c r="B88" s="73"/>
      <c r="C88" s="73"/>
      <c r="D88" s="73"/>
      <c r="E88" s="73"/>
      <c r="F88" s="73"/>
      <c r="G88" s="73"/>
      <c r="H88" s="73"/>
      <c r="I88" s="73"/>
      <c r="J88" s="73"/>
      <c r="K88" s="73"/>
      <c r="L88" s="73"/>
      <c r="M88" s="73"/>
      <c r="N88" s="73"/>
      <c r="O88" s="73"/>
      <c r="P88" s="73"/>
    </row>
    <row r="89" spans="1:16" ht="18.75" x14ac:dyDescent="0.3">
      <c r="A89" s="73"/>
      <c r="B89" s="73"/>
      <c r="C89" s="73"/>
      <c r="D89" s="73"/>
      <c r="E89" s="73"/>
      <c r="F89" s="73"/>
      <c r="G89" s="73"/>
      <c r="H89" s="73"/>
      <c r="I89" s="73"/>
      <c r="J89" s="73"/>
      <c r="K89" s="73"/>
      <c r="L89" s="73"/>
      <c r="M89" s="73"/>
      <c r="N89" s="73"/>
      <c r="O89" s="73"/>
      <c r="P89" s="73"/>
    </row>
    <row r="90" spans="1:16" ht="18.75" x14ac:dyDescent="0.3">
      <c r="A90" s="73"/>
      <c r="B90" s="73"/>
      <c r="C90" s="73"/>
      <c r="D90" s="73"/>
      <c r="E90" s="73"/>
      <c r="F90" s="73"/>
      <c r="G90" s="73"/>
      <c r="H90" s="73"/>
      <c r="I90" s="73"/>
      <c r="J90" s="73"/>
      <c r="K90" s="73"/>
      <c r="L90" s="73"/>
      <c r="M90" s="73"/>
      <c r="N90" s="73"/>
      <c r="O90" s="73"/>
      <c r="P90" s="73"/>
    </row>
    <row r="91" spans="1:16" ht="18.75" x14ac:dyDescent="0.3">
      <c r="A91" s="73"/>
      <c r="B91" s="73"/>
      <c r="C91" s="73"/>
      <c r="D91" s="73"/>
      <c r="E91" s="73"/>
      <c r="F91" s="73"/>
      <c r="G91" s="73"/>
      <c r="H91" s="73"/>
      <c r="I91" s="73"/>
      <c r="J91" s="73"/>
      <c r="K91" s="73"/>
      <c r="L91" s="73"/>
      <c r="M91" s="73"/>
      <c r="N91" s="73"/>
      <c r="O91" s="73"/>
      <c r="P91" s="73"/>
    </row>
    <row r="92" spans="1:16" ht="18.75" x14ac:dyDescent="0.3">
      <c r="A92" s="73"/>
      <c r="B92" s="73"/>
      <c r="C92" s="73"/>
      <c r="D92" s="73"/>
      <c r="E92" s="73"/>
      <c r="F92" s="73"/>
      <c r="G92" s="73"/>
      <c r="H92" s="73"/>
      <c r="I92" s="73"/>
      <c r="J92" s="73"/>
      <c r="K92" s="73"/>
      <c r="L92" s="73"/>
      <c r="M92" s="73"/>
      <c r="N92" s="73"/>
      <c r="O92" s="73"/>
      <c r="P92" s="73"/>
    </row>
    <row r="93" spans="1:16" ht="18.75" x14ac:dyDescent="0.3">
      <c r="A93" s="73"/>
      <c r="B93" s="73"/>
      <c r="C93" s="73"/>
      <c r="D93" s="73"/>
      <c r="E93" s="73"/>
      <c r="F93" s="73"/>
      <c r="G93" s="73"/>
      <c r="H93" s="73"/>
      <c r="I93" s="73"/>
      <c r="J93" s="73"/>
      <c r="K93" s="73"/>
      <c r="L93" s="73"/>
      <c r="M93" s="73"/>
      <c r="N93" s="73"/>
      <c r="O93" s="73"/>
      <c r="P93" s="73"/>
    </row>
    <row r="94" spans="1:16" ht="18.75" x14ac:dyDescent="0.3">
      <c r="A94" s="73"/>
      <c r="B94" s="73"/>
      <c r="C94" s="73"/>
      <c r="D94" s="73"/>
      <c r="E94" s="73"/>
      <c r="F94" s="73"/>
      <c r="G94" s="73"/>
      <c r="H94" s="73"/>
      <c r="I94" s="73"/>
      <c r="J94" s="73"/>
      <c r="K94" s="73"/>
      <c r="L94" s="73"/>
      <c r="M94" s="73"/>
      <c r="N94" s="73"/>
      <c r="O94" s="73"/>
      <c r="P94" s="73"/>
    </row>
    <row r="95" spans="1:16" ht="18.75" x14ac:dyDescent="0.3">
      <c r="A95" s="73"/>
      <c r="B95" s="73"/>
      <c r="C95" s="73"/>
      <c r="D95" s="73"/>
      <c r="E95" s="73"/>
      <c r="F95" s="73"/>
      <c r="G95" s="73"/>
      <c r="H95" s="73"/>
      <c r="I95" s="73"/>
      <c r="J95" s="73"/>
      <c r="K95" s="73"/>
      <c r="L95" s="73"/>
      <c r="M95" s="73"/>
      <c r="N95" s="73"/>
      <c r="O95" s="73"/>
      <c r="P95" s="73"/>
    </row>
    <row r="96" spans="1:16" ht="18.75" x14ac:dyDescent="0.3">
      <c r="A96" s="73"/>
      <c r="B96" s="73"/>
      <c r="C96" s="73"/>
      <c r="D96" s="73"/>
      <c r="E96" s="73"/>
      <c r="F96" s="73"/>
      <c r="G96" s="73"/>
      <c r="H96" s="73"/>
      <c r="I96" s="73"/>
      <c r="J96" s="73"/>
      <c r="K96" s="73"/>
      <c r="L96" s="73"/>
      <c r="M96" s="73"/>
      <c r="N96" s="73"/>
      <c r="O96" s="73"/>
      <c r="P96" s="73"/>
    </row>
    <row r="97" spans="1:16" ht="18.75" x14ac:dyDescent="0.3">
      <c r="A97" s="73"/>
      <c r="B97" s="73"/>
      <c r="C97" s="73"/>
      <c r="D97" s="73"/>
      <c r="E97" s="73"/>
      <c r="F97" s="73"/>
      <c r="G97" s="73"/>
      <c r="H97" s="73"/>
      <c r="I97" s="73"/>
      <c r="J97" s="73"/>
      <c r="K97" s="73"/>
      <c r="L97" s="73"/>
      <c r="M97" s="73"/>
      <c r="N97" s="73"/>
      <c r="O97" s="73"/>
      <c r="P97" s="73"/>
    </row>
    <row r="98" spans="1:16" ht="18.75" x14ac:dyDescent="0.3">
      <c r="A98" s="113"/>
      <c r="B98" s="113"/>
      <c r="C98" s="113"/>
      <c r="D98" s="113"/>
      <c r="E98" s="113"/>
      <c r="F98" s="113"/>
      <c r="G98" s="113"/>
      <c r="H98" s="113"/>
      <c r="I98" s="113"/>
      <c r="J98" s="113"/>
      <c r="K98" s="113"/>
      <c r="L98" s="113"/>
      <c r="M98" s="113"/>
      <c r="N98" s="113"/>
      <c r="O98" s="113"/>
      <c r="P98" s="113"/>
    </row>
    <row r="99" spans="1:16" ht="18.75" x14ac:dyDescent="0.3">
      <c r="A99" s="117"/>
      <c r="B99" s="118"/>
      <c r="C99" s="118"/>
      <c r="D99" s="118"/>
      <c r="E99" s="73"/>
      <c r="F99" s="73"/>
      <c r="G99" s="73"/>
      <c r="H99" s="73"/>
      <c r="I99" s="73"/>
      <c r="J99" s="73"/>
      <c r="K99" s="73"/>
      <c r="L99" s="73"/>
      <c r="M99" s="73"/>
      <c r="N99" s="73"/>
      <c r="O99" s="74"/>
      <c r="P99" s="74"/>
    </row>
    <row r="100" spans="1:16" ht="18.75" x14ac:dyDescent="0.3">
      <c r="A100" s="73"/>
      <c r="B100" s="73"/>
      <c r="C100" s="73"/>
      <c r="D100" s="73"/>
      <c r="E100" s="73"/>
      <c r="F100" s="73"/>
      <c r="G100" s="73"/>
      <c r="H100" s="73"/>
      <c r="I100" s="73"/>
      <c r="J100" s="73"/>
      <c r="K100" s="73"/>
      <c r="L100" s="73"/>
      <c r="M100" s="73"/>
      <c r="N100" s="73"/>
      <c r="O100" s="73"/>
      <c r="P100" s="73"/>
    </row>
    <row r="101" spans="1:16" ht="18.75" x14ac:dyDescent="0.3">
      <c r="A101" s="73"/>
      <c r="B101" s="73"/>
      <c r="C101" s="73"/>
      <c r="D101" s="73"/>
      <c r="E101" s="73"/>
      <c r="F101" s="73"/>
      <c r="G101" s="73"/>
      <c r="H101" s="73"/>
      <c r="I101" s="73"/>
      <c r="J101" s="73"/>
      <c r="K101" s="73"/>
      <c r="L101" s="73"/>
      <c r="M101" s="73"/>
      <c r="N101" s="73"/>
      <c r="O101" s="73"/>
      <c r="P101" s="73"/>
    </row>
    <row r="102" spans="1:16" ht="18.75" x14ac:dyDescent="0.3">
      <c r="A102" s="73"/>
      <c r="B102" s="73"/>
      <c r="C102" s="73"/>
      <c r="D102" s="73"/>
      <c r="E102" s="73"/>
      <c r="F102" s="73"/>
      <c r="G102" s="73"/>
      <c r="H102" s="73"/>
      <c r="I102" s="73"/>
      <c r="J102" s="73"/>
      <c r="K102" s="73"/>
      <c r="L102" s="73"/>
      <c r="M102" s="73"/>
      <c r="N102" s="73"/>
      <c r="O102" s="73"/>
      <c r="P102" s="73"/>
    </row>
    <row r="103" spans="1:16" ht="18.75" x14ac:dyDescent="0.3">
      <c r="A103" s="73"/>
      <c r="B103" s="73"/>
      <c r="C103" s="73"/>
      <c r="D103" s="73"/>
      <c r="E103" s="73"/>
      <c r="F103" s="73"/>
      <c r="G103" s="73"/>
      <c r="H103" s="73"/>
      <c r="I103" s="73"/>
      <c r="J103" s="73"/>
      <c r="K103" s="73"/>
      <c r="L103" s="73"/>
      <c r="M103" s="73"/>
      <c r="N103" s="73"/>
      <c r="O103" s="73"/>
      <c r="P103" s="73"/>
    </row>
    <row r="104" spans="1:16" ht="18.75" x14ac:dyDescent="0.3">
      <c r="A104" s="73"/>
      <c r="B104" s="73"/>
      <c r="C104" s="73"/>
      <c r="D104" s="73"/>
      <c r="E104" s="73"/>
      <c r="F104" s="73"/>
      <c r="G104" s="73"/>
      <c r="H104" s="73"/>
      <c r="I104" s="73"/>
      <c r="J104" s="73"/>
      <c r="K104" s="73"/>
      <c r="L104" s="73"/>
      <c r="M104" s="73"/>
      <c r="N104" s="73"/>
      <c r="O104" s="73"/>
      <c r="P104" s="73"/>
    </row>
    <row r="105" spans="1:16" ht="18.75" x14ac:dyDescent="0.3">
      <c r="A105" s="73"/>
      <c r="B105" s="73"/>
      <c r="C105" s="73"/>
      <c r="D105" s="73"/>
      <c r="E105" s="73"/>
      <c r="F105" s="73"/>
      <c r="G105" s="73"/>
      <c r="H105" s="73"/>
      <c r="I105" s="73"/>
      <c r="J105" s="73"/>
      <c r="K105" s="73"/>
      <c r="L105" s="73"/>
      <c r="M105" s="73"/>
      <c r="N105" s="73"/>
      <c r="O105" s="73"/>
      <c r="P105" s="73"/>
    </row>
    <row r="106" spans="1:16" ht="18.75" x14ac:dyDescent="0.3">
      <c r="A106" s="73"/>
      <c r="B106" s="73"/>
      <c r="C106" s="73"/>
      <c r="D106" s="73"/>
      <c r="E106" s="73"/>
      <c r="F106" s="73"/>
      <c r="G106" s="73"/>
      <c r="H106" s="73"/>
      <c r="I106" s="73"/>
      <c r="J106" s="73"/>
      <c r="K106" s="73"/>
      <c r="L106" s="73"/>
      <c r="M106" s="73"/>
      <c r="N106" s="73"/>
      <c r="O106" s="73"/>
      <c r="P106" s="73"/>
    </row>
    <row r="107" spans="1:16" ht="18.75" x14ac:dyDescent="0.3">
      <c r="A107" s="73"/>
      <c r="B107" s="73"/>
      <c r="C107" s="73"/>
      <c r="D107" s="73"/>
      <c r="E107" s="73"/>
      <c r="F107" s="73"/>
      <c r="G107" s="73"/>
      <c r="H107" s="73"/>
      <c r="I107" s="73"/>
      <c r="J107" s="73"/>
      <c r="K107" s="73"/>
      <c r="L107" s="73"/>
      <c r="M107" s="73"/>
      <c r="N107" s="73"/>
      <c r="O107" s="73"/>
      <c r="P107" s="73"/>
    </row>
    <row r="108" spans="1:16" ht="18.75" x14ac:dyDescent="0.3">
      <c r="A108" s="73"/>
      <c r="B108" s="73"/>
      <c r="C108" s="73"/>
      <c r="D108" s="73"/>
      <c r="E108" s="73"/>
      <c r="F108" s="73"/>
      <c r="G108" s="73"/>
      <c r="H108" s="73"/>
      <c r="I108" s="73"/>
      <c r="J108" s="73"/>
      <c r="K108" s="73"/>
      <c r="L108" s="73"/>
      <c r="M108" s="73"/>
      <c r="N108" s="73"/>
      <c r="O108" s="73"/>
      <c r="P108" s="73"/>
    </row>
    <row r="109" spans="1:16" ht="18.75" x14ac:dyDescent="0.3">
      <c r="A109" s="73"/>
      <c r="B109" s="73"/>
      <c r="C109" s="73"/>
      <c r="D109" s="73"/>
      <c r="E109" s="73"/>
      <c r="F109" s="73"/>
      <c r="G109" s="73"/>
      <c r="H109" s="73"/>
      <c r="I109" s="73"/>
      <c r="J109" s="73"/>
      <c r="K109" s="73"/>
      <c r="L109" s="73"/>
      <c r="M109" s="73"/>
      <c r="N109" s="73"/>
      <c r="O109" s="73"/>
      <c r="P109" s="73"/>
    </row>
    <row r="110" spans="1:16" ht="18.75" x14ac:dyDescent="0.3">
      <c r="A110" s="73"/>
      <c r="B110" s="73"/>
      <c r="C110" s="73"/>
      <c r="D110" s="73"/>
      <c r="E110" s="73"/>
      <c r="F110" s="73"/>
      <c r="G110" s="73"/>
      <c r="H110" s="73"/>
      <c r="I110" s="73"/>
      <c r="J110" s="73"/>
      <c r="K110" s="73"/>
      <c r="L110" s="73"/>
      <c r="M110" s="73"/>
      <c r="N110" s="73"/>
      <c r="O110" s="73"/>
      <c r="P110" s="73"/>
    </row>
    <row r="111" spans="1:16" ht="18.75" x14ac:dyDescent="0.3">
      <c r="A111" s="73"/>
      <c r="B111" s="73"/>
      <c r="C111" s="73"/>
      <c r="D111" s="73"/>
      <c r="E111" s="73"/>
      <c r="F111" s="73"/>
      <c r="G111" s="73"/>
      <c r="H111" s="73"/>
      <c r="I111" s="73"/>
      <c r="J111" s="73"/>
      <c r="K111" s="73"/>
      <c r="L111" s="73"/>
      <c r="M111" s="73"/>
      <c r="N111" s="73"/>
      <c r="O111" s="73"/>
      <c r="P111" s="73"/>
    </row>
  </sheetData>
  <mergeCells count="6">
    <mergeCell ref="S5:T5"/>
    <mergeCell ref="A3:B3"/>
    <mergeCell ref="B5:E5"/>
    <mergeCell ref="G5:J5"/>
    <mergeCell ref="L5:O5"/>
    <mergeCell ref="Q5:R5"/>
  </mergeCells>
  <hyperlinks>
    <hyperlink ref="B1" location="Innhold!A1" display="Tilbake"/>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W126"/>
  <sheetViews>
    <sheetView showGridLines="0" showZeros="0" topLeftCell="A2" zoomScale="80" zoomScaleNormal="80" workbookViewId="0">
      <selection activeCell="A4" sqref="A4"/>
    </sheetView>
  </sheetViews>
  <sheetFormatPr baseColWidth="10" defaultColWidth="11.42578125" defaultRowHeight="18" x14ac:dyDescent="0.25"/>
  <cols>
    <col min="1" max="1" width="51" style="80" customWidth="1"/>
    <col min="2" max="3" width="16.7109375" style="80" customWidth="1"/>
    <col min="4" max="4" width="11.42578125" style="80" customWidth="1"/>
    <col min="5" max="5" width="4.7109375" style="80" customWidth="1"/>
    <col min="6" max="7" width="16.7109375" style="80" customWidth="1"/>
    <col min="8" max="8" width="9.28515625" style="80" bestFit="1" customWidth="1"/>
    <col min="9" max="9" width="4.7109375" style="80" customWidth="1"/>
    <col min="10" max="10" width="18.85546875" style="80" customWidth="1"/>
    <col min="11" max="11" width="18" style="80" bestFit="1" customWidth="1"/>
    <col min="12" max="12" width="9.28515625" style="80" bestFit="1" customWidth="1"/>
    <col min="13" max="13" width="11.42578125" style="80"/>
    <col min="14" max="15" width="17.140625" style="80" bestFit="1" customWidth="1"/>
    <col min="16" max="16384" width="11.42578125" style="80"/>
  </cols>
  <sheetData>
    <row r="1" spans="1:13" ht="20.25" x14ac:dyDescent="0.3">
      <c r="A1" s="79" t="s">
        <v>94</v>
      </c>
      <c r="B1" s="72" t="s">
        <v>64</v>
      </c>
      <c r="C1" s="73"/>
      <c r="D1" s="73"/>
      <c r="E1" s="73"/>
      <c r="F1" s="73"/>
      <c r="G1" s="73"/>
      <c r="H1" s="73"/>
      <c r="I1" s="73"/>
      <c r="J1" s="73"/>
      <c r="K1" s="73"/>
      <c r="L1" s="73"/>
      <c r="M1" s="73"/>
    </row>
    <row r="2" spans="1:13" ht="20.25" x14ac:dyDescent="0.3">
      <c r="A2" s="79" t="s">
        <v>127</v>
      </c>
      <c r="B2" s="72"/>
      <c r="C2" s="73"/>
      <c r="D2" s="73"/>
      <c r="E2" s="73"/>
      <c r="F2" s="73"/>
      <c r="G2" s="73"/>
      <c r="H2" s="73"/>
      <c r="I2" s="73"/>
      <c r="J2" s="73"/>
      <c r="K2" s="73"/>
      <c r="L2" s="73"/>
      <c r="M2" s="73"/>
    </row>
    <row r="3" spans="1:13" ht="18.75" x14ac:dyDescent="0.3">
      <c r="A3" s="74" t="s">
        <v>128</v>
      </c>
      <c r="B3" s="73"/>
      <c r="C3" s="73"/>
      <c r="D3" s="73"/>
      <c r="E3" s="73"/>
      <c r="F3" s="73"/>
      <c r="G3" s="73"/>
      <c r="H3" s="73"/>
      <c r="I3" s="73"/>
      <c r="J3" s="73"/>
      <c r="K3" s="73"/>
      <c r="L3" s="73"/>
      <c r="M3" s="73"/>
    </row>
    <row r="4" spans="1:13" ht="18.75" x14ac:dyDescent="0.3">
      <c r="A4" s="81" t="s">
        <v>195</v>
      </c>
      <c r="B4" s="101"/>
      <c r="C4" s="119"/>
      <c r="D4" s="120"/>
      <c r="E4" s="113"/>
      <c r="F4" s="82"/>
      <c r="G4" s="83"/>
      <c r="H4" s="84"/>
      <c r="I4" s="113"/>
      <c r="J4" s="82"/>
      <c r="K4" s="83"/>
      <c r="L4" s="84"/>
      <c r="M4" s="73"/>
    </row>
    <row r="5" spans="1:13" ht="18.75" x14ac:dyDescent="0.3">
      <c r="A5" s="121"/>
      <c r="B5" s="635" t="s">
        <v>0</v>
      </c>
      <c r="C5" s="636"/>
      <c r="D5" s="637"/>
      <c r="E5" s="88"/>
      <c r="F5" s="635" t="s">
        <v>1</v>
      </c>
      <c r="G5" s="636"/>
      <c r="H5" s="637"/>
      <c r="I5" s="122"/>
      <c r="J5" s="635" t="s">
        <v>129</v>
      </c>
      <c r="K5" s="636"/>
      <c r="L5" s="637"/>
      <c r="M5" s="73"/>
    </row>
    <row r="6" spans="1:13" ht="18.75" x14ac:dyDescent="0.3">
      <c r="A6" s="123"/>
      <c r="B6" s="124"/>
      <c r="C6" s="125"/>
      <c r="D6" s="93" t="s">
        <v>130</v>
      </c>
      <c r="E6" s="99"/>
      <c r="F6" s="124"/>
      <c r="G6" s="125"/>
      <c r="H6" s="93" t="s">
        <v>130</v>
      </c>
      <c r="I6" s="126"/>
      <c r="J6" s="124"/>
      <c r="K6" s="125"/>
      <c r="L6" s="93" t="s">
        <v>130</v>
      </c>
      <c r="M6" s="73"/>
    </row>
    <row r="7" spans="1:13" ht="18.75" x14ac:dyDescent="0.3">
      <c r="A7" s="127" t="s">
        <v>131</v>
      </c>
      <c r="B7" s="128">
        <v>2015</v>
      </c>
      <c r="C7" s="190">
        <v>2016</v>
      </c>
      <c r="D7" s="98" t="s">
        <v>102</v>
      </c>
      <c r="E7" s="99"/>
      <c r="F7" s="96">
        <v>2015</v>
      </c>
      <c r="G7" s="128">
        <v>2016</v>
      </c>
      <c r="H7" s="98" t="s">
        <v>102</v>
      </c>
      <c r="I7" s="129"/>
      <c r="J7" s="189">
        <v>2015</v>
      </c>
      <c r="K7" s="190">
        <v>2016</v>
      </c>
      <c r="L7" s="98" t="s">
        <v>102</v>
      </c>
      <c r="M7" s="73"/>
    </row>
    <row r="8" spans="1:13" ht="22.5" x14ac:dyDescent="0.3">
      <c r="A8" s="198" t="s">
        <v>132</v>
      </c>
      <c r="B8" s="239"/>
      <c r="C8" s="207"/>
      <c r="D8" s="207"/>
      <c r="E8" s="187"/>
      <c r="F8" s="207"/>
      <c r="G8" s="207"/>
      <c r="H8" s="207"/>
      <c r="I8" s="208"/>
      <c r="J8" s="207"/>
      <c r="K8" s="207"/>
      <c r="L8" s="207"/>
      <c r="M8" s="73"/>
    </row>
    <row r="9" spans="1:13" ht="18.75" x14ac:dyDescent="0.3">
      <c r="A9" s="199" t="s">
        <v>133</v>
      </c>
      <c r="B9" s="103">
        <f>'Skjema total MA'!B7</f>
        <v>2691191.8942300002</v>
      </c>
      <c r="C9" s="103">
        <f>'Skjema total MA'!C7</f>
        <v>1720955.1712400001</v>
      </c>
      <c r="D9" s="240">
        <f>IF(B9=0, "    ---- ", IF(ABS(ROUND(100/B9*C9-100,1))&lt;999,ROUND(100/B9*C9-100,1),IF(ROUND(100/B9*C9-100,1)&gt;999,999,-999)))</f>
        <v>-36.1</v>
      </c>
      <c r="E9" s="187"/>
      <c r="F9" s="202">
        <f>'Skjema total MA'!E7</f>
        <v>2202423.4175500004</v>
      </c>
      <c r="G9" s="202">
        <f>'Skjema total MA'!F7</f>
        <v>2747658.4254699997</v>
      </c>
      <c r="H9" s="240">
        <f>IF(F9=0, "    ---- ", IF(ABS(ROUND(100/F9*G9-100,1))&lt;999,ROUND(100/F9*G9-100,1),IF(ROUND(100/F9*G9-100,1)&gt;999,999,-999)))</f>
        <v>24.8</v>
      </c>
      <c r="I9" s="187"/>
      <c r="J9" s="202">
        <f t="shared" ref="J9:K71" si="0">SUM(B9+F9)</f>
        <v>4893615.3117800001</v>
      </c>
      <c r="K9" s="202">
        <f t="shared" si="0"/>
        <v>4468613.5967100002</v>
      </c>
      <c r="L9" s="238">
        <f>IF(J9=0, "    ---- ", IF(ABS(ROUND(100/J9*K9-100,1))&lt;999,ROUND(100/J9*K9-100,1),IF(ROUND(100/J9*K9-100,1)&gt;999,999,-999)))</f>
        <v>-8.6999999999999993</v>
      </c>
      <c r="M9" s="73"/>
    </row>
    <row r="10" spans="1:13" ht="18.75" x14ac:dyDescent="0.3">
      <c r="A10" s="199" t="s">
        <v>134</v>
      </c>
      <c r="B10" s="103">
        <f>'Skjema total MA'!B25</f>
        <v>313385.47253999999</v>
      </c>
      <c r="C10" s="103">
        <f>'Skjema total MA'!C25</f>
        <v>331202.43625000003</v>
      </c>
      <c r="D10" s="240">
        <f t="shared" ref="D10:D17" si="1">IF(B10=0, "    ---- ", IF(ABS(ROUND(100/B10*C10-100,1))&lt;999,ROUND(100/B10*C10-100,1),IF(ROUND(100/B10*C10-100,1)&gt;999,999,-999)))</f>
        <v>5.7</v>
      </c>
      <c r="E10" s="187"/>
      <c r="F10" s="202">
        <f>'Skjema total MA'!E25</f>
        <v>110642.98123599999</v>
      </c>
      <c r="G10" s="202">
        <f>'Skjema total MA'!F25</f>
        <v>112376.15403564999</v>
      </c>
      <c r="H10" s="240">
        <f t="shared" ref="H10:H68" si="2">IF(F10=0, "    ---- ", IF(ABS(ROUND(100/F10*G10-100,1))&lt;999,ROUND(100/F10*G10-100,1),IF(ROUND(100/F10*G10-100,1)&gt;999,999,-999)))</f>
        <v>1.6</v>
      </c>
      <c r="I10" s="187"/>
      <c r="J10" s="202">
        <f t="shared" si="0"/>
        <v>424028.45377599995</v>
      </c>
      <c r="K10" s="202">
        <f t="shared" si="0"/>
        <v>443578.59028564999</v>
      </c>
      <c r="L10" s="238">
        <f t="shared" ref="L10:L71" si="3">IF(J10=0, "    ---- ", IF(ABS(ROUND(100/J10*K10-100,1))&lt;999,ROUND(100/J10*K10-100,1),IF(ROUND(100/J10*K10-100,1)&gt;999,999,-999)))</f>
        <v>4.5999999999999996</v>
      </c>
      <c r="M10" s="73"/>
    </row>
    <row r="11" spans="1:13" ht="18.75" x14ac:dyDescent="0.3">
      <c r="A11" s="199" t="s">
        <v>135</v>
      </c>
      <c r="B11" s="103">
        <f>'Skjema total MA'!B54</f>
        <v>2257010.16004</v>
      </c>
      <c r="C11" s="103">
        <f>'Skjema total MA'!C54</f>
        <v>2198997.54629</v>
      </c>
      <c r="D11" s="240">
        <f t="shared" si="1"/>
        <v>-2.6</v>
      </c>
      <c r="E11" s="187"/>
      <c r="F11" s="202"/>
      <c r="G11" s="202"/>
      <c r="H11" s="240"/>
      <c r="I11" s="187"/>
      <c r="J11" s="202">
        <f t="shared" si="0"/>
        <v>2257010.16004</v>
      </c>
      <c r="K11" s="202">
        <f t="shared" si="0"/>
        <v>2198997.54629</v>
      </c>
      <c r="L11" s="238">
        <f t="shared" si="3"/>
        <v>-2.6</v>
      </c>
      <c r="M11" s="73"/>
    </row>
    <row r="12" spans="1:13" ht="18.75" x14ac:dyDescent="0.3">
      <c r="A12" s="199" t="s">
        <v>136</v>
      </c>
      <c r="B12" s="103">
        <f>'Skjema total MA'!B79</f>
        <v>8176069.6197299995</v>
      </c>
      <c r="C12" s="103">
        <f>'Skjema total MA'!C79</f>
        <v>6342157.4682400003</v>
      </c>
      <c r="D12" s="240">
        <f t="shared" si="1"/>
        <v>-22.4</v>
      </c>
      <c r="E12" s="187"/>
      <c r="F12" s="202">
        <f>'Skjema total MA'!E79</f>
        <v>4704704.8972399998</v>
      </c>
      <c r="G12" s="202">
        <f>'Skjema total MA'!F79</f>
        <v>5428370.3921400001</v>
      </c>
      <c r="H12" s="240">
        <f t="shared" si="2"/>
        <v>15.4</v>
      </c>
      <c r="I12" s="187"/>
      <c r="J12" s="202">
        <f t="shared" si="0"/>
        <v>12880774.516969999</v>
      </c>
      <c r="K12" s="202">
        <f t="shared" si="0"/>
        <v>11770527.860380001</v>
      </c>
      <c r="L12" s="238">
        <f t="shared" si="3"/>
        <v>-8.6</v>
      </c>
      <c r="M12" s="73"/>
    </row>
    <row r="13" spans="1:13" ht="18.75" x14ac:dyDescent="0.3">
      <c r="A13" s="199" t="s">
        <v>137</v>
      </c>
      <c r="B13" s="103">
        <f>'Skjema total MA'!B81</f>
        <v>87551.855729999996</v>
      </c>
      <c r="C13" s="103">
        <f>'Skjema total MA'!C81</f>
        <v>91267.043279999998</v>
      </c>
      <c r="D13" s="240">
        <f t="shared" si="1"/>
        <v>4.2</v>
      </c>
      <c r="E13" s="187"/>
      <c r="F13" s="202">
        <f>'Skjema total MA'!E81</f>
        <v>4704704.8972399998</v>
      </c>
      <c r="G13" s="202">
        <f>'Skjema total MA'!F81</f>
        <v>5428370.3921400001</v>
      </c>
      <c r="H13" s="240">
        <f t="shared" si="2"/>
        <v>15.4</v>
      </c>
      <c r="I13" s="187"/>
      <c r="J13" s="202">
        <f t="shared" si="0"/>
        <v>4792256.7529699998</v>
      </c>
      <c r="K13" s="202">
        <f t="shared" si="0"/>
        <v>5519637.43542</v>
      </c>
      <c r="L13" s="238">
        <f t="shared" si="3"/>
        <v>15.2</v>
      </c>
      <c r="M13" s="73"/>
    </row>
    <row r="14" spans="1:13" s="135" customFormat="1" ht="18.75" x14ac:dyDescent="0.3">
      <c r="A14" s="200" t="s">
        <v>138</v>
      </c>
      <c r="B14" s="133" t="str">
        <f>'Skjema total MA'!B88</f>
        <v/>
      </c>
      <c r="C14" s="133">
        <f>'Skjema total MA'!C88</f>
        <v>57572.404999999999</v>
      </c>
      <c r="D14" s="240"/>
      <c r="E14" s="188"/>
      <c r="F14" s="203" t="str">
        <f>'Skjema total MA'!E88</f>
        <v/>
      </c>
      <c r="G14" s="203" t="str">
        <f>'Skjema total MA'!F88</f>
        <v/>
      </c>
      <c r="H14" s="240"/>
      <c r="I14" s="188"/>
      <c r="J14" s="202">
        <v>0</v>
      </c>
      <c r="K14" s="202">
        <v>57572.404999999999</v>
      </c>
      <c r="L14" s="238"/>
      <c r="M14" s="134"/>
    </row>
    <row r="15" spans="1:13" ht="22.5" x14ac:dyDescent="0.3">
      <c r="A15" s="199" t="s">
        <v>139</v>
      </c>
      <c r="B15" s="103">
        <f>'Skjema total MA'!B165</f>
        <v>7113146.9390000002</v>
      </c>
      <c r="C15" s="103">
        <f>'Skjema total MA'!C165</f>
        <v>6392724.7139999997</v>
      </c>
      <c r="D15" s="240">
        <f t="shared" si="1"/>
        <v>-10.1</v>
      </c>
      <c r="E15" s="187"/>
      <c r="F15" s="202">
        <f>'Skjema total MA'!E165</f>
        <v>34798.178999999996</v>
      </c>
      <c r="G15" s="202">
        <f>'Skjema total MA'!F165</f>
        <v>19254.72</v>
      </c>
      <c r="H15" s="240">
        <f t="shared" si="2"/>
        <v>-44.7</v>
      </c>
      <c r="I15" s="187"/>
      <c r="J15" s="202">
        <f t="shared" ref="J15" si="4">SUM(B15+F15)</f>
        <v>7147945.1179999998</v>
      </c>
      <c r="K15" s="202">
        <f t="shared" ref="K15" si="5">SUM(C15+G15)</f>
        <v>6411979.4339999994</v>
      </c>
      <c r="L15" s="238">
        <f t="shared" si="3"/>
        <v>-10.3</v>
      </c>
      <c r="M15" s="73"/>
    </row>
    <row r="16" spans="1:13" ht="18.75" x14ac:dyDescent="0.3">
      <c r="A16" s="199" t="s">
        <v>140</v>
      </c>
      <c r="B16" s="103">
        <f>'Skjema total MA'!B42</f>
        <v>1347.557</v>
      </c>
      <c r="C16" s="103">
        <f>'Skjema total MA'!C42</f>
        <v>1259.6669999999999</v>
      </c>
      <c r="D16" s="240">
        <f t="shared" si="1"/>
        <v>-6.5</v>
      </c>
      <c r="E16" s="187"/>
      <c r="F16" s="202" t="str">
        <f>'Skjema total MA'!E42</f>
        <v/>
      </c>
      <c r="G16" s="202" t="str">
        <f>'Skjema total MA'!F42</f>
        <v/>
      </c>
      <c r="H16" s="240"/>
      <c r="I16" s="187"/>
      <c r="J16" s="202">
        <v>1347.557</v>
      </c>
      <c r="K16" s="202">
        <v>1259.6669999999999</v>
      </c>
      <c r="L16" s="238">
        <f t="shared" si="3"/>
        <v>-6.5</v>
      </c>
      <c r="M16" s="73"/>
    </row>
    <row r="17" spans="1:23" s="137" customFormat="1" ht="18.75" customHeight="1" x14ac:dyDescent="0.3">
      <c r="A17" s="139" t="s">
        <v>141</v>
      </c>
      <c r="B17" s="110">
        <f>'Tabel 1.1'!B31</f>
        <v>20552151.64254</v>
      </c>
      <c r="C17" s="204">
        <f>'Tabel 1.1'!C31</f>
        <v>16987297.00302</v>
      </c>
      <c r="D17" s="240">
        <f t="shared" si="1"/>
        <v>-17.3</v>
      </c>
      <c r="E17" s="140"/>
      <c r="F17" s="204">
        <f>'Tabel 1.1'!B45</f>
        <v>7052569.4750260003</v>
      </c>
      <c r="G17" s="204">
        <f>'Tabel 1.1'!C45</f>
        <v>8307659.6916456493</v>
      </c>
      <c r="H17" s="240">
        <f t="shared" si="2"/>
        <v>17.8</v>
      </c>
      <c r="I17" s="140"/>
      <c r="J17" s="204">
        <f t="shared" si="0"/>
        <v>27604721.117566001</v>
      </c>
      <c r="K17" s="204">
        <f t="shared" si="0"/>
        <v>25294956.694665648</v>
      </c>
      <c r="L17" s="238">
        <f t="shared" si="3"/>
        <v>-8.4</v>
      </c>
      <c r="M17" s="74"/>
      <c r="N17" s="136"/>
      <c r="O17" s="136"/>
      <c r="Q17" s="138"/>
      <c r="R17" s="138"/>
      <c r="S17" s="138"/>
      <c r="T17" s="138"/>
      <c r="U17" s="138"/>
      <c r="V17" s="138"/>
      <c r="W17" s="138"/>
    </row>
    <row r="18" spans="1:23" ht="18.75" customHeight="1" x14ac:dyDescent="0.3">
      <c r="A18" s="139"/>
      <c r="B18" s="103"/>
      <c r="C18" s="202"/>
      <c r="D18" s="202"/>
      <c r="E18" s="187"/>
      <c r="F18" s="202"/>
      <c r="G18" s="202"/>
      <c r="H18" s="240"/>
      <c r="I18" s="187"/>
      <c r="J18" s="202"/>
      <c r="K18" s="202"/>
      <c r="L18" s="238"/>
      <c r="M18" s="73"/>
    </row>
    <row r="19" spans="1:23" ht="18.75" customHeight="1" x14ac:dyDescent="0.3">
      <c r="A19" s="198" t="s">
        <v>142</v>
      </c>
      <c r="B19" s="206"/>
      <c r="C19" s="209"/>
      <c r="D19" s="202"/>
      <c r="E19" s="187"/>
      <c r="F19" s="209"/>
      <c r="G19" s="209"/>
      <c r="H19" s="240"/>
      <c r="I19" s="187"/>
      <c r="J19" s="202"/>
      <c r="K19" s="202"/>
      <c r="L19" s="238"/>
      <c r="M19" s="73"/>
    </row>
    <row r="20" spans="1:23" ht="18.75" customHeight="1" x14ac:dyDescent="0.3">
      <c r="A20" s="199" t="s">
        <v>133</v>
      </c>
      <c r="B20" s="103">
        <f>'Skjema total MA'!B10</f>
        <v>1013721.9260000001</v>
      </c>
      <c r="C20" s="103">
        <f>'Skjema total MA'!C10</f>
        <v>94459.057849999997</v>
      </c>
      <c r="D20" s="240">
        <f>IF(B20=0, "    ---- ", IF(ABS(ROUND(100/B20*C20-100,1))&lt;999,ROUND(100/B20*C20-100,1),IF(ROUND(100/B20*C20-100,1)&gt;999,999,-999)))</f>
        <v>-90.7</v>
      </c>
      <c r="E20" s="187"/>
      <c r="F20" s="202">
        <f>'Skjema total MA'!E10</f>
        <v>1908066.7339999999</v>
      </c>
      <c r="G20" s="202">
        <f>'Skjema total MA'!F10</f>
        <v>2477048.4589999998</v>
      </c>
      <c r="H20" s="240">
        <f t="shared" si="2"/>
        <v>29.8</v>
      </c>
      <c r="I20" s="187"/>
      <c r="J20" s="202">
        <f t="shared" si="0"/>
        <v>2921788.66</v>
      </c>
      <c r="K20" s="202">
        <f t="shared" si="0"/>
        <v>2571507.5168499998</v>
      </c>
      <c r="L20" s="238">
        <f t="shared" si="3"/>
        <v>-12</v>
      </c>
      <c r="M20" s="73"/>
    </row>
    <row r="21" spans="1:23" ht="18.75" customHeight="1" x14ac:dyDescent="0.3">
      <c r="A21" s="199" t="s">
        <v>134</v>
      </c>
      <c r="B21" s="103">
        <f>'Skjema total MA'!B31</f>
        <v>83673.101999999999</v>
      </c>
      <c r="C21" s="103">
        <f>'Skjema total MA'!C31</f>
        <v>125191.496957</v>
      </c>
      <c r="D21" s="240">
        <f t="shared" ref="D21:D28" si="6">IF(B21=0, "    ---- ", IF(ABS(ROUND(100/B21*C21-100,1))&lt;999,ROUND(100/B21*C21-100,1),IF(ROUND(100/B21*C21-100,1)&gt;999,999,-999)))</f>
        <v>49.6</v>
      </c>
      <c r="E21" s="187"/>
      <c r="F21" s="202">
        <f>'Skjema total MA'!E31</f>
        <v>64391.578669999995</v>
      </c>
      <c r="G21" s="202">
        <f>'Skjema total MA'!F31</f>
        <v>109851.53080000001</v>
      </c>
      <c r="H21" s="240">
        <f t="shared" si="2"/>
        <v>70.599999999999994</v>
      </c>
      <c r="I21" s="187"/>
      <c r="J21" s="202">
        <f t="shared" si="0"/>
        <v>148064.68067</v>
      </c>
      <c r="K21" s="202">
        <f t="shared" si="0"/>
        <v>235043.027757</v>
      </c>
      <c r="L21" s="238">
        <f t="shared" si="3"/>
        <v>58.7</v>
      </c>
      <c r="M21" s="73"/>
    </row>
    <row r="22" spans="1:23" ht="18.75" customHeight="1" x14ac:dyDescent="0.3">
      <c r="A22" s="199" t="s">
        <v>135</v>
      </c>
      <c r="B22" s="103">
        <f>'Skjema total MA'!B60</f>
        <v>32512.231950000001</v>
      </c>
      <c r="C22" s="103">
        <f>'Skjema total MA'!C60</f>
        <v>37224.658949999997</v>
      </c>
      <c r="D22" s="240">
        <f t="shared" si="6"/>
        <v>14.5</v>
      </c>
      <c r="E22" s="187"/>
      <c r="F22" s="202"/>
      <c r="G22" s="202"/>
      <c r="H22" s="240"/>
      <c r="I22" s="187"/>
      <c r="J22" s="202">
        <f t="shared" si="0"/>
        <v>32512.231950000001</v>
      </c>
      <c r="K22" s="202">
        <f t="shared" si="0"/>
        <v>37224.658949999997</v>
      </c>
      <c r="L22" s="238">
        <f t="shared" si="3"/>
        <v>14.5</v>
      </c>
      <c r="M22" s="73"/>
    </row>
    <row r="23" spans="1:23" ht="18.75" customHeight="1" x14ac:dyDescent="0.3">
      <c r="A23" s="199" t="s">
        <v>136</v>
      </c>
      <c r="B23" s="103">
        <f>'Skjema total MA'!B99</f>
        <v>70518.432323000001</v>
      </c>
      <c r="C23" s="103">
        <f>'Skjema total MA'!C99</f>
        <v>86601.624000000011</v>
      </c>
      <c r="D23" s="240">
        <f t="shared" si="6"/>
        <v>22.8</v>
      </c>
      <c r="E23" s="187"/>
      <c r="F23" s="202">
        <f>'Skjema total MA'!E99</f>
        <v>174620.83000000002</v>
      </c>
      <c r="G23" s="202">
        <f>'Skjema total MA'!F99</f>
        <v>196111.649</v>
      </c>
      <c r="H23" s="240">
        <f t="shared" si="2"/>
        <v>12.3</v>
      </c>
      <c r="I23" s="187"/>
      <c r="J23" s="202">
        <f t="shared" si="0"/>
        <v>245139.262323</v>
      </c>
      <c r="K23" s="202">
        <f t="shared" si="0"/>
        <v>282713.27300000004</v>
      </c>
      <c r="L23" s="238">
        <f t="shared" si="3"/>
        <v>15.3</v>
      </c>
      <c r="M23" s="73"/>
    </row>
    <row r="24" spans="1:23" ht="18.75" customHeight="1" x14ac:dyDescent="0.3">
      <c r="A24" s="199" t="s">
        <v>137</v>
      </c>
      <c r="B24" s="103">
        <f>'Skjema total MA'!B101</f>
        <v>3778.2080000000001</v>
      </c>
      <c r="C24" s="103">
        <f>'Skjema total MA'!C101</f>
        <v>1660.876</v>
      </c>
      <c r="D24" s="240">
        <f t="shared" si="6"/>
        <v>-56</v>
      </c>
      <c r="E24" s="187"/>
      <c r="F24" s="202">
        <f>'Skjema total MA'!E101</f>
        <v>174620.83000000002</v>
      </c>
      <c r="G24" s="202">
        <f>'Skjema total MA'!F101</f>
        <v>196111.649</v>
      </c>
      <c r="H24" s="240">
        <f t="shared" si="2"/>
        <v>12.3</v>
      </c>
      <c r="I24" s="187"/>
      <c r="J24" s="202">
        <f t="shared" si="0"/>
        <v>178399.03800000003</v>
      </c>
      <c r="K24" s="202">
        <f t="shared" si="0"/>
        <v>197772.52499999999</v>
      </c>
      <c r="L24" s="238">
        <f t="shared" si="3"/>
        <v>10.9</v>
      </c>
      <c r="M24" s="73"/>
    </row>
    <row r="25" spans="1:23" ht="18.75" customHeight="1" x14ac:dyDescent="0.3">
      <c r="A25" s="200" t="s">
        <v>138</v>
      </c>
      <c r="B25" s="103" t="str">
        <f>'Skjema total MA'!B108</f>
        <v/>
      </c>
      <c r="C25" s="103">
        <f>'Skjema total MA'!C108</f>
        <v>10734.578000000001</v>
      </c>
      <c r="D25" s="240"/>
      <c r="E25" s="187"/>
      <c r="F25" s="202" t="str">
        <f>'Skjema total MA'!E108</f>
        <v/>
      </c>
      <c r="G25" s="202" t="str">
        <f>'Skjema total MA'!F108</f>
        <v/>
      </c>
      <c r="H25" s="240"/>
      <c r="I25" s="187"/>
      <c r="J25" s="202">
        <v>0</v>
      </c>
      <c r="K25" s="202">
        <v>10734.578000000001</v>
      </c>
      <c r="L25" s="238"/>
      <c r="M25" s="73"/>
    </row>
    <row r="26" spans="1:23" ht="18.75" customHeight="1" x14ac:dyDescent="0.3">
      <c r="A26" s="199" t="s">
        <v>139</v>
      </c>
      <c r="B26" s="103">
        <f>'Skjema total MA'!B166</f>
        <v>3018.549</v>
      </c>
      <c r="C26" s="103">
        <f>'Skjema total MA'!C166</f>
        <v>3064</v>
      </c>
      <c r="D26" s="240">
        <f t="shared" si="6"/>
        <v>1.5</v>
      </c>
      <c r="E26" s="187"/>
      <c r="F26" s="202" t="str">
        <f>'Skjema total MA'!E166</f>
        <v/>
      </c>
      <c r="G26" s="202" t="str">
        <f>'Skjema total MA'!F166</f>
        <v/>
      </c>
      <c r="H26" s="240"/>
      <c r="I26" s="187"/>
      <c r="J26" s="202">
        <v>3018.549</v>
      </c>
      <c r="K26" s="202">
        <v>3064</v>
      </c>
      <c r="L26" s="238">
        <f t="shared" si="3"/>
        <v>1.5</v>
      </c>
      <c r="M26" s="73"/>
    </row>
    <row r="27" spans="1:23" ht="18.75" customHeight="1" x14ac:dyDescent="0.3">
      <c r="A27" s="199" t="s">
        <v>140</v>
      </c>
      <c r="B27" s="103" t="str">
        <f>'Skjema total MA'!B43</f>
        <v/>
      </c>
      <c r="C27" s="103" t="str">
        <f>'Skjema total MA'!C43</f>
        <v/>
      </c>
      <c r="D27" s="240"/>
      <c r="E27" s="187"/>
      <c r="F27" s="202" t="str">
        <f>'Skjema total MA'!E43</f>
        <v/>
      </c>
      <c r="G27" s="202" t="str">
        <f>'Skjema total MA'!F43</f>
        <v/>
      </c>
      <c r="H27" s="240"/>
      <c r="I27" s="187"/>
      <c r="J27" s="202">
        <v>0</v>
      </c>
      <c r="K27" s="202">
        <v>0</v>
      </c>
      <c r="L27" s="238"/>
      <c r="M27" s="73"/>
    </row>
    <row r="28" spans="1:23" s="137" customFormat="1" ht="18.75" customHeight="1" x14ac:dyDescent="0.3">
      <c r="A28" s="139" t="s">
        <v>143</v>
      </c>
      <c r="B28" s="110">
        <f>'Tabel 1.1'!G31</f>
        <v>1203444.2412729999</v>
      </c>
      <c r="C28" s="204">
        <f>'Tabel 1.1'!H31</f>
        <v>346540.83775700006</v>
      </c>
      <c r="D28" s="240">
        <f t="shared" si="6"/>
        <v>-71.2</v>
      </c>
      <c r="E28" s="140"/>
      <c r="F28" s="204">
        <f>'Tabel 1.1'!G45</f>
        <v>2147079.14267</v>
      </c>
      <c r="G28" s="204">
        <f>'Tabel 1.1'!H45</f>
        <v>2783011.6387999998</v>
      </c>
      <c r="H28" s="240">
        <f t="shared" si="2"/>
        <v>29.6</v>
      </c>
      <c r="I28" s="140"/>
      <c r="J28" s="204">
        <f t="shared" si="0"/>
        <v>3350523.3839429999</v>
      </c>
      <c r="K28" s="204">
        <f t="shared" si="0"/>
        <v>3129552.4765570001</v>
      </c>
      <c r="L28" s="238">
        <f t="shared" si="3"/>
        <v>-6.6</v>
      </c>
      <c r="M28" s="74"/>
      <c r="N28" s="136"/>
      <c r="O28" s="136"/>
    </row>
    <row r="29" spans="1:23" ht="18.75" customHeight="1" x14ac:dyDescent="0.3">
      <c r="A29" s="139"/>
      <c r="B29" s="103"/>
      <c r="C29" s="202"/>
      <c r="D29" s="202"/>
      <c r="E29" s="187"/>
      <c r="F29" s="202"/>
      <c r="G29" s="202"/>
      <c r="H29" s="240"/>
      <c r="I29" s="187"/>
      <c r="J29" s="202"/>
      <c r="K29" s="202"/>
      <c r="L29" s="238"/>
      <c r="M29" s="73"/>
    </row>
    <row r="30" spans="1:23" ht="18.75" customHeight="1" x14ac:dyDescent="0.3">
      <c r="A30" s="198" t="s">
        <v>144</v>
      </c>
      <c r="B30" s="206"/>
      <c r="C30" s="209"/>
      <c r="D30" s="202"/>
      <c r="E30" s="187"/>
      <c r="F30" s="209"/>
      <c r="G30" s="209"/>
      <c r="H30" s="240"/>
      <c r="I30" s="187"/>
      <c r="J30" s="202"/>
      <c r="K30" s="202"/>
      <c r="L30" s="238"/>
      <c r="M30" s="73"/>
    </row>
    <row r="31" spans="1:23" ht="18.75" customHeight="1" x14ac:dyDescent="0.3">
      <c r="A31" s="199" t="s">
        <v>133</v>
      </c>
      <c r="B31" s="103">
        <f>'Skjema total MA'!B13</f>
        <v>25087262.980829999</v>
      </c>
      <c r="C31" s="103">
        <f>'Skjema total MA'!C13</f>
        <v>25069702.00375</v>
      </c>
      <c r="D31" s="240">
        <f>IF(B31=0, "    ---- ", IF(ABS(ROUND(100/B31*C31-100,1))&lt;999,ROUND(100/B31*C31-100,1),IF(ROUND(100/B31*C31-100,1)&gt;999,999,-999)))</f>
        <v>-0.1</v>
      </c>
      <c r="E31" s="187"/>
      <c r="F31" s="202">
        <f>'Skjema total MA'!E13</f>
        <v>22296613.662209999</v>
      </c>
      <c r="G31" s="202">
        <f>'Skjema total MA'!F13</f>
        <v>27180145.182050001</v>
      </c>
      <c r="H31" s="240">
        <f t="shared" si="2"/>
        <v>21.9</v>
      </c>
      <c r="I31" s="187"/>
      <c r="J31" s="202">
        <f t="shared" si="0"/>
        <v>47383876.643040001</v>
      </c>
      <c r="K31" s="202">
        <f t="shared" si="0"/>
        <v>52249847.185800001</v>
      </c>
      <c r="L31" s="238">
        <f t="shared" si="3"/>
        <v>10.3</v>
      </c>
      <c r="M31" s="73"/>
    </row>
    <row r="32" spans="1:23" ht="18.75" customHeight="1" x14ac:dyDescent="0.3">
      <c r="A32" s="199" t="s">
        <v>134</v>
      </c>
      <c r="B32" s="103">
        <f>'Skjema total MA'!B36</f>
        <v>53707364.476789996</v>
      </c>
      <c r="C32" s="103">
        <f>'Skjema total MA'!C36</f>
        <v>52171947.978169993</v>
      </c>
      <c r="D32" s="240">
        <f t="shared" ref="D32:D38" si="7">IF(B32=0, "    ---- ", IF(ABS(ROUND(100/B32*C32-100,1))&lt;999,ROUND(100/B32*C32-100,1),IF(ROUND(100/B32*C32-100,1)&gt;999,999,-999)))</f>
        <v>-2.9</v>
      </c>
      <c r="E32" s="187"/>
      <c r="F32" s="202">
        <f>'Skjema total MA'!E36</f>
        <v>20097665.971589997</v>
      </c>
      <c r="G32" s="202">
        <f>'Skjema total MA'!F36</f>
        <v>18830045.67797</v>
      </c>
      <c r="H32" s="240">
        <f t="shared" si="2"/>
        <v>-6.3</v>
      </c>
      <c r="I32" s="187"/>
      <c r="J32" s="202">
        <f t="shared" si="0"/>
        <v>73805030.448379993</v>
      </c>
      <c r="K32" s="202">
        <f t="shared" si="0"/>
        <v>71001993.65614</v>
      </c>
      <c r="L32" s="238">
        <f t="shared" si="3"/>
        <v>-3.8</v>
      </c>
      <c r="M32" s="73"/>
    </row>
    <row r="33" spans="1:15" ht="18.75" x14ac:dyDescent="0.3">
      <c r="A33" s="199" t="s">
        <v>136</v>
      </c>
      <c r="B33" s="103">
        <f>'Skjema total MA'!B119</f>
        <v>359575232.67966002</v>
      </c>
      <c r="C33" s="103">
        <f>'Skjema total MA'!C119</f>
        <v>373556539.79199994</v>
      </c>
      <c r="D33" s="240">
        <f t="shared" si="7"/>
        <v>3.9</v>
      </c>
      <c r="E33" s="187"/>
      <c r="F33" s="202">
        <f>'Skjema total MA'!E119</f>
        <v>129876597.37722</v>
      </c>
      <c r="G33" s="202">
        <f>'Skjema total MA'!F119</f>
        <v>149789992.44918001</v>
      </c>
      <c r="H33" s="240">
        <f t="shared" si="2"/>
        <v>15.3</v>
      </c>
      <c r="I33" s="187"/>
      <c r="J33" s="202">
        <f t="shared" si="0"/>
        <v>489451830.05688</v>
      </c>
      <c r="K33" s="202">
        <f t="shared" si="0"/>
        <v>523346532.24117994</v>
      </c>
      <c r="L33" s="238">
        <f t="shared" si="3"/>
        <v>6.9</v>
      </c>
      <c r="M33" s="73"/>
    </row>
    <row r="34" spans="1:15" ht="22.5" x14ac:dyDescent="0.3">
      <c r="A34" s="199" t="s">
        <v>145</v>
      </c>
      <c r="B34" s="103">
        <f>'Skjema total MA'!B121</f>
        <v>1540698.0591</v>
      </c>
      <c r="C34" s="103">
        <f>'Skjema total MA'!C121</f>
        <v>2180037.6770000001</v>
      </c>
      <c r="D34" s="240">
        <f t="shared" si="7"/>
        <v>41.5</v>
      </c>
      <c r="E34" s="187"/>
      <c r="F34" s="202">
        <f>'Skjema total MA'!E121</f>
        <v>129876597.37722</v>
      </c>
      <c r="G34" s="202">
        <f>'Skjema total MA'!F121</f>
        <v>149789992.44918001</v>
      </c>
      <c r="H34" s="240">
        <f t="shared" si="2"/>
        <v>15.3</v>
      </c>
      <c r="I34" s="187"/>
      <c r="J34" s="202">
        <f t="shared" si="0"/>
        <v>131417295.43632001</v>
      </c>
      <c r="K34" s="202">
        <f t="shared" si="0"/>
        <v>151970030.12617999</v>
      </c>
      <c r="L34" s="238">
        <f t="shared" si="3"/>
        <v>15.6</v>
      </c>
      <c r="M34" s="73"/>
    </row>
    <row r="35" spans="1:15" ht="18.75" x14ac:dyDescent="0.3">
      <c r="A35" s="200" t="s">
        <v>138</v>
      </c>
      <c r="B35" s="103" t="str">
        <f>'Skjema total MA'!B128</f>
        <v/>
      </c>
      <c r="C35" s="103">
        <f>'Skjema total MA'!C128</f>
        <v>78383.517999999996</v>
      </c>
      <c r="D35" s="240"/>
      <c r="E35" s="187"/>
      <c r="F35" s="202" t="str">
        <f>'Skjema total MA'!E128</f>
        <v/>
      </c>
      <c r="G35" s="202" t="str">
        <f>'Skjema total MA'!F128</f>
        <v/>
      </c>
      <c r="H35" s="240"/>
      <c r="I35" s="187"/>
      <c r="J35" s="202">
        <v>0</v>
      </c>
      <c r="K35" s="202">
        <v>78383.517999999996</v>
      </c>
      <c r="L35" s="238"/>
      <c r="M35" s="73"/>
    </row>
    <row r="36" spans="1:15" ht="22.5" x14ac:dyDescent="0.3">
      <c r="A36" s="199" t="s">
        <v>139</v>
      </c>
      <c r="B36" s="103">
        <f>'Skjema total MA'!B167</f>
        <v>438364205.52107501</v>
      </c>
      <c r="C36" s="103">
        <f>'Skjema total MA'!C167</f>
        <v>461310605.91600001</v>
      </c>
      <c r="D36" s="240">
        <f t="shared" si="7"/>
        <v>5.2</v>
      </c>
      <c r="E36" s="187"/>
      <c r="F36" s="202">
        <f>'Skjema total MA'!E167</f>
        <v>1980338.3389999999</v>
      </c>
      <c r="G36" s="202">
        <f>'Skjema total MA'!F167</f>
        <v>2046847.926</v>
      </c>
      <c r="H36" s="240">
        <f t="shared" si="2"/>
        <v>3.4</v>
      </c>
      <c r="I36" s="187"/>
      <c r="J36" s="202">
        <v>440344543.860075</v>
      </c>
      <c r="K36" s="202">
        <v>463357453.84200001</v>
      </c>
      <c r="L36" s="238">
        <f t="shared" si="3"/>
        <v>5.2</v>
      </c>
      <c r="M36" s="73"/>
    </row>
    <row r="37" spans="1:15" ht="18.75" x14ac:dyDescent="0.3">
      <c r="A37" s="199" t="s">
        <v>140</v>
      </c>
      <c r="B37" s="103">
        <f>'Skjema total MA'!B44</f>
        <v>4283646.9159199996</v>
      </c>
      <c r="C37" s="103">
        <f>'Skjema total MA'!C44</f>
        <v>4193715.0520000001</v>
      </c>
      <c r="D37" s="240">
        <f t="shared" si="7"/>
        <v>-2.1</v>
      </c>
      <c r="E37" s="187"/>
      <c r="F37" s="202" t="str">
        <f>'Skjema total MA'!E44</f>
        <v/>
      </c>
      <c r="G37" s="202" t="str">
        <f>'Skjema total MA'!F44</f>
        <v/>
      </c>
      <c r="H37" s="240"/>
      <c r="I37" s="187"/>
      <c r="J37" s="202">
        <v>4283646.9159199996</v>
      </c>
      <c r="K37" s="202">
        <v>4193715.0520000001</v>
      </c>
      <c r="L37" s="238">
        <f t="shared" si="3"/>
        <v>-2.1</v>
      </c>
      <c r="M37" s="73"/>
    </row>
    <row r="38" spans="1:15" s="137" customFormat="1" ht="18.75" x14ac:dyDescent="0.3">
      <c r="A38" s="139" t="s">
        <v>146</v>
      </c>
      <c r="B38" s="110">
        <f>'Tabel 1.1'!L31</f>
        <v>881017712.5742749</v>
      </c>
      <c r="C38" s="204">
        <f>'Tabel 1.1'!M31</f>
        <v>916302510.74191999</v>
      </c>
      <c r="D38" s="240">
        <f t="shared" si="7"/>
        <v>4</v>
      </c>
      <c r="E38" s="140"/>
      <c r="F38" s="204">
        <f>'Tabel 1.1'!L45</f>
        <v>174251215.35002002</v>
      </c>
      <c r="G38" s="204">
        <f>'Tabel 1.1'!M45</f>
        <v>197847031.23519999</v>
      </c>
      <c r="H38" s="240">
        <f t="shared" si="2"/>
        <v>13.5</v>
      </c>
      <c r="I38" s="140"/>
      <c r="J38" s="204">
        <f t="shared" si="0"/>
        <v>1055268927.9242949</v>
      </c>
      <c r="K38" s="204">
        <f t="shared" si="0"/>
        <v>1114149541.9771199</v>
      </c>
      <c r="L38" s="238">
        <f t="shared" si="3"/>
        <v>5.6</v>
      </c>
      <c r="M38" s="74"/>
      <c r="N38" s="136"/>
      <c r="O38" s="136"/>
    </row>
    <row r="39" spans="1:15" ht="18.75" x14ac:dyDescent="0.3">
      <c r="A39" s="139"/>
      <c r="B39" s="103"/>
      <c r="C39" s="202"/>
      <c r="D39" s="240"/>
      <c r="E39" s="187"/>
      <c r="F39" s="202"/>
      <c r="G39" s="202"/>
      <c r="H39" s="240"/>
      <c r="I39" s="187"/>
      <c r="J39" s="202">
        <f t="shared" si="0"/>
        <v>0</v>
      </c>
      <c r="K39" s="202">
        <f t="shared" si="0"/>
        <v>0</v>
      </c>
      <c r="L39" s="238"/>
      <c r="M39" s="73"/>
    </row>
    <row r="40" spans="1:15" ht="22.5" x14ac:dyDescent="0.3">
      <c r="A40" s="198" t="s">
        <v>147</v>
      </c>
      <c r="B40" s="206"/>
      <c r="C40" s="209"/>
      <c r="D40" s="202"/>
      <c r="E40" s="187"/>
      <c r="F40" s="202"/>
      <c r="G40" s="202"/>
      <c r="H40" s="240"/>
      <c r="I40" s="187"/>
      <c r="J40" s="202"/>
      <c r="K40" s="202"/>
      <c r="L40" s="238"/>
      <c r="M40" s="73"/>
    </row>
    <row r="41" spans="1:15" ht="18.75" x14ac:dyDescent="0.3">
      <c r="A41" s="199" t="s">
        <v>133</v>
      </c>
      <c r="B41" s="103">
        <f>'Skjema total MA'!B14</f>
        <v>40176</v>
      </c>
      <c r="C41" s="103">
        <f>'Skjema total MA'!C14</f>
        <v>7146</v>
      </c>
      <c r="D41" s="240">
        <f>IF(B41=0, "    ---- ", IF(ABS(ROUND(100/B41*C41-100,1))&lt;999,ROUND(100/B41*C41-100,1),IF(ROUND(100/B41*C41-100,1)&gt;999,999,-999)))</f>
        <v>-82.2</v>
      </c>
      <c r="E41" s="187"/>
      <c r="F41" s="202">
        <f>'Skjema total MA'!E14</f>
        <v>43353.809379999999</v>
      </c>
      <c r="G41" s="202">
        <f>'Skjema total MA'!F14</f>
        <v>120910.77832</v>
      </c>
      <c r="H41" s="240">
        <f t="shared" si="2"/>
        <v>178.9</v>
      </c>
      <c r="I41" s="187"/>
      <c r="J41" s="202">
        <f t="shared" si="0"/>
        <v>83529.809379999992</v>
      </c>
      <c r="K41" s="202">
        <f t="shared" si="0"/>
        <v>128056.77832</v>
      </c>
      <c r="L41" s="238">
        <f t="shared" si="3"/>
        <v>53.3</v>
      </c>
      <c r="M41" s="73"/>
    </row>
    <row r="42" spans="1:15" ht="18.75" x14ac:dyDescent="0.3">
      <c r="A42" s="199" t="s">
        <v>134</v>
      </c>
      <c r="B42" s="103">
        <f>'Skjema total MA'!B40</f>
        <v>15602.345499999999</v>
      </c>
      <c r="C42" s="103">
        <f>'Skjema total MA'!C40</f>
        <v>12268.418450000001</v>
      </c>
      <c r="D42" s="240">
        <f t="shared" ref="D42:D49" si="8">IF(B42=0, "    ---- ", IF(ABS(ROUND(100/B42*C42-100,1))&lt;999,ROUND(100/B42*C42-100,1),IF(ROUND(100/B42*C42-100,1)&gt;999,999,-999)))</f>
        <v>-21.4</v>
      </c>
      <c r="E42" s="187"/>
      <c r="F42" s="202">
        <f>'Skjema total MA'!E40</f>
        <v>45593.132239999999</v>
      </c>
      <c r="G42" s="202">
        <f>'Skjema total MA'!F40</f>
        <v>-2277.2485400000014</v>
      </c>
      <c r="H42" s="240">
        <f t="shared" si="2"/>
        <v>-105</v>
      </c>
      <c r="I42" s="187"/>
      <c r="J42" s="202">
        <f t="shared" si="0"/>
        <v>61195.477740000002</v>
      </c>
      <c r="K42" s="202">
        <f t="shared" si="0"/>
        <v>9991.1699100000005</v>
      </c>
      <c r="L42" s="238">
        <f t="shared" si="3"/>
        <v>-83.7</v>
      </c>
      <c r="M42" s="73"/>
    </row>
    <row r="43" spans="1:15" ht="18.75" x14ac:dyDescent="0.3">
      <c r="A43" s="199" t="s">
        <v>136</v>
      </c>
      <c r="B43" s="103">
        <f>'Skjema total MA'!B142</f>
        <v>371867.93160999997</v>
      </c>
      <c r="C43" s="103">
        <f>'Skjema total MA'!C142</f>
        <v>313609.74094000005</v>
      </c>
      <c r="D43" s="240">
        <f t="shared" si="8"/>
        <v>-15.7</v>
      </c>
      <c r="E43" s="187"/>
      <c r="F43" s="202">
        <f>'Skjema total MA'!E142</f>
        <v>1275833.58764</v>
      </c>
      <c r="G43" s="202">
        <f>'Skjema total MA'!F142</f>
        <v>2009664.34158</v>
      </c>
      <c r="H43" s="240">
        <f t="shared" si="2"/>
        <v>57.5</v>
      </c>
      <c r="I43" s="187"/>
      <c r="J43" s="202">
        <f t="shared" si="0"/>
        <v>1647701.5192499999</v>
      </c>
      <c r="K43" s="202">
        <f t="shared" si="0"/>
        <v>2323274.0825200002</v>
      </c>
      <c r="L43" s="238">
        <f t="shared" si="3"/>
        <v>41</v>
      </c>
      <c r="M43" s="73"/>
    </row>
    <row r="44" spans="1:15" ht="22.5" x14ac:dyDescent="0.3">
      <c r="A44" s="199" t="s">
        <v>139</v>
      </c>
      <c r="B44" s="103">
        <f>'Skjema total MA'!B168</f>
        <v>10048979.057</v>
      </c>
      <c r="C44" s="103">
        <f>'Skjema total MA'!C168</f>
        <v>1837680.078</v>
      </c>
      <c r="D44" s="240">
        <f t="shared" si="8"/>
        <v>-81.7</v>
      </c>
      <c r="E44" s="187"/>
      <c r="F44" s="202" t="str">
        <f>'Skjema total MA'!E168</f>
        <v/>
      </c>
      <c r="G44" s="202" t="str">
        <f>'Skjema total MA'!F168</f>
        <v/>
      </c>
      <c r="H44" s="240"/>
      <c r="I44" s="187"/>
      <c r="J44" s="202">
        <v>10048979.057</v>
      </c>
      <c r="K44" s="202">
        <v>1837680.078</v>
      </c>
      <c r="L44" s="238">
        <f t="shared" si="3"/>
        <v>-81.7</v>
      </c>
      <c r="M44" s="73"/>
    </row>
    <row r="45" spans="1:15" ht="18.75" x14ac:dyDescent="0.3">
      <c r="A45" s="199" t="s">
        <v>140</v>
      </c>
      <c r="B45" s="103">
        <f>'Skjema total MA'!B45</f>
        <v>-618.29899999999998</v>
      </c>
      <c r="C45" s="103" t="str">
        <f>'Skjema total MA'!C45</f>
        <v/>
      </c>
      <c r="D45" s="240">
        <v>-100</v>
      </c>
      <c r="E45" s="187"/>
      <c r="F45" s="202" t="str">
        <f>'Skjema total MA'!E45</f>
        <v/>
      </c>
      <c r="G45" s="202" t="str">
        <f>'Skjema total MA'!F45</f>
        <v/>
      </c>
      <c r="H45" s="240"/>
      <c r="I45" s="187"/>
      <c r="J45" s="202">
        <v>-618.29899999999998</v>
      </c>
      <c r="K45" s="202">
        <v>0</v>
      </c>
      <c r="L45" s="238">
        <f t="shared" si="3"/>
        <v>-100</v>
      </c>
      <c r="M45" s="73"/>
    </row>
    <row r="46" spans="1:15" s="137" customFormat="1" ht="18.75" x14ac:dyDescent="0.3">
      <c r="A46" s="139" t="s">
        <v>148</v>
      </c>
      <c r="B46" s="110">
        <f>SUM(B41:B45)</f>
        <v>10476007.035109999</v>
      </c>
      <c r="C46" s="204">
        <f>SUM(C41:C45)</f>
        <v>2170704.2373899999</v>
      </c>
      <c r="D46" s="240">
        <f t="shared" si="8"/>
        <v>-79.3</v>
      </c>
      <c r="E46" s="140"/>
      <c r="F46" s="204">
        <f>SUM(F41:F45)</f>
        <v>1364780.52926</v>
      </c>
      <c r="G46" s="204">
        <f>SUM(G41:G45)</f>
        <v>2128297.8713600002</v>
      </c>
      <c r="H46" s="240">
        <f t="shared" si="2"/>
        <v>55.9</v>
      </c>
      <c r="I46" s="140"/>
      <c r="J46" s="204">
        <f t="shared" si="0"/>
        <v>11840787.564369999</v>
      </c>
      <c r="K46" s="204">
        <f t="shared" si="0"/>
        <v>4299002.1087500006</v>
      </c>
      <c r="L46" s="238">
        <f t="shared" si="3"/>
        <v>-63.7</v>
      </c>
      <c r="M46" s="74"/>
    </row>
    <row r="47" spans="1:15" ht="18.75" x14ac:dyDescent="0.3">
      <c r="A47" s="139"/>
      <c r="B47" s="110"/>
      <c r="C47" s="204"/>
      <c r="D47" s="240"/>
      <c r="E47" s="140"/>
      <c r="F47" s="204"/>
      <c r="G47" s="204"/>
      <c r="H47" s="240"/>
      <c r="I47" s="140"/>
      <c r="J47" s="202"/>
      <c r="K47" s="202"/>
      <c r="L47" s="238"/>
      <c r="M47" s="73"/>
    </row>
    <row r="48" spans="1:15" ht="22.5" x14ac:dyDescent="0.3">
      <c r="A48" s="139" t="s">
        <v>149</v>
      </c>
      <c r="B48" s="110"/>
      <c r="C48" s="204"/>
      <c r="D48" s="202"/>
      <c r="E48" s="140"/>
      <c r="F48" s="204"/>
      <c r="G48" s="204"/>
      <c r="H48" s="240"/>
      <c r="I48" s="140"/>
      <c r="J48" s="202"/>
      <c r="K48" s="202"/>
      <c r="L48" s="238"/>
      <c r="M48" s="73"/>
    </row>
    <row r="49" spans="1:15" s="137" customFormat="1" ht="18.75" x14ac:dyDescent="0.3">
      <c r="A49" s="139" t="s">
        <v>135</v>
      </c>
      <c r="B49" s="110">
        <f>'Skjema total MA'!B66</f>
        <v>186569.99700000003</v>
      </c>
      <c r="C49" s="110">
        <f>'Skjema total MA'!C66</f>
        <v>103082.55799999999</v>
      </c>
      <c r="D49" s="240">
        <f t="shared" si="8"/>
        <v>-44.7</v>
      </c>
      <c r="E49" s="140"/>
      <c r="F49" s="204"/>
      <c r="G49" s="204"/>
      <c r="H49" s="240"/>
      <c r="I49" s="140"/>
      <c r="J49" s="204">
        <f t="shared" si="0"/>
        <v>186569.99700000003</v>
      </c>
      <c r="K49" s="204">
        <f t="shared" si="0"/>
        <v>103082.55799999999</v>
      </c>
      <c r="L49" s="238">
        <f t="shared" si="3"/>
        <v>-44.7</v>
      </c>
      <c r="M49" s="74"/>
    </row>
    <row r="50" spans="1:15" ht="18.75" x14ac:dyDescent="0.3">
      <c r="A50" s="139"/>
      <c r="B50" s="110"/>
      <c r="C50" s="204"/>
      <c r="D50" s="202"/>
      <c r="E50" s="140"/>
      <c r="F50" s="204"/>
      <c r="G50" s="204"/>
      <c r="H50" s="240"/>
      <c r="I50" s="140"/>
      <c r="J50" s="202"/>
      <c r="K50" s="202"/>
      <c r="L50" s="238"/>
      <c r="M50" s="73"/>
    </row>
    <row r="51" spans="1:15" ht="22.5" x14ac:dyDescent="0.3">
      <c r="A51" s="198" t="s">
        <v>150</v>
      </c>
      <c r="B51" s="206"/>
      <c r="C51" s="209"/>
      <c r="D51" s="202"/>
      <c r="E51" s="187"/>
      <c r="F51" s="202"/>
      <c r="G51" s="202"/>
      <c r="H51" s="240"/>
      <c r="I51" s="187"/>
      <c r="J51" s="202"/>
      <c r="K51" s="202"/>
      <c r="L51" s="238"/>
      <c r="M51" s="73"/>
    </row>
    <row r="52" spans="1:15" ht="18.75" x14ac:dyDescent="0.3">
      <c r="A52" s="199" t="s">
        <v>133</v>
      </c>
      <c r="B52" s="103">
        <f>'Skjema total MA'!B15</f>
        <v>27771</v>
      </c>
      <c r="C52" s="103">
        <f>'Skjema total MA'!C15</f>
        <v>20</v>
      </c>
      <c r="D52" s="240">
        <f>IF(B52=0, "    ---- ", IF(ABS(ROUND(100/B52*C52-100,1))&lt;999,ROUND(100/B52*C52-100,1),IF(ROUND(100/B52*C52-100,1)&gt;999,999,-999)))</f>
        <v>-99.9</v>
      </c>
      <c r="E52" s="187"/>
      <c r="F52" s="202">
        <f>'Skjema total MA'!E15</f>
        <v>39768.990160000001</v>
      </c>
      <c r="G52" s="202">
        <f>'Skjema total MA'!F15</f>
        <v>40718.239219999996</v>
      </c>
      <c r="H52" s="240">
        <f t="shared" si="2"/>
        <v>2.4</v>
      </c>
      <c r="I52" s="187"/>
      <c r="J52" s="202">
        <f t="shared" si="0"/>
        <v>67539.990160000001</v>
      </c>
      <c r="K52" s="202">
        <f t="shared" si="0"/>
        <v>40738.239219999996</v>
      </c>
      <c r="L52" s="238">
        <f t="shared" si="3"/>
        <v>-39.700000000000003</v>
      </c>
      <c r="M52" s="73"/>
    </row>
    <row r="53" spans="1:15" ht="18.75" x14ac:dyDescent="0.3">
      <c r="A53" s="199" t="s">
        <v>134</v>
      </c>
      <c r="B53" s="103">
        <f>'Skjema total MA'!B41</f>
        <v>-19250.502839999997</v>
      </c>
      <c r="C53" s="103">
        <f>'Skjema total MA'!C41</f>
        <v>-28113.505509999999</v>
      </c>
      <c r="D53" s="240">
        <f t="shared" ref="D53:D57" si="9">IF(B53=0, "    ---- ", IF(ABS(ROUND(100/B53*C53-100,1))&lt;999,ROUND(100/B53*C53-100,1),IF(ROUND(100/B53*C53-100,1)&gt;999,999,-999)))</f>
        <v>46</v>
      </c>
      <c r="E53" s="187"/>
      <c r="F53" s="202">
        <f>'Skjema total MA'!E41</f>
        <v>43211.061679999999</v>
      </c>
      <c r="G53" s="202">
        <f>'Skjema total MA'!F41</f>
        <v>29770.67715</v>
      </c>
      <c r="H53" s="240">
        <f t="shared" si="2"/>
        <v>-31.1</v>
      </c>
      <c r="I53" s="187"/>
      <c r="J53" s="202">
        <f t="shared" si="0"/>
        <v>23960.558840000002</v>
      </c>
      <c r="K53" s="202">
        <f t="shared" si="0"/>
        <v>1657.1716400000005</v>
      </c>
      <c r="L53" s="238">
        <f t="shared" si="3"/>
        <v>-93.1</v>
      </c>
      <c r="M53" s="73"/>
    </row>
    <row r="54" spans="1:15" ht="18.75" x14ac:dyDescent="0.3">
      <c r="A54" s="199" t="s">
        <v>136</v>
      </c>
      <c r="B54" s="103">
        <f>'Skjema total MA'!B150</f>
        <v>341661.26072999998</v>
      </c>
      <c r="C54" s="103">
        <f>'Skjema total MA'!C150</f>
        <v>461229.84233999997</v>
      </c>
      <c r="D54" s="240">
        <f t="shared" si="9"/>
        <v>35</v>
      </c>
      <c r="E54" s="187"/>
      <c r="F54" s="202">
        <f>'Skjema total MA'!E150</f>
        <v>1241461.23865</v>
      </c>
      <c r="G54" s="202">
        <f>'Skjema total MA'!F150</f>
        <v>1768037.7773600002</v>
      </c>
      <c r="H54" s="240">
        <f t="shared" si="2"/>
        <v>42.4</v>
      </c>
      <c r="I54" s="187"/>
      <c r="J54" s="202">
        <f t="shared" si="0"/>
        <v>1583122.4993799999</v>
      </c>
      <c r="K54" s="202">
        <f t="shared" si="0"/>
        <v>2229267.6197000002</v>
      </c>
      <c r="L54" s="238">
        <f t="shared" si="3"/>
        <v>40.799999999999997</v>
      </c>
      <c r="M54" s="73"/>
    </row>
    <row r="55" spans="1:15" ht="22.5" x14ac:dyDescent="0.3">
      <c r="A55" s="199" t="s">
        <v>139</v>
      </c>
      <c r="B55" s="103">
        <f>'Skjema total MA'!B169</f>
        <v>16333197.727</v>
      </c>
      <c r="C55" s="103">
        <f>'Skjema total MA'!C169</f>
        <v>1956443.8599999999</v>
      </c>
      <c r="D55" s="240">
        <f t="shared" si="9"/>
        <v>-88</v>
      </c>
      <c r="E55" s="187"/>
      <c r="F55" s="202" t="str">
        <f>'Skjema total MA'!E169</f>
        <v/>
      </c>
      <c r="G55" s="202" t="str">
        <f>'Skjema total MA'!F169</f>
        <v/>
      </c>
      <c r="H55" s="240"/>
      <c r="I55" s="187"/>
      <c r="J55" s="202">
        <v>16333197.727</v>
      </c>
      <c r="K55" s="202">
        <v>1956443.8599999999</v>
      </c>
      <c r="L55" s="238">
        <f t="shared" si="3"/>
        <v>-88</v>
      </c>
      <c r="M55" s="73"/>
    </row>
    <row r="56" spans="1:15" ht="18.75" x14ac:dyDescent="0.3">
      <c r="A56" s="199" t="s">
        <v>140</v>
      </c>
      <c r="B56" s="103" t="str">
        <f>'Skjema total MA'!B46</f>
        <v/>
      </c>
      <c r="C56" s="103" t="str">
        <f>'Skjema total MA'!C46</f>
        <v/>
      </c>
      <c r="D56" s="240"/>
      <c r="E56" s="187"/>
      <c r="F56" s="202"/>
      <c r="G56" s="202"/>
      <c r="H56" s="240"/>
      <c r="I56" s="187"/>
      <c r="J56" s="202">
        <v>0</v>
      </c>
      <c r="K56" s="202">
        <v>0</v>
      </c>
      <c r="L56" s="238"/>
      <c r="M56" s="73"/>
    </row>
    <row r="57" spans="1:15" s="137" customFormat="1" ht="18.75" x14ac:dyDescent="0.3">
      <c r="A57" s="139" t="s">
        <v>151</v>
      </c>
      <c r="B57" s="110">
        <f>SUM(B52:B56)</f>
        <v>16683379.484889999</v>
      </c>
      <c r="C57" s="204">
        <f>SUM(C52:C56)</f>
        <v>2389580.1968299998</v>
      </c>
      <c r="D57" s="240">
        <f t="shared" si="9"/>
        <v>-85.7</v>
      </c>
      <c r="E57" s="140"/>
      <c r="F57" s="204">
        <f>SUM(F52:F56)</f>
        <v>1324441.29049</v>
      </c>
      <c r="G57" s="317">
        <f>SUM(G52:G56)</f>
        <v>1838526.6937300002</v>
      </c>
      <c r="H57" s="240">
        <f t="shared" si="2"/>
        <v>38.799999999999997</v>
      </c>
      <c r="I57" s="140"/>
      <c r="J57" s="204">
        <f t="shared" si="0"/>
        <v>18007820.77538</v>
      </c>
      <c r="K57" s="204">
        <f t="shared" si="0"/>
        <v>4228106.8905600002</v>
      </c>
      <c r="L57" s="238">
        <f t="shared" si="3"/>
        <v>-76.5</v>
      </c>
      <c r="M57" s="74"/>
      <c r="N57" s="136"/>
      <c r="O57" s="136"/>
    </row>
    <row r="58" spans="1:15" ht="18.75" x14ac:dyDescent="0.3">
      <c r="A58" s="139"/>
      <c r="B58" s="110"/>
      <c r="C58" s="204"/>
      <c r="D58" s="202"/>
      <c r="E58" s="140"/>
      <c r="F58" s="204"/>
      <c r="G58" s="204"/>
      <c r="H58" s="240"/>
      <c r="I58" s="140"/>
      <c r="J58" s="202"/>
      <c r="K58" s="202"/>
      <c r="L58" s="238"/>
      <c r="M58" s="73"/>
    </row>
    <row r="59" spans="1:15" ht="22.5" x14ac:dyDescent="0.3">
      <c r="A59" s="139" t="s">
        <v>152</v>
      </c>
      <c r="B59" s="110"/>
      <c r="C59" s="204"/>
      <c r="D59" s="202"/>
      <c r="E59" s="140"/>
      <c r="F59" s="204"/>
      <c r="G59" s="204"/>
      <c r="H59" s="240"/>
      <c r="I59" s="140"/>
      <c r="J59" s="202"/>
      <c r="K59" s="202"/>
      <c r="L59" s="238"/>
      <c r="M59" s="73"/>
    </row>
    <row r="60" spans="1:15" s="137" customFormat="1" ht="18.75" x14ac:dyDescent="0.3">
      <c r="A60" s="139" t="s">
        <v>135</v>
      </c>
      <c r="B60" s="110">
        <f>'Skjema total MA'!B69</f>
        <v>233945.20299999998</v>
      </c>
      <c r="C60" s="110">
        <f>'Skjema total MA'!C69</f>
        <v>76870.287000000011</v>
      </c>
      <c r="D60" s="240">
        <f t="shared" ref="D60" si="10">IF(B60=0, "    ---- ", IF(ABS(ROUND(100/B60*C60-100,1))&lt;999,ROUND(100/B60*C60-100,1),IF(ROUND(100/B60*C60-100,1)&gt;999,999,-999)))</f>
        <v>-67.099999999999994</v>
      </c>
      <c r="E60" s="140"/>
      <c r="F60" s="204"/>
      <c r="G60" s="204"/>
      <c r="H60" s="240"/>
      <c r="I60" s="140"/>
      <c r="J60" s="204">
        <f>SUM(B60+F60)</f>
        <v>233945.20299999998</v>
      </c>
      <c r="K60" s="204">
        <f>SUM(C60+G60)</f>
        <v>76870.287000000011</v>
      </c>
      <c r="L60" s="238">
        <f t="shared" si="3"/>
        <v>-67.099999999999994</v>
      </c>
      <c r="M60" s="74"/>
    </row>
    <row r="61" spans="1:15" ht="18.75" x14ac:dyDescent="0.3">
      <c r="A61" s="139"/>
      <c r="B61" s="103"/>
      <c r="C61" s="202"/>
      <c r="D61" s="202"/>
      <c r="E61" s="187"/>
      <c r="F61" s="202"/>
      <c r="G61" s="202"/>
      <c r="H61" s="240"/>
      <c r="I61" s="187"/>
      <c r="J61" s="202"/>
      <c r="K61" s="202"/>
      <c r="L61" s="238"/>
      <c r="M61" s="73"/>
    </row>
    <row r="62" spans="1:15" ht="21.75" x14ac:dyDescent="0.3">
      <c r="A62" s="198" t="s">
        <v>153</v>
      </c>
      <c r="B62" s="103"/>
      <c r="C62" s="202"/>
      <c r="D62" s="202"/>
      <c r="E62" s="187"/>
      <c r="F62" s="202"/>
      <c r="G62" s="202"/>
      <c r="H62" s="240"/>
      <c r="I62" s="187"/>
      <c r="J62" s="202"/>
      <c r="K62" s="202"/>
      <c r="L62" s="238"/>
      <c r="M62" s="73"/>
    </row>
    <row r="63" spans="1:15" ht="18.75" x14ac:dyDescent="0.3">
      <c r="A63" s="199" t="s">
        <v>133</v>
      </c>
      <c r="B63" s="103">
        <f>B41-B52</f>
        <v>12405</v>
      </c>
      <c r="C63" s="202">
        <f>C41-C52</f>
        <v>7126</v>
      </c>
      <c r="D63" s="240">
        <f>IF(B63=0, "    ---- ", IF(ABS(ROUND(100/B63*C63-100,1))&lt;999,ROUND(100/B63*C63-100,1),IF(ROUND(100/B63*C63-100,1)&gt;999,999,-999)))</f>
        <v>-42.6</v>
      </c>
      <c r="E63" s="187"/>
      <c r="F63" s="202">
        <f>F41-F52</f>
        <v>3584.8192199999976</v>
      </c>
      <c r="G63" s="202">
        <f>G41-G52</f>
        <v>80192.539099999995</v>
      </c>
      <c r="H63" s="240">
        <f t="shared" si="2"/>
        <v>999</v>
      </c>
      <c r="I63" s="187"/>
      <c r="J63" s="202">
        <f t="shared" si="0"/>
        <v>15989.819219999998</v>
      </c>
      <c r="K63" s="202">
        <f t="shared" si="0"/>
        <v>87318.539099999995</v>
      </c>
      <c r="L63" s="238">
        <f t="shared" si="3"/>
        <v>446.1</v>
      </c>
      <c r="M63" s="73"/>
    </row>
    <row r="64" spans="1:15" ht="18.75" x14ac:dyDescent="0.3">
      <c r="A64" s="199" t="s">
        <v>134</v>
      </c>
      <c r="B64" s="103">
        <f t="shared" ref="B64:C66" si="11">B42-B53</f>
        <v>34852.848339999997</v>
      </c>
      <c r="C64" s="202">
        <f t="shared" si="11"/>
        <v>40381.92396</v>
      </c>
      <c r="D64" s="240">
        <f t="shared" ref="D64:D71" si="12">IF(B64=0, "    ---- ", IF(ABS(ROUND(100/B64*C64-100,1))&lt;999,ROUND(100/B64*C64-100,1),IF(ROUND(100/B64*C64-100,1)&gt;999,999,-999)))</f>
        <v>15.9</v>
      </c>
      <c r="E64" s="187"/>
      <c r="F64" s="202">
        <f t="shared" ref="F64:G65" si="13">F42-F53</f>
        <v>2382.0705600000001</v>
      </c>
      <c r="G64" s="202">
        <f t="shared" si="13"/>
        <v>-32047.92569</v>
      </c>
      <c r="H64" s="240">
        <f t="shared" si="2"/>
        <v>-999</v>
      </c>
      <c r="I64" s="187"/>
      <c r="J64" s="202">
        <f t="shared" si="0"/>
        <v>37234.918899999997</v>
      </c>
      <c r="K64" s="202">
        <f t="shared" si="0"/>
        <v>8333.99827</v>
      </c>
      <c r="L64" s="238">
        <f t="shared" si="3"/>
        <v>-77.599999999999994</v>
      </c>
      <c r="M64" s="73"/>
    </row>
    <row r="65" spans="1:15" ht="18.75" x14ac:dyDescent="0.3">
      <c r="A65" s="199" t="s">
        <v>136</v>
      </c>
      <c r="B65" s="103">
        <f t="shared" si="11"/>
        <v>30206.670879999991</v>
      </c>
      <c r="C65" s="202">
        <f t="shared" si="11"/>
        <v>-147620.10139999993</v>
      </c>
      <c r="D65" s="240">
        <f t="shared" si="12"/>
        <v>-588.70000000000005</v>
      </c>
      <c r="E65" s="187"/>
      <c r="F65" s="202">
        <f t="shared" si="13"/>
        <v>34372.348990000086</v>
      </c>
      <c r="G65" s="202">
        <f t="shared" si="13"/>
        <v>241626.56421999983</v>
      </c>
      <c r="H65" s="240">
        <f t="shared" si="2"/>
        <v>603</v>
      </c>
      <c r="I65" s="187"/>
      <c r="J65" s="202">
        <f t="shared" si="0"/>
        <v>64579.019870000076</v>
      </c>
      <c r="K65" s="202">
        <f t="shared" si="0"/>
        <v>94006.462819999899</v>
      </c>
      <c r="L65" s="238">
        <f t="shared" si="3"/>
        <v>45.6</v>
      </c>
      <c r="M65" s="73"/>
    </row>
    <row r="66" spans="1:15" ht="22.5" x14ac:dyDescent="0.3">
      <c r="A66" s="199" t="s">
        <v>139</v>
      </c>
      <c r="B66" s="103">
        <f t="shared" si="11"/>
        <v>-6284218.6699999999</v>
      </c>
      <c r="C66" s="202">
        <f t="shared" si="11"/>
        <v>-118763.78199999989</v>
      </c>
      <c r="D66" s="240">
        <f t="shared" si="12"/>
        <v>-98.1</v>
      </c>
      <c r="E66" s="187"/>
      <c r="F66" s="202">
        <v>0</v>
      </c>
      <c r="G66" s="202">
        <v>0</v>
      </c>
      <c r="H66" s="240"/>
      <c r="I66" s="187"/>
      <c r="J66" s="202">
        <v>-6284218.6699999999</v>
      </c>
      <c r="K66" s="202">
        <v>-118763.78199999989</v>
      </c>
      <c r="L66" s="238">
        <f t="shared" si="3"/>
        <v>-98.1</v>
      </c>
      <c r="M66" s="73"/>
    </row>
    <row r="67" spans="1:15" ht="18.75" x14ac:dyDescent="0.3">
      <c r="A67" s="199" t="s">
        <v>140</v>
      </c>
      <c r="B67" s="103">
        <v>-618.29899999999998</v>
      </c>
      <c r="C67" s="202">
        <v>0</v>
      </c>
      <c r="D67" s="240">
        <f t="shared" si="12"/>
        <v>-100</v>
      </c>
      <c r="E67" s="187"/>
      <c r="F67" s="202">
        <v>0</v>
      </c>
      <c r="G67" s="202">
        <v>0</v>
      </c>
      <c r="H67" s="240"/>
      <c r="I67" s="187"/>
      <c r="J67" s="202">
        <v>-618.29899999999998</v>
      </c>
      <c r="K67" s="202">
        <v>0</v>
      </c>
      <c r="L67" s="238">
        <f t="shared" si="3"/>
        <v>-100</v>
      </c>
      <c r="M67" s="73"/>
    </row>
    <row r="68" spans="1:15" s="137" customFormat="1" ht="18.75" x14ac:dyDescent="0.3">
      <c r="A68" s="139" t="s">
        <v>154</v>
      </c>
      <c r="B68" s="110">
        <v>-6207372.4497799994</v>
      </c>
      <c r="C68" s="204">
        <v>-218875.95943999983</v>
      </c>
      <c r="D68" s="240">
        <f>IF(B68=0, "    ---- ", IF(ABS(ROUND(100/B68*C68-100,1))&lt;999,ROUND(100/B68*C68-100,1),IF(ROUND(100/B68*C68-100,1)&gt;999,999,-999)))</f>
        <v>-96.5</v>
      </c>
      <c r="E68" s="140"/>
      <c r="F68" s="204">
        <v>40339.238770000084</v>
      </c>
      <c r="G68" s="317">
        <v>289771.17762999982</v>
      </c>
      <c r="H68" s="240">
        <f t="shared" si="2"/>
        <v>618.29999999999995</v>
      </c>
      <c r="I68" s="140"/>
      <c r="J68" s="204">
        <v>-6167033.2110099997</v>
      </c>
      <c r="K68" s="202">
        <v>70895.218189999985</v>
      </c>
      <c r="L68" s="238">
        <f t="shared" si="3"/>
        <v>-101.1</v>
      </c>
      <c r="M68" s="74"/>
      <c r="N68" s="136"/>
      <c r="O68" s="136"/>
    </row>
    <row r="69" spans="1:15" ht="18.75" x14ac:dyDescent="0.3">
      <c r="A69" s="139"/>
      <c r="B69" s="110"/>
      <c r="C69" s="204"/>
      <c r="D69" s="240"/>
      <c r="E69" s="140"/>
      <c r="F69" s="204"/>
      <c r="G69" s="204"/>
      <c r="H69" s="240"/>
      <c r="I69" s="140"/>
      <c r="J69" s="204"/>
      <c r="K69" s="202"/>
      <c r="L69" s="238"/>
      <c r="M69" s="73"/>
    </row>
    <row r="70" spans="1:15" ht="22.5" x14ac:dyDescent="0.3">
      <c r="A70" s="139" t="s">
        <v>155</v>
      </c>
      <c r="B70" s="110"/>
      <c r="C70" s="204"/>
      <c r="D70" s="240"/>
      <c r="E70" s="140"/>
      <c r="F70" s="204"/>
      <c r="G70" s="204"/>
      <c r="H70" s="240"/>
      <c r="I70" s="140"/>
      <c r="J70" s="204"/>
      <c r="K70" s="202"/>
      <c r="L70" s="238"/>
      <c r="M70" s="73"/>
    </row>
    <row r="71" spans="1:15" s="137" customFormat="1" ht="18.75" x14ac:dyDescent="0.3">
      <c r="A71" s="139" t="s">
        <v>135</v>
      </c>
      <c r="B71" s="110">
        <f>B49-B60</f>
        <v>-47375.205999999947</v>
      </c>
      <c r="C71" s="204">
        <f>C49-C60</f>
        <v>26212.270999999979</v>
      </c>
      <c r="D71" s="240">
        <f t="shared" si="12"/>
        <v>-155.30000000000001</v>
      </c>
      <c r="E71" s="140"/>
      <c r="F71" s="204">
        <f>F49-F60</f>
        <v>0</v>
      </c>
      <c r="G71" s="204">
        <f>G49-G60</f>
        <v>0</v>
      </c>
      <c r="H71" s="240"/>
      <c r="I71" s="140"/>
      <c r="J71" s="204">
        <f t="shared" si="0"/>
        <v>-47375.205999999947</v>
      </c>
      <c r="K71" s="204">
        <f t="shared" si="0"/>
        <v>26212.270999999979</v>
      </c>
      <c r="L71" s="238">
        <f t="shared" si="3"/>
        <v>-155.30000000000001</v>
      </c>
      <c r="M71" s="74"/>
    </row>
    <row r="72" spans="1:15" s="137" customFormat="1" ht="18.75" x14ac:dyDescent="0.3">
      <c r="A72" s="201"/>
      <c r="B72" s="116"/>
      <c r="C72" s="205"/>
      <c r="D72" s="210"/>
      <c r="E72" s="140"/>
      <c r="F72" s="205"/>
      <c r="G72" s="205"/>
      <c r="H72" s="210"/>
      <c r="I72" s="140"/>
      <c r="J72" s="210"/>
      <c r="K72" s="210"/>
      <c r="L72" s="210"/>
      <c r="M72" s="74"/>
    </row>
    <row r="73" spans="1:15" ht="18.75" x14ac:dyDescent="0.3">
      <c r="A73" s="113" t="s">
        <v>156</v>
      </c>
      <c r="C73" s="141"/>
      <c r="D73" s="141"/>
      <c r="E73" s="141"/>
      <c r="F73" s="141"/>
      <c r="G73" s="113"/>
      <c r="H73" s="73"/>
      <c r="I73" s="113"/>
      <c r="J73" s="113"/>
      <c r="K73" s="113"/>
      <c r="L73" s="73"/>
      <c r="M73" s="73"/>
    </row>
    <row r="74" spans="1:15" ht="18.75" x14ac:dyDescent="0.3">
      <c r="A74" s="113" t="s">
        <v>157</v>
      </c>
      <c r="C74" s="141"/>
      <c r="D74" s="141"/>
      <c r="E74" s="141"/>
      <c r="F74" s="141"/>
      <c r="G74" s="73"/>
      <c r="H74" s="73"/>
      <c r="I74" s="73"/>
      <c r="J74" s="73"/>
      <c r="K74" s="73"/>
      <c r="L74" s="73"/>
      <c r="M74" s="73"/>
    </row>
    <row r="75" spans="1:15" ht="18.75" x14ac:dyDescent="0.3">
      <c r="A75" s="113" t="s">
        <v>126</v>
      </c>
      <c r="B75" s="73"/>
      <c r="C75" s="73"/>
      <c r="D75" s="73"/>
      <c r="E75" s="73"/>
      <c r="F75" s="73"/>
      <c r="G75" s="73"/>
      <c r="H75" s="73"/>
      <c r="I75" s="73"/>
      <c r="J75" s="73"/>
      <c r="K75" s="73"/>
      <c r="L75" s="73"/>
      <c r="M75" s="73"/>
    </row>
    <row r="76" spans="1:15" ht="18.75" x14ac:dyDescent="0.3">
      <c r="A76" s="73"/>
      <c r="C76" s="73"/>
      <c r="D76" s="73"/>
      <c r="E76" s="73"/>
      <c r="F76" s="73"/>
      <c r="G76" s="73"/>
      <c r="H76" s="73"/>
      <c r="I76" s="73"/>
      <c r="J76" s="73"/>
      <c r="K76" s="73"/>
      <c r="L76" s="73"/>
      <c r="M76" s="73"/>
    </row>
    <row r="77" spans="1:15" ht="18.75" x14ac:dyDescent="0.3">
      <c r="A77" s="73"/>
      <c r="B77" s="73"/>
      <c r="C77" s="73"/>
      <c r="D77" s="73"/>
      <c r="E77" s="73"/>
      <c r="F77" s="73"/>
      <c r="G77" s="73"/>
      <c r="H77" s="73"/>
      <c r="I77" s="73"/>
      <c r="J77" s="73"/>
      <c r="K77" s="73"/>
      <c r="L77" s="73"/>
      <c r="M77" s="73"/>
    </row>
    <row r="78" spans="1:15" ht="18.75" x14ac:dyDescent="0.3">
      <c r="A78" s="73"/>
      <c r="B78" s="73"/>
      <c r="C78" s="73"/>
      <c r="D78" s="73"/>
      <c r="E78" s="73"/>
      <c r="F78" s="73"/>
      <c r="G78" s="73"/>
      <c r="H78" s="73"/>
      <c r="I78" s="73"/>
      <c r="J78" s="73"/>
      <c r="K78" s="73"/>
      <c r="L78" s="73"/>
      <c r="M78" s="73"/>
    </row>
    <row r="79" spans="1:15" ht="18.75" x14ac:dyDescent="0.3">
      <c r="A79" s="73"/>
      <c r="B79" s="73"/>
      <c r="C79" s="73"/>
      <c r="D79" s="73"/>
      <c r="E79" s="73"/>
      <c r="F79" s="73"/>
      <c r="G79" s="73"/>
      <c r="H79" s="73"/>
      <c r="I79" s="73"/>
      <c r="J79" s="73"/>
      <c r="K79" s="73"/>
      <c r="L79" s="73"/>
      <c r="M79" s="73"/>
    </row>
    <row r="80" spans="1:15" ht="18.75" x14ac:dyDescent="0.3">
      <c r="A80" s="73"/>
      <c r="B80" s="73"/>
      <c r="C80" s="73"/>
      <c r="D80" s="73"/>
      <c r="E80" s="73"/>
      <c r="F80" s="73"/>
      <c r="G80" s="73"/>
      <c r="H80" s="73"/>
      <c r="I80" s="73"/>
      <c r="J80" s="73"/>
      <c r="K80" s="73"/>
      <c r="L80" s="73"/>
      <c r="M80" s="73"/>
    </row>
    <row r="81" spans="1:13" ht="18.75" x14ac:dyDescent="0.3">
      <c r="A81" s="73"/>
      <c r="B81" s="73"/>
      <c r="C81" s="73"/>
      <c r="D81" s="73"/>
      <c r="E81" s="73"/>
      <c r="F81" s="73"/>
      <c r="G81" s="73"/>
      <c r="H81" s="73"/>
      <c r="I81" s="73"/>
      <c r="J81" s="73"/>
      <c r="K81" s="73"/>
      <c r="L81" s="73"/>
      <c r="M81" s="73"/>
    </row>
    <row r="82" spans="1:13" ht="18.75" x14ac:dyDescent="0.3">
      <c r="A82" s="73"/>
      <c r="B82" s="73"/>
      <c r="C82" s="73"/>
      <c r="D82" s="73"/>
      <c r="E82" s="73"/>
      <c r="F82" s="73"/>
      <c r="G82" s="73"/>
      <c r="H82" s="73"/>
      <c r="I82" s="73"/>
      <c r="J82" s="73"/>
      <c r="K82" s="73"/>
      <c r="L82" s="73"/>
      <c r="M82" s="73"/>
    </row>
    <row r="83" spans="1:13" ht="18.75" x14ac:dyDescent="0.3">
      <c r="A83" s="73"/>
      <c r="B83" s="73"/>
      <c r="C83" s="73"/>
      <c r="D83" s="73"/>
      <c r="E83" s="73"/>
      <c r="F83" s="73"/>
      <c r="G83" s="73"/>
      <c r="H83" s="73"/>
      <c r="I83" s="73"/>
      <c r="J83" s="73"/>
      <c r="K83" s="73"/>
      <c r="L83" s="73"/>
      <c r="M83" s="73"/>
    </row>
    <row r="84" spans="1:13" ht="18.75" x14ac:dyDescent="0.3">
      <c r="A84" s="73"/>
      <c r="B84" s="73"/>
      <c r="C84" s="73"/>
      <c r="D84" s="73"/>
      <c r="E84" s="73"/>
      <c r="F84" s="73"/>
      <c r="G84" s="73"/>
      <c r="H84" s="73"/>
      <c r="I84" s="73"/>
      <c r="J84" s="73"/>
      <c r="K84" s="73"/>
      <c r="L84" s="73"/>
      <c r="M84" s="73"/>
    </row>
    <row r="85" spans="1:13" ht="18.75" x14ac:dyDescent="0.3">
      <c r="A85" s="73"/>
      <c r="B85" s="73"/>
      <c r="C85" s="73"/>
      <c r="D85" s="73"/>
      <c r="E85" s="73"/>
      <c r="F85" s="73"/>
      <c r="G85" s="73"/>
      <c r="H85" s="73"/>
      <c r="I85" s="73"/>
      <c r="J85" s="73"/>
      <c r="K85" s="73"/>
      <c r="L85" s="73"/>
      <c r="M85" s="73"/>
    </row>
    <row r="86" spans="1:13" ht="18.75" x14ac:dyDescent="0.3">
      <c r="A86" s="73"/>
      <c r="B86" s="73"/>
      <c r="C86" s="73"/>
      <c r="D86" s="73"/>
      <c r="E86" s="73"/>
      <c r="F86" s="73"/>
      <c r="G86" s="73"/>
      <c r="H86" s="73"/>
      <c r="I86" s="73"/>
      <c r="J86" s="73"/>
      <c r="K86" s="73"/>
      <c r="L86" s="73"/>
      <c r="M86" s="73"/>
    </row>
    <row r="87" spans="1:13" ht="18.75" x14ac:dyDescent="0.3">
      <c r="A87" s="73"/>
      <c r="B87" s="73"/>
      <c r="C87" s="73"/>
      <c r="D87" s="73"/>
      <c r="E87" s="73"/>
      <c r="F87" s="73"/>
      <c r="G87" s="73"/>
      <c r="H87" s="73"/>
      <c r="I87" s="73"/>
      <c r="J87" s="73"/>
      <c r="K87" s="73"/>
      <c r="L87" s="73"/>
      <c r="M87" s="73"/>
    </row>
    <row r="88" spans="1:13" ht="18.75" x14ac:dyDescent="0.3">
      <c r="A88" s="73"/>
      <c r="B88" s="73"/>
      <c r="C88" s="73"/>
      <c r="D88" s="73"/>
      <c r="E88" s="73"/>
      <c r="F88" s="73"/>
      <c r="G88" s="73"/>
      <c r="H88" s="73"/>
      <c r="I88" s="73"/>
      <c r="J88" s="73"/>
      <c r="K88" s="73"/>
      <c r="L88" s="73"/>
      <c r="M88" s="73"/>
    </row>
    <row r="89" spans="1:13" ht="18.75" x14ac:dyDescent="0.3">
      <c r="A89" s="73"/>
      <c r="B89" s="73"/>
      <c r="C89" s="73"/>
      <c r="D89" s="73"/>
      <c r="E89" s="73"/>
      <c r="F89" s="73"/>
      <c r="G89" s="73"/>
      <c r="H89" s="73"/>
      <c r="I89" s="73"/>
      <c r="J89" s="73"/>
      <c r="K89" s="73"/>
      <c r="L89" s="73"/>
      <c r="M89" s="73"/>
    </row>
    <row r="90" spans="1:13" ht="18.75" x14ac:dyDescent="0.3">
      <c r="A90" s="73"/>
      <c r="B90" s="73"/>
      <c r="C90" s="73"/>
      <c r="D90" s="73"/>
      <c r="E90" s="73"/>
      <c r="F90" s="73"/>
      <c r="G90" s="73"/>
      <c r="H90" s="73"/>
      <c r="I90" s="73"/>
      <c r="J90" s="73"/>
      <c r="K90" s="73"/>
      <c r="L90" s="73"/>
      <c r="M90" s="73"/>
    </row>
    <row r="91" spans="1:13" ht="18.75" x14ac:dyDescent="0.3">
      <c r="A91" s="73"/>
      <c r="B91" s="73"/>
      <c r="C91" s="73"/>
      <c r="D91" s="73"/>
      <c r="E91" s="73"/>
      <c r="F91" s="73"/>
      <c r="G91" s="73"/>
      <c r="H91" s="73"/>
      <c r="I91" s="73"/>
      <c r="J91" s="73"/>
      <c r="K91" s="73"/>
      <c r="L91" s="73"/>
      <c r="M91" s="73"/>
    </row>
    <row r="92" spans="1:13" ht="18.75" x14ac:dyDescent="0.3">
      <c r="A92" s="73"/>
      <c r="B92" s="73"/>
      <c r="C92" s="73"/>
      <c r="D92" s="73"/>
      <c r="E92" s="73"/>
      <c r="F92" s="73"/>
      <c r="G92" s="73"/>
      <c r="H92" s="73"/>
      <c r="I92" s="73"/>
      <c r="J92" s="73"/>
      <c r="K92" s="73"/>
      <c r="L92" s="73"/>
      <c r="M92" s="73"/>
    </row>
    <row r="93" spans="1:13" ht="18.75" x14ac:dyDescent="0.3">
      <c r="A93" s="73"/>
      <c r="B93" s="73"/>
      <c r="C93" s="73"/>
      <c r="D93" s="73"/>
      <c r="E93" s="73"/>
      <c r="F93" s="73"/>
      <c r="G93" s="73"/>
      <c r="H93" s="73"/>
      <c r="I93" s="73"/>
      <c r="J93" s="73"/>
      <c r="K93" s="73"/>
      <c r="L93" s="73"/>
      <c r="M93" s="73"/>
    </row>
    <row r="94" spans="1:13" ht="18.75" x14ac:dyDescent="0.3">
      <c r="A94" s="73"/>
      <c r="B94" s="73"/>
      <c r="C94" s="73"/>
      <c r="D94" s="73"/>
      <c r="E94" s="73"/>
      <c r="F94" s="73"/>
      <c r="G94" s="73"/>
      <c r="H94" s="73"/>
      <c r="I94" s="73"/>
      <c r="J94" s="73"/>
      <c r="K94" s="73"/>
      <c r="L94" s="73"/>
      <c r="M94" s="73"/>
    </row>
    <row r="95" spans="1:13" ht="18.75" x14ac:dyDescent="0.3">
      <c r="A95" s="73"/>
      <c r="B95" s="73"/>
      <c r="C95" s="73"/>
      <c r="D95" s="73"/>
      <c r="E95" s="73"/>
      <c r="F95" s="73"/>
      <c r="G95" s="73"/>
      <c r="H95" s="73"/>
      <c r="I95" s="73"/>
      <c r="J95" s="73"/>
      <c r="K95" s="73"/>
      <c r="L95" s="73"/>
      <c r="M95" s="73"/>
    </row>
    <row r="96" spans="1:13" ht="18.75" x14ac:dyDescent="0.3">
      <c r="A96" s="73"/>
      <c r="B96" s="73"/>
      <c r="C96" s="73"/>
      <c r="D96" s="73"/>
      <c r="E96" s="73"/>
      <c r="F96" s="73"/>
      <c r="G96" s="73"/>
      <c r="H96" s="73"/>
      <c r="I96" s="73"/>
      <c r="J96" s="73"/>
      <c r="K96" s="73"/>
      <c r="L96" s="73"/>
      <c r="M96" s="73"/>
    </row>
    <row r="97" spans="1:13" ht="18.75" x14ac:dyDescent="0.3">
      <c r="A97" s="73"/>
      <c r="B97" s="73"/>
      <c r="C97" s="73"/>
      <c r="D97" s="73"/>
      <c r="E97" s="73"/>
      <c r="F97" s="73"/>
      <c r="G97" s="73"/>
      <c r="H97" s="73"/>
      <c r="I97" s="73"/>
      <c r="J97" s="73"/>
      <c r="K97" s="73"/>
      <c r="L97" s="73"/>
      <c r="M97" s="73"/>
    </row>
    <row r="98" spans="1:13" ht="18.75" x14ac:dyDescent="0.3">
      <c r="A98" s="73"/>
      <c r="B98" s="73"/>
      <c r="C98" s="73"/>
      <c r="D98" s="73"/>
      <c r="E98" s="73"/>
      <c r="F98" s="73"/>
      <c r="G98" s="73"/>
      <c r="H98" s="73"/>
      <c r="I98" s="73"/>
      <c r="J98" s="73"/>
      <c r="K98" s="73"/>
      <c r="L98" s="73"/>
      <c r="M98" s="73"/>
    </row>
    <row r="99" spans="1:13" ht="18.75" x14ac:dyDescent="0.3">
      <c r="A99" s="73"/>
      <c r="B99" s="73"/>
      <c r="C99" s="73"/>
      <c r="D99" s="73"/>
      <c r="E99" s="73"/>
      <c r="F99" s="73"/>
      <c r="G99" s="73"/>
      <c r="H99" s="73"/>
      <c r="I99" s="73"/>
      <c r="J99" s="73"/>
      <c r="K99" s="73"/>
      <c r="L99" s="73"/>
      <c r="M99" s="73"/>
    </row>
    <row r="100" spans="1:13" ht="18.75" x14ac:dyDescent="0.3">
      <c r="A100" s="73"/>
      <c r="B100" s="73"/>
      <c r="C100" s="73"/>
      <c r="D100" s="73"/>
      <c r="E100" s="73"/>
      <c r="F100" s="73"/>
      <c r="G100" s="73"/>
      <c r="H100" s="73"/>
      <c r="I100" s="73"/>
      <c r="J100" s="73"/>
      <c r="K100" s="73"/>
      <c r="L100" s="73"/>
      <c r="M100" s="73"/>
    </row>
    <row r="101" spans="1:13" ht="18.75" x14ac:dyDescent="0.3">
      <c r="A101" s="73"/>
      <c r="B101" s="73"/>
      <c r="C101" s="73"/>
      <c r="D101" s="73"/>
      <c r="E101" s="73"/>
      <c r="F101" s="73"/>
      <c r="G101" s="73"/>
      <c r="H101" s="73"/>
      <c r="I101" s="73"/>
      <c r="J101" s="73"/>
      <c r="K101" s="73"/>
      <c r="L101" s="73"/>
      <c r="M101" s="73"/>
    </row>
    <row r="102" spans="1:13" ht="18.75" x14ac:dyDescent="0.3">
      <c r="A102" s="73"/>
      <c r="B102" s="73"/>
      <c r="C102" s="73"/>
      <c r="D102" s="73"/>
      <c r="E102" s="73"/>
      <c r="F102" s="73"/>
      <c r="G102" s="73"/>
      <c r="H102" s="73"/>
      <c r="I102" s="73"/>
      <c r="J102" s="73"/>
      <c r="K102" s="73"/>
      <c r="L102" s="73"/>
      <c r="M102" s="73"/>
    </row>
    <row r="103" spans="1:13" ht="18.75" x14ac:dyDescent="0.3">
      <c r="A103" s="73"/>
      <c r="B103" s="73"/>
      <c r="C103" s="73"/>
      <c r="D103" s="73"/>
      <c r="E103" s="73"/>
      <c r="F103" s="73"/>
      <c r="G103" s="73"/>
      <c r="H103" s="73"/>
      <c r="I103" s="73"/>
      <c r="J103" s="73"/>
      <c r="K103" s="73"/>
      <c r="L103" s="73"/>
      <c r="M103" s="73"/>
    </row>
    <row r="104" spans="1:13" ht="18.75" x14ac:dyDescent="0.3">
      <c r="A104" s="73"/>
      <c r="B104" s="73"/>
      <c r="C104" s="73"/>
      <c r="D104" s="73"/>
      <c r="E104" s="73"/>
      <c r="F104" s="73"/>
      <c r="G104" s="73"/>
      <c r="H104" s="73"/>
      <c r="I104" s="73"/>
      <c r="J104" s="73"/>
      <c r="K104" s="73"/>
      <c r="L104" s="73"/>
      <c r="M104" s="73"/>
    </row>
    <row r="105" spans="1:13" ht="18.75" x14ac:dyDescent="0.3">
      <c r="A105" s="73"/>
      <c r="B105" s="73"/>
      <c r="C105" s="73"/>
      <c r="D105" s="73"/>
      <c r="E105" s="73"/>
      <c r="F105" s="73"/>
      <c r="G105" s="73"/>
      <c r="H105" s="73"/>
      <c r="I105" s="73"/>
      <c r="J105" s="73"/>
      <c r="K105" s="73"/>
      <c r="L105" s="73"/>
      <c r="M105" s="73"/>
    </row>
    <row r="106" spans="1:13" ht="18.75" x14ac:dyDescent="0.3">
      <c r="A106" s="73"/>
      <c r="B106" s="73"/>
      <c r="C106" s="73"/>
      <c r="D106" s="73"/>
      <c r="E106" s="73"/>
      <c r="F106" s="73"/>
      <c r="G106" s="73"/>
      <c r="H106" s="73"/>
      <c r="I106" s="73"/>
      <c r="J106" s="73"/>
      <c r="K106" s="73"/>
      <c r="L106" s="73"/>
      <c r="M106" s="73"/>
    </row>
    <row r="107" spans="1:13" ht="18.75" x14ac:dyDescent="0.3">
      <c r="A107" s="73"/>
      <c r="B107" s="73"/>
      <c r="C107" s="73"/>
      <c r="D107" s="73"/>
      <c r="E107" s="73"/>
      <c r="F107" s="73"/>
      <c r="G107" s="73"/>
      <c r="H107" s="73"/>
      <c r="I107" s="73"/>
      <c r="J107" s="73"/>
      <c r="K107" s="73"/>
      <c r="L107" s="73"/>
      <c r="M107" s="73"/>
    </row>
    <row r="108" spans="1:13" ht="18.75" x14ac:dyDescent="0.3">
      <c r="A108" s="73"/>
      <c r="B108" s="73"/>
      <c r="C108" s="73"/>
      <c r="D108" s="73"/>
      <c r="E108" s="73"/>
      <c r="F108" s="73"/>
      <c r="G108" s="73"/>
      <c r="H108" s="73"/>
      <c r="I108" s="73"/>
      <c r="J108" s="73"/>
      <c r="K108" s="73"/>
      <c r="L108" s="73"/>
      <c r="M108" s="73"/>
    </row>
    <row r="109" spans="1:13" ht="18.75" x14ac:dyDescent="0.3">
      <c r="A109" s="73"/>
      <c r="B109" s="73"/>
      <c r="C109" s="73"/>
      <c r="D109" s="73"/>
      <c r="E109" s="73"/>
      <c r="F109" s="73"/>
      <c r="G109" s="73"/>
      <c r="H109" s="73"/>
      <c r="I109" s="73"/>
      <c r="J109" s="73"/>
      <c r="K109" s="73"/>
      <c r="L109" s="73"/>
      <c r="M109" s="73"/>
    </row>
    <row r="110" spans="1:13" ht="18.75" x14ac:dyDescent="0.3">
      <c r="A110" s="73"/>
      <c r="B110" s="73"/>
      <c r="C110" s="73"/>
      <c r="D110" s="73"/>
      <c r="E110" s="73"/>
      <c r="F110" s="73"/>
      <c r="G110" s="73"/>
      <c r="H110" s="73"/>
      <c r="I110" s="73"/>
      <c r="J110" s="73"/>
      <c r="K110" s="73"/>
      <c r="L110" s="73"/>
      <c r="M110" s="73"/>
    </row>
    <row r="111" spans="1:13" ht="18.75" x14ac:dyDescent="0.3">
      <c r="A111" s="73"/>
      <c r="B111" s="73"/>
      <c r="C111" s="73"/>
      <c r="D111" s="73"/>
      <c r="E111" s="73"/>
      <c r="F111" s="73"/>
      <c r="G111" s="73"/>
      <c r="H111" s="73"/>
      <c r="I111" s="73"/>
      <c r="J111" s="73"/>
      <c r="K111" s="73"/>
      <c r="L111" s="73"/>
      <c r="M111" s="73"/>
    </row>
    <row r="112" spans="1:13" ht="18.75" x14ac:dyDescent="0.3">
      <c r="A112" s="73"/>
      <c r="B112" s="73"/>
      <c r="C112" s="73"/>
      <c r="D112" s="73"/>
      <c r="E112" s="73"/>
      <c r="F112" s="73"/>
      <c r="G112" s="73"/>
      <c r="H112" s="73"/>
      <c r="I112" s="73"/>
      <c r="J112" s="73"/>
      <c r="K112" s="73"/>
      <c r="L112" s="73"/>
      <c r="M112" s="73"/>
    </row>
    <row r="113" spans="1:13" ht="18.75" x14ac:dyDescent="0.3">
      <c r="A113" s="73"/>
      <c r="B113" s="73"/>
      <c r="C113" s="73"/>
      <c r="D113" s="73"/>
      <c r="E113" s="73"/>
      <c r="F113" s="73"/>
      <c r="G113" s="73"/>
      <c r="H113" s="73"/>
      <c r="I113" s="73"/>
      <c r="J113" s="73"/>
      <c r="K113" s="73"/>
      <c r="L113" s="73"/>
      <c r="M113" s="73"/>
    </row>
    <row r="114" spans="1:13" ht="18.75" x14ac:dyDescent="0.3">
      <c r="A114" s="73"/>
      <c r="B114" s="73"/>
      <c r="C114" s="73"/>
      <c r="D114" s="73"/>
      <c r="E114" s="73"/>
      <c r="F114" s="73"/>
      <c r="G114" s="73"/>
      <c r="H114" s="73"/>
      <c r="I114" s="73"/>
      <c r="J114" s="73"/>
      <c r="K114" s="73"/>
      <c r="L114" s="73"/>
      <c r="M114" s="73"/>
    </row>
    <row r="115" spans="1:13" ht="18.75" x14ac:dyDescent="0.3">
      <c r="A115" s="73"/>
      <c r="B115" s="73"/>
      <c r="C115" s="73"/>
      <c r="D115" s="73"/>
      <c r="E115" s="73"/>
      <c r="F115" s="73"/>
      <c r="G115" s="73"/>
      <c r="H115" s="73"/>
      <c r="I115" s="73"/>
      <c r="J115" s="73"/>
      <c r="K115" s="73"/>
      <c r="L115" s="73"/>
      <c r="M115" s="73"/>
    </row>
    <row r="116" spans="1:13" ht="18.75" x14ac:dyDescent="0.3">
      <c r="A116" s="73"/>
      <c r="B116" s="73"/>
      <c r="C116" s="73"/>
      <c r="D116" s="73"/>
      <c r="E116" s="73"/>
      <c r="F116" s="73"/>
      <c r="G116" s="73"/>
      <c r="H116" s="73"/>
      <c r="I116" s="73"/>
      <c r="J116" s="73"/>
      <c r="K116" s="73"/>
      <c r="L116" s="73"/>
      <c r="M116" s="73"/>
    </row>
    <row r="117" spans="1:13" ht="18.75" x14ac:dyDescent="0.3">
      <c r="A117" s="73"/>
      <c r="B117" s="73"/>
      <c r="C117" s="73"/>
      <c r="D117" s="73"/>
      <c r="E117" s="73"/>
      <c r="F117" s="73"/>
      <c r="G117" s="73"/>
      <c r="H117" s="73"/>
      <c r="I117" s="73"/>
      <c r="J117" s="73"/>
      <c r="K117" s="73"/>
      <c r="L117" s="73"/>
      <c r="M117" s="73"/>
    </row>
    <row r="118" spans="1:13" ht="18.75" x14ac:dyDescent="0.3">
      <c r="A118" s="73"/>
      <c r="B118" s="73"/>
      <c r="C118" s="73"/>
      <c r="D118" s="73"/>
      <c r="E118" s="73"/>
      <c r="F118" s="73"/>
      <c r="G118" s="73"/>
      <c r="H118" s="73"/>
      <c r="I118" s="73"/>
      <c r="J118" s="73"/>
      <c r="K118" s="73"/>
      <c r="L118" s="73"/>
      <c r="M118" s="73"/>
    </row>
    <row r="119" spans="1:13" ht="18.75" x14ac:dyDescent="0.3">
      <c r="A119" s="73"/>
      <c r="B119" s="73"/>
      <c r="C119" s="73"/>
      <c r="D119" s="73"/>
      <c r="E119" s="73"/>
      <c r="F119" s="73"/>
      <c r="G119" s="73"/>
      <c r="H119" s="73"/>
      <c r="I119" s="73"/>
      <c r="J119" s="73"/>
      <c r="K119" s="73"/>
      <c r="L119" s="73"/>
      <c r="M119" s="73"/>
    </row>
    <row r="120" spans="1:13" ht="18.75" x14ac:dyDescent="0.3">
      <c r="A120" s="73"/>
      <c r="B120" s="73"/>
      <c r="C120" s="73"/>
      <c r="D120" s="73"/>
      <c r="E120" s="73"/>
      <c r="F120" s="73"/>
      <c r="G120" s="73"/>
      <c r="H120" s="73"/>
      <c r="I120" s="73"/>
      <c r="J120" s="73"/>
      <c r="K120" s="73"/>
      <c r="L120" s="73"/>
      <c r="M120" s="73"/>
    </row>
    <row r="121" spans="1:13" ht="18.75" x14ac:dyDescent="0.3">
      <c r="A121" s="73"/>
      <c r="B121" s="73"/>
      <c r="C121" s="73"/>
      <c r="D121" s="73"/>
      <c r="E121" s="73"/>
      <c r="F121" s="73"/>
      <c r="G121" s="73"/>
      <c r="H121" s="73"/>
      <c r="I121" s="73"/>
      <c r="J121" s="73"/>
      <c r="K121" s="73"/>
      <c r="L121" s="73"/>
      <c r="M121" s="73"/>
    </row>
    <row r="122" spans="1:13" ht="18.75" x14ac:dyDescent="0.3">
      <c r="A122" s="73"/>
      <c r="B122" s="73"/>
      <c r="C122" s="73"/>
      <c r="D122" s="73"/>
      <c r="E122" s="73"/>
      <c r="F122" s="73"/>
      <c r="G122" s="73"/>
      <c r="H122" s="73"/>
      <c r="I122" s="73"/>
      <c r="J122" s="73"/>
      <c r="K122" s="73"/>
      <c r="L122" s="73"/>
      <c r="M122" s="73"/>
    </row>
    <row r="123" spans="1:13" ht="18.75" x14ac:dyDescent="0.3">
      <c r="A123" s="73"/>
      <c r="B123" s="73"/>
      <c r="C123" s="73"/>
      <c r="D123" s="73"/>
      <c r="E123" s="73"/>
      <c r="F123" s="73"/>
      <c r="G123" s="73"/>
      <c r="H123" s="73"/>
      <c r="I123" s="73"/>
      <c r="J123" s="73"/>
      <c r="K123" s="73"/>
      <c r="L123" s="73"/>
      <c r="M123" s="73"/>
    </row>
    <row r="124" spans="1:13" ht="18.75" x14ac:dyDescent="0.3">
      <c r="A124" s="73"/>
      <c r="B124" s="73"/>
      <c r="C124" s="73"/>
      <c r="D124" s="73"/>
      <c r="E124" s="73"/>
      <c r="F124" s="73"/>
      <c r="G124" s="73"/>
      <c r="H124" s="73"/>
      <c r="I124" s="73"/>
      <c r="J124" s="73"/>
      <c r="K124" s="73"/>
      <c r="L124" s="73"/>
      <c r="M124" s="73"/>
    </row>
    <row r="125" spans="1:13" ht="18.75" x14ac:dyDescent="0.3">
      <c r="A125" s="73"/>
      <c r="B125" s="73"/>
      <c r="C125" s="73"/>
      <c r="D125" s="73"/>
      <c r="E125" s="73"/>
      <c r="F125" s="73"/>
      <c r="G125" s="73"/>
      <c r="H125" s="73"/>
      <c r="I125" s="73"/>
      <c r="J125" s="73"/>
      <c r="K125" s="73"/>
      <c r="L125" s="73"/>
      <c r="M125" s="73"/>
    </row>
    <row r="126" spans="1:13" ht="18.75" x14ac:dyDescent="0.3">
      <c r="A126" s="73"/>
      <c r="B126" s="73"/>
      <c r="C126" s="73"/>
      <c r="D126" s="73"/>
      <c r="E126" s="73"/>
      <c r="F126" s="73"/>
      <c r="G126" s="73"/>
      <c r="H126" s="73"/>
      <c r="I126" s="73"/>
      <c r="J126" s="73"/>
      <c r="K126" s="73"/>
      <c r="L126" s="73"/>
      <c r="M126" s="73"/>
    </row>
  </sheetData>
  <mergeCells count="3">
    <mergeCell ref="B5:D5"/>
    <mergeCell ref="F5:H5"/>
    <mergeCell ref="J5:L5"/>
  </mergeCells>
  <hyperlinks>
    <hyperlink ref="B1" location="Innhold!A1" display="Tilbake"/>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92"/>
  <sheetViews>
    <sheetView showGridLines="0" zoomScale="90" zoomScaleNormal="90" workbookViewId="0">
      <selection activeCell="A5" sqref="A5"/>
    </sheetView>
  </sheetViews>
  <sheetFormatPr baseColWidth="10" defaultColWidth="11.42578125" defaultRowHeight="18" x14ac:dyDescent="0.25"/>
  <cols>
    <col min="1" max="1" width="35.85546875" style="80" customWidth="1"/>
    <col min="2" max="2" width="18.140625" style="80" customWidth="1"/>
    <col min="3" max="3" width="17.85546875" style="80" customWidth="1"/>
    <col min="4" max="4" width="11.7109375" style="80" customWidth="1"/>
    <col min="5" max="5" width="4.7109375" style="80" customWidth="1"/>
    <col min="6" max="7" width="13" style="80" customWidth="1"/>
    <col min="8" max="8" width="11.7109375" style="80" customWidth="1"/>
    <col min="9" max="9" width="12.42578125" style="80" customWidth="1"/>
    <col min="10" max="10" width="11.42578125" style="80"/>
    <col min="11" max="12" width="17.140625" style="80" bestFit="1" customWidth="1"/>
    <col min="13" max="16384" width="11.42578125" style="80"/>
  </cols>
  <sheetData>
    <row r="1" spans="1:10" ht="18.75" customHeight="1" x14ac:dyDescent="0.3">
      <c r="A1" s="79" t="s">
        <v>94</v>
      </c>
      <c r="B1" s="72" t="s">
        <v>64</v>
      </c>
      <c r="C1" s="79"/>
      <c r="D1" s="79"/>
      <c r="E1" s="79"/>
      <c r="F1" s="73"/>
      <c r="G1" s="73"/>
      <c r="H1" s="73"/>
      <c r="I1" s="73"/>
      <c r="J1" s="73"/>
    </row>
    <row r="2" spans="1:10" ht="20.100000000000001" customHeight="1" x14ac:dyDescent="0.3">
      <c r="A2" s="79" t="s">
        <v>193</v>
      </c>
      <c r="B2" s="79"/>
      <c r="C2" s="79"/>
      <c r="D2" s="79"/>
      <c r="E2" s="79"/>
      <c r="F2" s="73"/>
      <c r="G2" s="73"/>
      <c r="H2" s="73"/>
      <c r="I2" s="73"/>
      <c r="J2" s="73"/>
    </row>
    <row r="3" spans="1:10" ht="20.100000000000001" customHeight="1" x14ac:dyDescent="0.3">
      <c r="A3" s="74"/>
      <c r="B3" s="74"/>
      <c r="C3" s="74"/>
      <c r="D3" s="74"/>
      <c r="E3" s="270"/>
      <c r="F3" s="73"/>
      <c r="G3" s="73"/>
      <c r="H3" s="73"/>
      <c r="I3" s="73"/>
      <c r="J3" s="73"/>
    </row>
    <row r="4" spans="1:10" ht="20.100000000000001" customHeight="1" x14ac:dyDescent="0.3">
      <c r="A4" s="271"/>
      <c r="B4" s="639" t="s">
        <v>194</v>
      </c>
      <c r="C4" s="639"/>
      <c r="D4" s="640"/>
      <c r="E4" s="88"/>
      <c r="F4" s="641" t="s">
        <v>194</v>
      </c>
      <c r="G4" s="639"/>
      <c r="H4" s="640"/>
      <c r="I4" s="73"/>
      <c r="J4" s="73"/>
    </row>
    <row r="5" spans="1:10" ht="18.75" customHeight="1" x14ac:dyDescent="0.3">
      <c r="A5" s="272" t="s">
        <v>195</v>
      </c>
      <c r="B5" s="642" t="s">
        <v>196</v>
      </c>
      <c r="C5" s="643"/>
      <c r="D5" s="644"/>
      <c r="E5" s="273"/>
      <c r="F5" s="645" t="s">
        <v>197</v>
      </c>
      <c r="G5" s="646"/>
      <c r="H5" s="647"/>
      <c r="I5" s="113"/>
      <c r="J5" s="73"/>
    </row>
    <row r="6" spans="1:10" ht="18.75" customHeight="1" x14ac:dyDescent="0.3">
      <c r="A6" s="123"/>
      <c r="B6" s="121"/>
      <c r="C6" s="198"/>
      <c r="D6" s="274" t="s">
        <v>100</v>
      </c>
      <c r="E6" s="274"/>
      <c r="F6" s="124"/>
      <c r="G6" s="125"/>
      <c r="H6" s="93" t="s">
        <v>100</v>
      </c>
      <c r="I6" s="99"/>
      <c r="J6" s="73"/>
    </row>
    <row r="7" spans="1:10" ht="18.75" customHeight="1" x14ac:dyDescent="0.3">
      <c r="A7" s="127"/>
      <c r="B7" s="96">
        <v>2015</v>
      </c>
      <c r="C7" s="96">
        <v>2016</v>
      </c>
      <c r="D7" s="275" t="s">
        <v>102</v>
      </c>
      <c r="E7" s="274"/>
      <c r="F7" s="96">
        <v>2015</v>
      </c>
      <c r="G7" s="128">
        <v>2016</v>
      </c>
      <c r="H7" s="276" t="s">
        <v>102</v>
      </c>
      <c r="I7" s="99"/>
      <c r="J7" s="73"/>
    </row>
    <row r="8" spans="1:10" ht="18.75" customHeight="1" x14ac:dyDescent="0.3">
      <c r="A8" s="100" t="s">
        <v>198</v>
      </c>
      <c r="B8" s="109">
        <f>SUM(B9:B14)</f>
        <v>101105.59133202001</v>
      </c>
      <c r="C8" s="109">
        <f>SUM(C9:C14)</f>
        <v>123568.89139964999</v>
      </c>
      <c r="D8" s="277">
        <f t="shared" ref="D8:D38" si="0">IF(B8=0, "    ---- ", IF(ABS(ROUND(100/B8*C8-100,1))&lt;999,ROUND(100/B8*C8-100,1),IF(ROUND(100/B8*C8-100,1)&gt;999,999,-999)))</f>
        <v>22.2</v>
      </c>
      <c r="E8" s="278"/>
      <c r="F8" s="277">
        <f>SUM(F9:F14)</f>
        <v>100.00000000000001</v>
      </c>
      <c r="G8" s="277">
        <f>SUM(G9:G14)</f>
        <v>100</v>
      </c>
      <c r="H8" s="278">
        <f t="shared" ref="H8:H38" si="1">IF(F8=0, "    ---- ", IF(ABS(ROUND(100/F8*G8-100,1))&lt;999,ROUND(100/F8*G8-100,1),IF(ROUND(100/F8*G8-100,1)&gt;999,999,-999)))</f>
        <v>0</v>
      </c>
      <c r="I8" s="103"/>
      <c r="J8" s="73"/>
    </row>
    <row r="9" spans="1:10" ht="18.75" customHeight="1" x14ac:dyDescent="0.3">
      <c r="A9" s="85" t="s">
        <v>199</v>
      </c>
      <c r="B9" s="106">
        <v>1738.57605225</v>
      </c>
      <c r="C9" s="105">
        <v>2312.2151240799999</v>
      </c>
      <c r="D9" s="279">
        <f t="shared" si="0"/>
        <v>33</v>
      </c>
      <c r="E9" s="279"/>
      <c r="F9" s="279">
        <v>1.7195646940441713</v>
      </c>
      <c r="G9" s="279">
        <v>1.8711951672381428</v>
      </c>
      <c r="H9" s="280">
        <f t="shared" si="1"/>
        <v>8.8000000000000007</v>
      </c>
      <c r="I9" s="103"/>
      <c r="J9" s="76"/>
    </row>
    <row r="10" spans="1:10" ht="18.75" customHeight="1" x14ac:dyDescent="0.3">
      <c r="A10" s="85" t="s">
        <v>200</v>
      </c>
      <c r="B10" s="105">
        <v>51729.67494597</v>
      </c>
      <c r="C10" s="105">
        <v>65160.327764410002</v>
      </c>
      <c r="D10" s="279">
        <f t="shared" si="0"/>
        <v>26</v>
      </c>
      <c r="E10" s="279"/>
      <c r="F10" s="279">
        <v>51.164010085352508</v>
      </c>
      <c r="G10" s="279">
        <v>52.731983775484913</v>
      </c>
      <c r="H10" s="280">
        <f t="shared" si="1"/>
        <v>3.1</v>
      </c>
      <c r="I10" s="103"/>
      <c r="J10" s="73"/>
    </row>
    <row r="11" spans="1:10" ht="18.75" customHeight="1" x14ac:dyDescent="0.3">
      <c r="A11" s="85" t="s">
        <v>201</v>
      </c>
      <c r="B11" s="105">
        <v>881.14598575000002</v>
      </c>
      <c r="C11" s="105">
        <v>872.93385275000003</v>
      </c>
      <c r="D11" s="279">
        <f t="shared" si="0"/>
        <v>-0.9</v>
      </c>
      <c r="E11" s="279"/>
      <c r="F11" s="279">
        <v>0.87151063966028375</v>
      </c>
      <c r="G11" s="279">
        <v>0.70643496341383594</v>
      </c>
      <c r="H11" s="280">
        <f t="shared" si="1"/>
        <v>-18.899999999999999</v>
      </c>
      <c r="I11" s="103"/>
      <c r="J11" s="73"/>
    </row>
    <row r="12" spans="1:10" ht="18.75" customHeight="1" x14ac:dyDescent="0.3">
      <c r="A12" s="108" t="s">
        <v>202</v>
      </c>
      <c r="B12" s="105">
        <v>23691.225342580001</v>
      </c>
      <c r="C12" s="105">
        <v>21091.233103580002</v>
      </c>
      <c r="D12" s="281">
        <f t="shared" si="0"/>
        <v>-11</v>
      </c>
      <c r="E12" s="281"/>
      <c r="F12" s="279">
        <v>23.432161397266881</v>
      </c>
      <c r="G12" s="279">
        <v>17.068400359250731</v>
      </c>
      <c r="H12" s="280">
        <f t="shared" si="1"/>
        <v>-27.2</v>
      </c>
      <c r="I12" s="103"/>
      <c r="J12" s="73"/>
    </row>
    <row r="13" spans="1:10" ht="18.75" customHeight="1" x14ac:dyDescent="0.3">
      <c r="A13" s="85" t="s">
        <v>203</v>
      </c>
      <c r="B13" s="105">
        <v>12104.8108158</v>
      </c>
      <c r="C13" s="105">
        <v>16675.512389259999</v>
      </c>
      <c r="D13" s="279">
        <f t="shared" si="0"/>
        <v>37.799999999999997</v>
      </c>
      <c r="E13" s="279"/>
      <c r="F13" s="279">
        <v>11.972444507098611</v>
      </c>
      <c r="G13" s="279">
        <v>13.494911381318122</v>
      </c>
      <c r="H13" s="280">
        <f t="shared" si="1"/>
        <v>12.7</v>
      </c>
      <c r="I13" s="103"/>
      <c r="J13" s="73"/>
    </row>
    <row r="14" spans="1:10" ht="18.75" customHeight="1" x14ac:dyDescent="0.3">
      <c r="A14" s="85" t="s">
        <v>204</v>
      </c>
      <c r="B14" s="180">
        <v>10960.158189670001</v>
      </c>
      <c r="C14" s="102">
        <v>17456.669165570001</v>
      </c>
      <c r="D14" s="279">
        <f t="shared" si="0"/>
        <v>59.3</v>
      </c>
      <c r="E14" s="279"/>
      <c r="F14" s="279">
        <v>10.840308676577546</v>
      </c>
      <c r="G14" s="280">
        <v>14.127074353294269</v>
      </c>
      <c r="H14" s="280">
        <f t="shared" si="1"/>
        <v>30.3</v>
      </c>
      <c r="I14" s="103"/>
      <c r="J14" s="73"/>
    </row>
    <row r="15" spans="1:10" ht="18.75" customHeight="1" x14ac:dyDescent="0.3">
      <c r="A15" s="199"/>
      <c r="B15" s="102"/>
      <c r="C15" s="180"/>
      <c r="D15" s="280"/>
      <c r="E15" s="280"/>
      <c r="F15" s="280"/>
      <c r="G15" s="279"/>
      <c r="H15" s="280"/>
      <c r="I15" s="103"/>
      <c r="J15" s="73"/>
    </row>
    <row r="16" spans="1:10" s="137" customFormat="1" ht="18.75" customHeight="1" x14ac:dyDescent="0.3">
      <c r="A16" s="100" t="s">
        <v>205</v>
      </c>
      <c r="B16" s="109">
        <f>SUM(B17:B22)</f>
        <v>951104.08926870988</v>
      </c>
      <c r="C16" s="109">
        <f>SUM(C17:C22)</f>
        <v>983415.78249237011</v>
      </c>
      <c r="D16" s="277">
        <f t="shared" si="0"/>
        <v>3.4</v>
      </c>
      <c r="E16" s="277"/>
      <c r="F16" s="277">
        <f>SUM(F17:F22)</f>
        <v>99.999999999999986</v>
      </c>
      <c r="G16" s="277">
        <f>SUM(G17:G22)</f>
        <v>100.00000000000003</v>
      </c>
      <c r="H16" s="278">
        <f t="shared" si="1"/>
        <v>0</v>
      </c>
      <c r="I16" s="110"/>
      <c r="J16" s="74"/>
    </row>
    <row r="17" spans="1:10" ht="18.75" customHeight="1" x14ac:dyDescent="0.3">
      <c r="A17" s="85" t="s">
        <v>199</v>
      </c>
      <c r="B17" s="102">
        <v>140003.49278322002</v>
      </c>
      <c r="C17" s="102">
        <v>131064.4888716</v>
      </c>
      <c r="D17" s="279">
        <f t="shared" si="0"/>
        <v>-6.4</v>
      </c>
      <c r="E17" s="279"/>
      <c r="F17" s="279">
        <v>14.720102075353985</v>
      </c>
      <c r="G17" s="279">
        <v>13.327474625171263</v>
      </c>
      <c r="H17" s="280">
        <f t="shared" si="1"/>
        <v>-9.5</v>
      </c>
      <c r="I17" s="103"/>
      <c r="J17" s="73"/>
    </row>
    <row r="18" spans="1:10" ht="18.75" customHeight="1" x14ac:dyDescent="0.3">
      <c r="A18" s="85" t="s">
        <v>200</v>
      </c>
      <c r="B18" s="102">
        <v>474805.15491315001</v>
      </c>
      <c r="C18" s="102">
        <v>459226.23603728006</v>
      </c>
      <c r="D18" s="279">
        <f t="shared" si="0"/>
        <v>-3.3</v>
      </c>
      <c r="E18" s="279"/>
      <c r="F18" s="279">
        <v>49.921471295346933</v>
      </c>
      <c r="G18" s="279">
        <v>46.697057766697284</v>
      </c>
      <c r="H18" s="280">
        <f t="shared" si="1"/>
        <v>-6.5</v>
      </c>
      <c r="I18" s="103"/>
      <c r="J18" s="73"/>
    </row>
    <row r="19" spans="1:10" ht="18.75" customHeight="1" x14ac:dyDescent="0.3">
      <c r="A19" s="85" t="s">
        <v>201</v>
      </c>
      <c r="B19" s="102">
        <v>125.771</v>
      </c>
      <c r="C19" s="102">
        <v>16.342001969999998</v>
      </c>
      <c r="D19" s="279">
        <f t="shared" si="0"/>
        <v>-87</v>
      </c>
      <c r="E19" s="279"/>
      <c r="F19" s="279">
        <v>1.3223684076124986E-2</v>
      </c>
      <c r="G19" s="279">
        <v>1.6617591725630856E-3</v>
      </c>
      <c r="H19" s="280">
        <f t="shared" si="1"/>
        <v>-87.4</v>
      </c>
      <c r="I19" s="103"/>
      <c r="J19" s="73"/>
    </row>
    <row r="20" spans="1:10" ht="18.75" customHeight="1" x14ac:dyDescent="0.3">
      <c r="A20" s="108" t="s">
        <v>202</v>
      </c>
      <c r="B20" s="105">
        <v>119474.31368046999</v>
      </c>
      <c r="C20" s="105">
        <v>121604.70036147001</v>
      </c>
      <c r="D20" s="281">
        <f t="shared" si="0"/>
        <v>1.8</v>
      </c>
      <c r="E20" s="281"/>
      <c r="F20" s="279">
        <v>12.561644411846871</v>
      </c>
      <c r="G20" s="279">
        <v>12.36554288901841</v>
      </c>
      <c r="H20" s="280">
        <f t="shared" si="1"/>
        <v>-1.6</v>
      </c>
      <c r="I20" s="103"/>
      <c r="J20" s="73"/>
    </row>
    <row r="21" spans="1:10" ht="18.75" customHeight="1" x14ac:dyDescent="0.3">
      <c r="A21" s="85" t="s">
        <v>203</v>
      </c>
      <c r="B21" s="102">
        <v>247709.37502521</v>
      </c>
      <c r="C21" s="102">
        <v>303321.85101589008</v>
      </c>
      <c r="D21" s="279">
        <f t="shared" si="0"/>
        <v>22.5</v>
      </c>
      <c r="E21" s="279"/>
      <c r="F21" s="279">
        <v>26.04440227101432</v>
      </c>
      <c r="G21" s="280">
        <v>30.843703794050459</v>
      </c>
      <c r="H21" s="280">
        <f t="shared" si="1"/>
        <v>18.399999999999999</v>
      </c>
      <c r="I21" s="103"/>
      <c r="J21" s="73"/>
    </row>
    <row r="22" spans="1:10" ht="18.75" customHeight="1" x14ac:dyDescent="0.3">
      <c r="A22" s="199" t="s">
        <v>204</v>
      </c>
      <c r="B22" s="102">
        <v>-31014.01813334</v>
      </c>
      <c r="C22" s="102">
        <v>-31817.835795840016</v>
      </c>
      <c r="D22" s="279">
        <f t="shared" si="0"/>
        <v>2.6</v>
      </c>
      <c r="E22" s="279"/>
      <c r="F22" s="280">
        <v>-3.2608437376382451</v>
      </c>
      <c r="G22" s="279">
        <v>-3.2354408341099492</v>
      </c>
      <c r="H22" s="280">
        <f t="shared" si="1"/>
        <v>-0.8</v>
      </c>
      <c r="I22" s="103"/>
      <c r="J22" s="73"/>
    </row>
    <row r="23" spans="1:10" ht="18.75" customHeight="1" x14ac:dyDescent="0.3">
      <c r="A23" s="85"/>
      <c r="B23" s="180"/>
      <c r="C23" s="180"/>
      <c r="D23" s="280"/>
      <c r="E23" s="279"/>
      <c r="F23" s="279"/>
      <c r="G23" s="280"/>
      <c r="H23" s="280"/>
      <c r="I23" s="187"/>
      <c r="J23" s="73"/>
    </row>
    <row r="24" spans="1:10" ht="18.75" customHeight="1" x14ac:dyDescent="0.3">
      <c r="A24" s="139" t="s">
        <v>206</v>
      </c>
      <c r="B24" s="109">
        <f>SUM(B25:B30)</f>
        <v>174444.77058510997</v>
      </c>
      <c r="C24" s="109">
        <f>SUM(C25:C30)</f>
        <v>197625.69709024002</v>
      </c>
      <c r="D24" s="277">
        <f t="shared" si="0"/>
        <v>13.3</v>
      </c>
      <c r="E24" s="277"/>
      <c r="F24" s="278">
        <f>SUM(F25:F30)</f>
        <v>100</v>
      </c>
      <c r="G24" s="278">
        <f>SUM(G25:G30)</f>
        <v>100</v>
      </c>
      <c r="H24" s="280">
        <f t="shared" si="1"/>
        <v>0</v>
      </c>
      <c r="I24" s="187"/>
      <c r="J24" s="73"/>
    </row>
    <row r="25" spans="1:10" ht="18.75" customHeight="1" x14ac:dyDescent="0.3">
      <c r="A25" s="199" t="s">
        <v>199</v>
      </c>
      <c r="B25" s="102">
        <v>117370.18584069998</v>
      </c>
      <c r="C25" s="102">
        <v>131809.99092531</v>
      </c>
      <c r="D25" s="279">
        <f t="shared" si="0"/>
        <v>12.3</v>
      </c>
      <c r="E25" s="279"/>
      <c r="F25" s="279">
        <v>67.282146347537633</v>
      </c>
      <c r="G25" s="279">
        <v>66.696787343967131</v>
      </c>
      <c r="H25" s="280">
        <f t="shared" si="1"/>
        <v>-0.9</v>
      </c>
      <c r="I25" s="187"/>
      <c r="J25" s="73"/>
    </row>
    <row r="26" spans="1:10" ht="18.75" customHeight="1" x14ac:dyDescent="0.3">
      <c r="A26" s="199" t="s">
        <v>200</v>
      </c>
      <c r="B26" s="102">
        <v>51178.710333260002</v>
      </c>
      <c r="C26" s="102">
        <v>58372.331613989998</v>
      </c>
      <c r="D26" s="279">
        <f t="shared" si="0"/>
        <v>14.1</v>
      </c>
      <c r="E26" s="279"/>
      <c r="F26" s="279">
        <v>29.33805935345616</v>
      </c>
      <c r="G26" s="279">
        <v>29.536812506389786</v>
      </c>
      <c r="H26" s="280">
        <f t="shared" si="1"/>
        <v>0.7</v>
      </c>
      <c r="I26" s="187"/>
      <c r="J26" s="73"/>
    </row>
    <row r="27" spans="1:10" ht="18.75" customHeight="1" x14ac:dyDescent="0.3">
      <c r="A27" s="199" t="s">
        <v>201</v>
      </c>
      <c r="B27" s="102">
        <v>0</v>
      </c>
      <c r="C27" s="102">
        <v>0</v>
      </c>
      <c r="D27" s="279" t="str">
        <f t="shared" si="0"/>
        <v xml:space="preserve">    ---- </v>
      </c>
      <c r="E27" s="279"/>
      <c r="F27" s="279">
        <v>0</v>
      </c>
      <c r="G27" s="279">
        <v>0</v>
      </c>
      <c r="H27" s="280" t="str">
        <f t="shared" si="1"/>
        <v xml:space="preserve">    ---- </v>
      </c>
      <c r="I27" s="187"/>
      <c r="J27" s="73"/>
    </row>
    <row r="28" spans="1:10" ht="18.75" customHeight="1" x14ac:dyDescent="0.3">
      <c r="A28" s="108" t="s">
        <v>202</v>
      </c>
      <c r="B28" s="105">
        <v>2115.0335166899999</v>
      </c>
      <c r="C28" s="105">
        <v>2968.90801702</v>
      </c>
      <c r="D28" s="281">
        <f t="shared" si="0"/>
        <v>40.4</v>
      </c>
      <c r="E28" s="281"/>
      <c r="F28" s="279">
        <v>1.2124373287865884</v>
      </c>
      <c r="G28" s="279">
        <v>1.5022884476730447</v>
      </c>
      <c r="H28" s="280">
        <f t="shared" si="1"/>
        <v>23.9</v>
      </c>
      <c r="I28" s="187"/>
      <c r="J28" s="73"/>
    </row>
    <row r="29" spans="1:10" ht="18.75" customHeight="1" x14ac:dyDescent="0.3">
      <c r="A29" s="199" t="s">
        <v>203</v>
      </c>
      <c r="B29" s="102">
        <v>2130.8418554700002</v>
      </c>
      <c r="C29" s="102">
        <v>2295.2530177199997</v>
      </c>
      <c r="D29" s="279">
        <f t="shared" si="0"/>
        <v>7.7</v>
      </c>
      <c r="E29" s="279"/>
      <c r="F29" s="279">
        <v>1.2214994168772644</v>
      </c>
      <c r="G29" s="279">
        <v>1.1614142550864424</v>
      </c>
      <c r="H29" s="280">
        <f t="shared" si="1"/>
        <v>-4.9000000000000004</v>
      </c>
      <c r="I29" s="187"/>
      <c r="J29" s="73"/>
    </row>
    <row r="30" spans="1:10" ht="18.75" customHeight="1" x14ac:dyDescent="0.3">
      <c r="A30" s="85" t="s">
        <v>204</v>
      </c>
      <c r="B30" s="102">
        <v>1649.9990389899999</v>
      </c>
      <c r="C30" s="102">
        <v>2179.2135162</v>
      </c>
      <c r="D30" s="280">
        <f t="shared" si="0"/>
        <v>32.1</v>
      </c>
      <c r="E30" s="280"/>
      <c r="F30" s="280">
        <v>0.94585755334235178</v>
      </c>
      <c r="G30" s="279">
        <v>1.1026974468836033</v>
      </c>
      <c r="H30" s="280">
        <f t="shared" si="1"/>
        <v>16.600000000000001</v>
      </c>
      <c r="I30" s="187"/>
      <c r="J30" s="73"/>
    </row>
    <row r="31" spans="1:10" ht="18.75" customHeight="1" x14ac:dyDescent="0.3">
      <c r="A31" s="199"/>
      <c r="B31" s="180"/>
      <c r="C31" s="180"/>
      <c r="D31" s="279"/>
      <c r="E31" s="279"/>
      <c r="F31" s="279"/>
      <c r="G31" s="280"/>
      <c r="H31" s="280"/>
      <c r="I31" s="187"/>
      <c r="J31" s="73"/>
    </row>
    <row r="32" spans="1:10" ht="18.75" customHeight="1" x14ac:dyDescent="0.3">
      <c r="A32" s="139" t="s">
        <v>2</v>
      </c>
      <c r="B32" s="109">
        <f>SUM(B33:B38)</f>
        <v>1226654.4511858399</v>
      </c>
      <c r="C32" s="109">
        <f>SUM(C33:C38)</f>
        <v>1304610.3709822602</v>
      </c>
      <c r="D32" s="277">
        <f t="shared" si="0"/>
        <v>6.4</v>
      </c>
      <c r="E32" s="277"/>
      <c r="F32" s="277">
        <f>SUM(F33:F38)</f>
        <v>100.00000000000001</v>
      </c>
      <c r="G32" s="277">
        <f>SUM(G33:G38)</f>
        <v>99.999999999999986</v>
      </c>
      <c r="H32" s="278">
        <f t="shared" si="1"/>
        <v>0</v>
      </c>
      <c r="I32" s="187"/>
      <c r="J32" s="73"/>
    </row>
    <row r="33" spans="1:10" ht="18.75" customHeight="1" x14ac:dyDescent="0.3">
      <c r="A33" s="199" t="s">
        <v>199</v>
      </c>
      <c r="B33" s="102">
        <f t="shared" ref="B33:C38" si="2">B9+B17+B25</f>
        <v>259112.25467617001</v>
      </c>
      <c r="C33" s="102">
        <f t="shared" si="2"/>
        <v>265186.69492099003</v>
      </c>
      <c r="D33" s="279">
        <f t="shared" si="0"/>
        <v>2.2999999999999998</v>
      </c>
      <c r="E33" s="279"/>
      <c r="F33" s="279">
        <f>B33/B32*100</f>
        <v>21.123491984697012</v>
      </c>
      <c r="G33" s="279">
        <f>C33/C32*100</f>
        <v>20.326888457994325</v>
      </c>
      <c r="H33" s="280">
        <f t="shared" si="1"/>
        <v>-3.8</v>
      </c>
      <c r="I33" s="187"/>
      <c r="J33" s="73"/>
    </row>
    <row r="34" spans="1:10" ht="18.75" customHeight="1" x14ac:dyDescent="0.3">
      <c r="A34" s="199" t="s">
        <v>200</v>
      </c>
      <c r="B34" s="102">
        <f t="shared" si="2"/>
        <v>577713.54019237997</v>
      </c>
      <c r="C34" s="102">
        <f t="shared" si="2"/>
        <v>582758.89541568002</v>
      </c>
      <c r="D34" s="279">
        <f t="shared" si="0"/>
        <v>0.9</v>
      </c>
      <c r="E34" s="279"/>
      <c r="F34" s="279">
        <f>B34/B32*100</f>
        <v>47.096681517267456</v>
      </c>
      <c r="G34" s="279">
        <f>C34/C32*100</f>
        <v>44.669190769724779</v>
      </c>
      <c r="H34" s="280">
        <f t="shared" si="1"/>
        <v>-5.2</v>
      </c>
      <c r="I34" s="187"/>
      <c r="J34" s="73"/>
    </row>
    <row r="35" spans="1:10" ht="18.75" customHeight="1" x14ac:dyDescent="0.3">
      <c r="A35" s="199" t="s">
        <v>201</v>
      </c>
      <c r="B35" s="102">
        <f t="shared" si="2"/>
        <v>1006.91698575</v>
      </c>
      <c r="C35" s="102">
        <f t="shared" si="2"/>
        <v>889.27585471999998</v>
      </c>
      <c r="D35" s="279">
        <f t="shared" si="0"/>
        <v>-11.7</v>
      </c>
      <c r="E35" s="279"/>
      <c r="F35" s="279">
        <f>B35/B32*100</f>
        <v>8.2086441277458871E-2</v>
      </c>
      <c r="G35" s="279">
        <f>C35/C32*100</f>
        <v>6.81640951581928E-2</v>
      </c>
      <c r="H35" s="280">
        <f t="shared" si="1"/>
        <v>-17</v>
      </c>
      <c r="I35" s="187"/>
      <c r="J35" s="73"/>
    </row>
    <row r="36" spans="1:10" ht="18.75" customHeight="1" x14ac:dyDescent="0.3">
      <c r="A36" s="108" t="s">
        <v>202</v>
      </c>
      <c r="B36" s="105">
        <f t="shared" si="2"/>
        <v>145280.57253973998</v>
      </c>
      <c r="C36" s="105">
        <f t="shared" si="2"/>
        <v>145664.84148207001</v>
      </c>
      <c r="D36" s="281">
        <f t="shared" si="0"/>
        <v>0.3</v>
      </c>
      <c r="E36" s="281"/>
      <c r="F36" s="279">
        <f>B36/B32*100</f>
        <v>11.843642877527028</v>
      </c>
      <c r="G36" s="279">
        <f>C36/C32*100</f>
        <v>11.165390427825345</v>
      </c>
      <c r="H36" s="280">
        <f t="shared" si="1"/>
        <v>-5.7</v>
      </c>
      <c r="I36" s="187"/>
      <c r="J36" s="73"/>
    </row>
    <row r="37" spans="1:10" ht="18.75" customHeight="1" x14ac:dyDescent="0.3">
      <c r="A37" s="199" t="s">
        <v>203</v>
      </c>
      <c r="B37" s="102">
        <f t="shared" si="2"/>
        <v>261945.02769648001</v>
      </c>
      <c r="C37" s="102">
        <f t="shared" si="2"/>
        <v>322292.61642287008</v>
      </c>
      <c r="D37" s="279">
        <f t="shared" si="0"/>
        <v>23</v>
      </c>
      <c r="E37" s="279"/>
      <c r="F37" s="279">
        <f>B37/B32*100</f>
        <v>21.35442686758693</v>
      </c>
      <c r="G37" s="279">
        <f>C37/C32*100</f>
        <v>24.704128036343239</v>
      </c>
      <c r="H37" s="280">
        <f t="shared" si="1"/>
        <v>15.7</v>
      </c>
      <c r="I37" s="187"/>
      <c r="J37" s="73"/>
    </row>
    <row r="38" spans="1:10" ht="18.75" customHeight="1" x14ac:dyDescent="0.3">
      <c r="A38" s="282" t="s">
        <v>204</v>
      </c>
      <c r="B38" s="283">
        <f t="shared" si="2"/>
        <v>-18403.860904679997</v>
      </c>
      <c r="C38" s="283">
        <f t="shared" si="2"/>
        <v>-12181.953114070015</v>
      </c>
      <c r="D38" s="284">
        <f t="shared" si="0"/>
        <v>-33.799999999999997</v>
      </c>
      <c r="E38" s="279"/>
      <c r="F38" s="284">
        <f>B38/B32*100</f>
        <v>-1.5003296883558763</v>
      </c>
      <c r="G38" s="284">
        <f>C38/C32*100</f>
        <v>-0.93376178704589352</v>
      </c>
      <c r="H38" s="285">
        <f t="shared" si="1"/>
        <v>-37.799999999999997</v>
      </c>
      <c r="I38" s="187"/>
      <c r="J38" s="73"/>
    </row>
    <row r="39" spans="1:10" ht="18.75" customHeight="1" x14ac:dyDescent="0.3">
      <c r="A39" s="113"/>
      <c r="B39" s="113"/>
      <c r="C39" s="113"/>
      <c r="D39" s="113"/>
      <c r="E39" s="113"/>
      <c r="F39" s="187"/>
      <c r="G39" s="187"/>
      <c r="H39" s="187"/>
      <c r="I39" s="187"/>
      <c r="J39" s="73"/>
    </row>
    <row r="40" spans="1:10" ht="18.75" customHeight="1" x14ac:dyDescent="0.3">
      <c r="A40" s="113" t="s">
        <v>207</v>
      </c>
      <c r="B40" s="113"/>
      <c r="C40" s="113"/>
      <c r="D40" s="113"/>
      <c r="E40" s="113"/>
      <c r="F40" s="187"/>
      <c r="G40" s="187"/>
      <c r="H40" s="187"/>
      <c r="I40" s="187"/>
      <c r="J40" s="73"/>
    </row>
    <row r="41" spans="1:10" ht="18.75" x14ac:dyDescent="0.3">
      <c r="A41" s="113" t="s">
        <v>126</v>
      </c>
      <c r="B41" s="113"/>
      <c r="C41" s="113"/>
      <c r="D41" s="113"/>
      <c r="E41" s="113"/>
      <c r="F41" s="73"/>
      <c r="G41" s="73"/>
      <c r="H41" s="73"/>
      <c r="I41" s="73"/>
      <c r="J41" s="73"/>
    </row>
    <row r="42" spans="1:10" ht="18.75" x14ac:dyDescent="0.3">
      <c r="A42" s="73"/>
      <c r="B42" s="73"/>
      <c r="C42" s="73"/>
      <c r="D42" s="73"/>
      <c r="E42" s="73"/>
      <c r="G42" s="73"/>
      <c r="H42" s="73"/>
      <c r="I42" s="73"/>
      <c r="J42" s="73"/>
    </row>
    <row r="43" spans="1:10" ht="18.75" x14ac:dyDescent="0.3">
      <c r="A43" s="73"/>
      <c r="B43" s="73"/>
      <c r="C43" s="73"/>
      <c r="D43" s="73"/>
      <c r="E43" s="73"/>
      <c r="F43" s="73"/>
      <c r="G43" s="73"/>
      <c r="H43" s="73"/>
      <c r="I43" s="73"/>
      <c r="J43" s="73"/>
    </row>
    <row r="44" spans="1:10" ht="18.75" x14ac:dyDescent="0.3">
      <c r="A44" s="73"/>
      <c r="B44" s="73"/>
      <c r="C44" s="73"/>
      <c r="D44" s="73"/>
      <c r="E44" s="73"/>
      <c r="F44" s="73"/>
      <c r="G44" s="73"/>
      <c r="H44" s="73"/>
      <c r="I44" s="73"/>
      <c r="J44" s="73"/>
    </row>
    <row r="45" spans="1:10" ht="18.75" x14ac:dyDescent="0.3">
      <c r="A45" s="73"/>
      <c r="B45" s="73"/>
      <c r="C45" s="73"/>
      <c r="D45" s="73"/>
      <c r="E45" s="73"/>
      <c r="F45" s="73"/>
      <c r="G45" s="73"/>
      <c r="H45" s="73"/>
      <c r="I45" s="73"/>
      <c r="J45" s="73"/>
    </row>
    <row r="46" spans="1:10" ht="18.75" x14ac:dyDescent="0.3">
      <c r="A46" s="73"/>
      <c r="B46" s="73"/>
      <c r="C46" s="73"/>
      <c r="D46" s="73"/>
      <c r="E46" s="73"/>
      <c r="F46" s="73"/>
      <c r="G46" s="73"/>
      <c r="H46" s="73"/>
      <c r="I46" s="73"/>
      <c r="J46" s="73"/>
    </row>
    <row r="47" spans="1:10" ht="18.75" x14ac:dyDescent="0.3">
      <c r="A47" s="73"/>
      <c r="B47" s="73"/>
      <c r="C47" s="73"/>
      <c r="D47" s="73"/>
      <c r="E47" s="73"/>
      <c r="F47" s="73"/>
      <c r="G47" s="73"/>
      <c r="H47" s="73"/>
      <c r="I47" s="73"/>
      <c r="J47" s="73"/>
    </row>
    <row r="48" spans="1:10" ht="18.75" x14ac:dyDescent="0.3">
      <c r="A48" s="73"/>
      <c r="B48" s="73"/>
      <c r="C48" s="73"/>
      <c r="D48" s="73"/>
      <c r="E48" s="73"/>
      <c r="F48" s="73"/>
      <c r="G48" s="73"/>
      <c r="H48" s="73"/>
      <c r="I48" s="73"/>
      <c r="J48" s="73"/>
    </row>
    <row r="49" spans="1:10" ht="18.75" x14ac:dyDescent="0.3">
      <c r="A49" s="73"/>
      <c r="B49" s="73"/>
      <c r="C49" s="73"/>
      <c r="D49" s="73"/>
      <c r="E49" s="73"/>
      <c r="F49" s="73"/>
      <c r="G49" s="73"/>
      <c r="H49" s="73"/>
      <c r="I49" s="73"/>
      <c r="J49" s="73"/>
    </row>
    <row r="50" spans="1:10" ht="18.75" x14ac:dyDescent="0.3">
      <c r="A50" s="73"/>
      <c r="B50" s="73"/>
      <c r="C50" s="73"/>
      <c r="D50" s="73"/>
      <c r="E50" s="73"/>
      <c r="F50" s="73"/>
      <c r="G50" s="73"/>
      <c r="H50" s="73"/>
      <c r="I50" s="73"/>
      <c r="J50" s="73"/>
    </row>
    <row r="51" spans="1:10" ht="18.75" x14ac:dyDescent="0.3">
      <c r="A51" s="73"/>
      <c r="B51" s="73"/>
      <c r="C51" s="73"/>
      <c r="D51" s="73"/>
      <c r="E51" s="73"/>
      <c r="F51" s="73"/>
      <c r="G51" s="73"/>
      <c r="H51" s="73"/>
      <c r="I51" s="73"/>
      <c r="J51" s="73"/>
    </row>
    <row r="52" spans="1:10" ht="18.75" x14ac:dyDescent="0.3">
      <c r="A52" s="73"/>
      <c r="B52" s="73"/>
      <c r="C52" s="73"/>
      <c r="D52" s="73"/>
      <c r="E52" s="73"/>
      <c r="F52" s="73"/>
      <c r="G52" s="73"/>
      <c r="H52" s="73"/>
      <c r="I52" s="73"/>
      <c r="J52" s="73"/>
    </row>
    <row r="53" spans="1:10" ht="18.75" x14ac:dyDescent="0.3">
      <c r="A53" s="73"/>
      <c r="B53" s="73"/>
      <c r="C53" s="73"/>
      <c r="D53" s="73"/>
      <c r="E53" s="73"/>
      <c r="F53" s="73"/>
      <c r="G53" s="73"/>
      <c r="H53" s="73"/>
      <c r="I53" s="73"/>
      <c r="J53" s="73"/>
    </row>
    <row r="54" spans="1:10" ht="18.75" x14ac:dyDescent="0.3">
      <c r="A54" s="73"/>
      <c r="B54" s="73"/>
      <c r="C54" s="73"/>
      <c r="D54" s="73"/>
      <c r="E54" s="73"/>
      <c r="F54" s="73"/>
      <c r="G54" s="73"/>
      <c r="H54" s="73"/>
      <c r="I54" s="73"/>
      <c r="J54" s="73"/>
    </row>
    <row r="55" spans="1:10" ht="18.75" x14ac:dyDescent="0.3">
      <c r="A55" s="73"/>
      <c r="B55" s="73"/>
      <c r="C55" s="73"/>
      <c r="D55" s="73"/>
      <c r="E55" s="73"/>
      <c r="F55" s="73"/>
      <c r="G55" s="73"/>
      <c r="H55" s="73"/>
      <c r="I55" s="73"/>
      <c r="J55" s="73"/>
    </row>
    <row r="56" spans="1:10" ht="18.75" x14ac:dyDescent="0.3">
      <c r="A56" s="73"/>
      <c r="B56" s="73"/>
      <c r="C56" s="73"/>
      <c r="D56" s="73"/>
      <c r="E56" s="73"/>
      <c r="F56" s="73"/>
      <c r="G56" s="73"/>
      <c r="H56" s="73"/>
      <c r="I56" s="73"/>
      <c r="J56" s="73"/>
    </row>
    <row r="57" spans="1:10" ht="18.75" x14ac:dyDescent="0.3">
      <c r="A57" s="73"/>
      <c r="B57" s="73"/>
      <c r="C57" s="73"/>
      <c r="D57" s="73"/>
      <c r="E57" s="73"/>
      <c r="F57" s="73"/>
      <c r="G57" s="73"/>
      <c r="H57" s="73"/>
      <c r="I57" s="73"/>
      <c r="J57" s="73"/>
    </row>
    <row r="58" spans="1:10" ht="18.75" x14ac:dyDescent="0.3">
      <c r="A58" s="73"/>
      <c r="B58" s="73"/>
      <c r="C58" s="73"/>
      <c r="D58" s="73"/>
      <c r="E58" s="73"/>
      <c r="F58" s="73"/>
      <c r="G58" s="73"/>
      <c r="H58" s="73"/>
      <c r="I58" s="73"/>
      <c r="J58" s="73"/>
    </row>
    <row r="59" spans="1:10" ht="18.75" x14ac:dyDescent="0.3">
      <c r="A59" s="73"/>
      <c r="B59" s="73"/>
      <c r="C59" s="73"/>
      <c r="D59" s="73"/>
      <c r="E59" s="73"/>
      <c r="F59" s="73"/>
      <c r="G59" s="73"/>
      <c r="H59" s="73"/>
      <c r="I59" s="73"/>
      <c r="J59" s="73"/>
    </row>
    <row r="60" spans="1:10" ht="18.75" x14ac:dyDescent="0.3">
      <c r="A60" s="73"/>
      <c r="B60" s="73"/>
      <c r="C60" s="73"/>
      <c r="D60" s="73"/>
      <c r="E60" s="73"/>
      <c r="F60" s="73"/>
      <c r="G60" s="73"/>
      <c r="H60" s="73"/>
      <c r="I60" s="73"/>
      <c r="J60" s="73"/>
    </row>
    <row r="61" spans="1:10" ht="18.75" x14ac:dyDescent="0.3">
      <c r="A61" s="73"/>
      <c r="B61" s="73"/>
      <c r="C61" s="73"/>
      <c r="D61" s="73"/>
      <c r="E61" s="73"/>
      <c r="F61" s="73"/>
      <c r="G61" s="73"/>
      <c r="H61" s="73"/>
      <c r="I61" s="73"/>
      <c r="J61" s="73"/>
    </row>
    <row r="62" spans="1:10" ht="18.75" x14ac:dyDescent="0.3">
      <c r="A62" s="73"/>
      <c r="B62" s="73"/>
      <c r="C62" s="73"/>
      <c r="D62" s="73"/>
      <c r="E62" s="73"/>
      <c r="F62" s="73"/>
      <c r="G62" s="73"/>
      <c r="H62" s="73"/>
      <c r="I62" s="73"/>
      <c r="J62" s="73"/>
    </row>
    <row r="63" spans="1:10" ht="18.75" x14ac:dyDescent="0.3">
      <c r="A63" s="73"/>
      <c r="B63" s="73"/>
      <c r="C63" s="73"/>
      <c r="D63" s="73"/>
      <c r="E63" s="73"/>
      <c r="F63" s="73"/>
      <c r="G63" s="73"/>
      <c r="H63" s="73"/>
      <c r="I63" s="73"/>
      <c r="J63" s="73"/>
    </row>
    <row r="64" spans="1:10" ht="18.75" x14ac:dyDescent="0.3">
      <c r="A64" s="73"/>
      <c r="B64" s="73"/>
      <c r="C64" s="73"/>
      <c r="D64" s="73"/>
      <c r="E64" s="73"/>
      <c r="F64" s="73"/>
      <c r="G64" s="73"/>
      <c r="H64" s="73"/>
      <c r="I64" s="73"/>
      <c r="J64" s="73"/>
    </row>
    <row r="65" spans="1:10" ht="18.75" x14ac:dyDescent="0.3">
      <c r="A65" s="73"/>
      <c r="B65" s="73"/>
      <c r="C65" s="73"/>
      <c r="D65" s="73"/>
      <c r="E65" s="73"/>
      <c r="F65" s="73"/>
      <c r="G65" s="73"/>
      <c r="H65" s="73"/>
      <c r="I65" s="73"/>
      <c r="J65" s="73"/>
    </row>
    <row r="66" spans="1:10" ht="18.75" x14ac:dyDescent="0.3">
      <c r="A66" s="73"/>
      <c r="B66" s="73"/>
      <c r="C66" s="73"/>
      <c r="D66" s="73"/>
      <c r="E66" s="73"/>
      <c r="F66" s="73"/>
      <c r="G66" s="73"/>
      <c r="H66" s="73"/>
      <c r="I66" s="73"/>
      <c r="J66" s="73"/>
    </row>
    <row r="67" spans="1:10" ht="18.75" x14ac:dyDescent="0.3">
      <c r="A67" s="73"/>
      <c r="B67" s="73"/>
      <c r="C67" s="73"/>
      <c r="D67" s="73"/>
      <c r="E67" s="73"/>
      <c r="F67" s="73"/>
      <c r="G67" s="73"/>
      <c r="H67" s="73"/>
      <c r="I67" s="73"/>
      <c r="J67" s="73"/>
    </row>
    <row r="68" spans="1:10" ht="18.75" x14ac:dyDescent="0.3">
      <c r="A68" s="73"/>
      <c r="B68" s="73"/>
      <c r="C68" s="73"/>
      <c r="D68" s="73"/>
      <c r="E68" s="73"/>
      <c r="F68" s="73"/>
      <c r="G68" s="73"/>
      <c r="H68" s="73"/>
      <c r="I68" s="73"/>
      <c r="J68" s="73"/>
    </row>
    <row r="69" spans="1:10" ht="18.75" x14ac:dyDescent="0.3">
      <c r="A69" s="73"/>
      <c r="B69" s="73"/>
      <c r="C69" s="73"/>
      <c r="D69" s="73"/>
      <c r="E69" s="73"/>
      <c r="F69" s="73"/>
      <c r="G69" s="73"/>
      <c r="H69" s="73"/>
      <c r="I69" s="73"/>
      <c r="J69" s="73"/>
    </row>
    <row r="70" spans="1:10" ht="18.75" x14ac:dyDescent="0.3">
      <c r="A70" s="73"/>
      <c r="B70" s="73"/>
      <c r="C70" s="73"/>
      <c r="D70" s="73"/>
      <c r="E70" s="73"/>
      <c r="F70" s="73"/>
      <c r="G70" s="73"/>
      <c r="H70" s="73"/>
      <c r="I70" s="73"/>
      <c r="J70" s="73"/>
    </row>
    <row r="71" spans="1:10" ht="18.75" x14ac:dyDescent="0.3">
      <c r="A71" s="73"/>
      <c r="B71" s="73"/>
      <c r="C71" s="73"/>
      <c r="D71" s="73"/>
      <c r="E71" s="73"/>
      <c r="F71" s="73"/>
      <c r="G71" s="73"/>
      <c r="H71" s="73"/>
      <c r="I71" s="73"/>
      <c r="J71" s="73"/>
    </row>
    <row r="72" spans="1:10" ht="18.75" x14ac:dyDescent="0.3">
      <c r="A72" s="73"/>
      <c r="B72" s="73"/>
      <c r="C72" s="73"/>
      <c r="D72" s="73"/>
      <c r="E72" s="73"/>
      <c r="F72" s="73"/>
      <c r="G72" s="73"/>
      <c r="H72" s="73"/>
      <c r="I72" s="73"/>
      <c r="J72" s="73"/>
    </row>
    <row r="73" spans="1:10" ht="18.75" x14ac:dyDescent="0.3">
      <c r="A73" s="73"/>
      <c r="B73" s="73"/>
      <c r="C73" s="73"/>
      <c r="D73" s="73"/>
      <c r="E73" s="73"/>
      <c r="F73" s="73"/>
      <c r="G73" s="73"/>
      <c r="H73" s="73"/>
      <c r="I73" s="73"/>
      <c r="J73" s="73"/>
    </row>
    <row r="74" spans="1:10" ht="18.75" x14ac:dyDescent="0.3">
      <c r="A74" s="73"/>
      <c r="B74" s="73"/>
      <c r="C74" s="73"/>
      <c r="D74" s="73"/>
      <c r="E74" s="73"/>
      <c r="F74" s="73"/>
      <c r="G74" s="73"/>
      <c r="H74" s="73"/>
      <c r="I74" s="73"/>
      <c r="J74" s="73"/>
    </row>
    <row r="75" spans="1:10" ht="18.75" x14ac:dyDescent="0.3">
      <c r="A75" s="73"/>
      <c r="B75" s="73"/>
      <c r="C75" s="73"/>
      <c r="D75" s="73"/>
      <c r="E75" s="73"/>
      <c r="F75" s="73"/>
      <c r="G75" s="73"/>
      <c r="H75" s="73"/>
      <c r="I75" s="73"/>
      <c r="J75" s="73"/>
    </row>
    <row r="76" spans="1:10" ht="18.75" x14ac:dyDescent="0.3">
      <c r="A76" s="73"/>
      <c r="B76" s="73"/>
      <c r="C76" s="73"/>
      <c r="D76" s="73"/>
      <c r="E76" s="73"/>
      <c r="F76" s="73"/>
      <c r="G76" s="73"/>
      <c r="H76" s="73"/>
      <c r="I76" s="73"/>
      <c r="J76" s="73"/>
    </row>
    <row r="77" spans="1:10" ht="18.75" x14ac:dyDescent="0.3">
      <c r="A77" s="73"/>
      <c r="B77" s="73"/>
      <c r="C77" s="73"/>
      <c r="D77" s="73"/>
      <c r="E77" s="73"/>
      <c r="F77" s="73"/>
      <c r="G77" s="73"/>
      <c r="H77" s="73"/>
      <c r="I77" s="73"/>
      <c r="J77" s="73"/>
    </row>
    <row r="78" spans="1:10" ht="18.75" x14ac:dyDescent="0.3">
      <c r="A78" s="73"/>
      <c r="B78" s="73"/>
      <c r="C78" s="73"/>
      <c r="D78" s="73"/>
      <c r="E78" s="73"/>
      <c r="F78" s="73"/>
      <c r="G78" s="73"/>
      <c r="H78" s="73"/>
      <c r="I78" s="73"/>
      <c r="J78" s="73"/>
    </row>
    <row r="79" spans="1:10" ht="18.75" x14ac:dyDescent="0.3">
      <c r="A79" s="73"/>
      <c r="B79" s="73"/>
      <c r="C79" s="73"/>
      <c r="D79" s="73"/>
      <c r="E79" s="73"/>
      <c r="F79" s="73"/>
      <c r="G79" s="73"/>
      <c r="H79" s="73"/>
      <c r="I79" s="73"/>
      <c r="J79" s="73"/>
    </row>
    <row r="80" spans="1:10" ht="18.75" x14ac:dyDescent="0.3">
      <c r="A80" s="73"/>
      <c r="B80" s="73"/>
      <c r="C80" s="73"/>
      <c r="D80" s="73"/>
      <c r="E80" s="73"/>
      <c r="F80" s="73"/>
      <c r="G80" s="73"/>
      <c r="H80" s="73"/>
      <c r="I80" s="73"/>
      <c r="J80" s="73"/>
    </row>
    <row r="81" spans="1:10" ht="18.75" x14ac:dyDescent="0.3">
      <c r="A81" s="73"/>
      <c r="B81" s="73"/>
      <c r="C81" s="73"/>
      <c r="D81" s="73"/>
      <c r="E81" s="73"/>
      <c r="F81" s="73"/>
      <c r="G81" s="73"/>
      <c r="H81" s="73"/>
      <c r="I81" s="73"/>
      <c r="J81" s="73"/>
    </row>
    <row r="82" spans="1:10" ht="18.75" x14ac:dyDescent="0.3">
      <c r="A82" s="73"/>
      <c r="B82" s="73"/>
      <c r="C82" s="73"/>
      <c r="D82" s="73"/>
      <c r="E82" s="73"/>
      <c r="F82" s="73"/>
      <c r="G82" s="73"/>
      <c r="H82" s="73"/>
      <c r="I82" s="73"/>
      <c r="J82" s="73"/>
    </row>
    <row r="83" spans="1:10" ht="18.75" x14ac:dyDescent="0.3">
      <c r="A83" s="73"/>
      <c r="B83" s="73"/>
      <c r="C83" s="73"/>
      <c r="D83" s="73"/>
      <c r="E83" s="73"/>
      <c r="F83" s="73"/>
      <c r="G83" s="73"/>
      <c r="H83" s="73"/>
      <c r="I83" s="73"/>
      <c r="J83" s="73"/>
    </row>
    <row r="84" spans="1:10" ht="18.75" x14ac:dyDescent="0.3">
      <c r="A84" s="73"/>
      <c r="B84" s="73"/>
      <c r="C84" s="73"/>
      <c r="D84" s="73"/>
      <c r="E84" s="73"/>
      <c r="F84" s="73"/>
      <c r="G84" s="73"/>
      <c r="H84" s="73"/>
      <c r="I84" s="73"/>
      <c r="J84" s="73"/>
    </row>
    <row r="85" spans="1:10" ht="18.75" x14ac:dyDescent="0.3">
      <c r="A85" s="73"/>
      <c r="B85" s="73"/>
      <c r="C85" s="73"/>
      <c r="D85" s="73"/>
      <c r="E85" s="73"/>
      <c r="F85" s="73"/>
      <c r="G85" s="73"/>
      <c r="H85" s="73"/>
      <c r="I85" s="73"/>
      <c r="J85" s="73"/>
    </row>
    <row r="86" spans="1:10" ht="18.75" x14ac:dyDescent="0.3">
      <c r="A86" s="73"/>
      <c r="B86" s="73"/>
      <c r="C86" s="73"/>
      <c r="D86" s="73"/>
      <c r="E86" s="73"/>
      <c r="F86" s="73"/>
      <c r="G86" s="73"/>
      <c r="H86" s="73"/>
      <c r="I86" s="73"/>
      <c r="J86" s="73"/>
    </row>
    <row r="87" spans="1:10" ht="18.75" x14ac:dyDescent="0.3">
      <c r="A87" s="73"/>
      <c r="B87" s="73"/>
      <c r="C87" s="73"/>
      <c r="D87" s="73"/>
      <c r="E87" s="73"/>
      <c r="F87" s="73"/>
      <c r="G87" s="73"/>
      <c r="H87" s="73"/>
      <c r="I87" s="73"/>
      <c r="J87" s="73"/>
    </row>
    <row r="88" spans="1:10" ht="18.75" x14ac:dyDescent="0.3">
      <c r="A88" s="73"/>
      <c r="B88" s="73"/>
      <c r="C88" s="73"/>
      <c r="D88" s="73"/>
      <c r="E88" s="73"/>
      <c r="F88" s="73"/>
      <c r="G88" s="73"/>
      <c r="H88" s="73"/>
      <c r="I88" s="73"/>
      <c r="J88" s="73"/>
    </row>
    <row r="89" spans="1:10" ht="18.75" x14ac:dyDescent="0.3">
      <c r="A89" s="73"/>
      <c r="B89" s="73"/>
      <c r="C89" s="73"/>
      <c r="D89" s="73"/>
      <c r="E89" s="73"/>
      <c r="F89" s="73"/>
      <c r="G89" s="73"/>
      <c r="H89" s="73"/>
      <c r="I89" s="73"/>
      <c r="J89" s="73"/>
    </row>
    <row r="90" spans="1:10" ht="18.75" x14ac:dyDescent="0.3">
      <c r="A90" s="73"/>
      <c r="B90" s="73"/>
      <c r="C90" s="73"/>
      <c r="D90" s="73"/>
      <c r="E90" s="73"/>
      <c r="F90" s="73"/>
      <c r="G90" s="73"/>
      <c r="H90" s="73"/>
      <c r="I90" s="73"/>
      <c r="J90" s="73"/>
    </row>
    <row r="91" spans="1:10" ht="18.75" x14ac:dyDescent="0.3">
      <c r="A91" s="73"/>
      <c r="B91" s="73"/>
      <c r="C91" s="73"/>
      <c r="D91" s="73"/>
      <c r="E91" s="73"/>
      <c r="F91" s="73"/>
      <c r="G91" s="73"/>
      <c r="H91" s="73"/>
      <c r="I91" s="73"/>
      <c r="J91" s="73"/>
    </row>
    <row r="92" spans="1:10" ht="18.75" x14ac:dyDescent="0.3">
      <c r="A92" s="73"/>
      <c r="B92" s="73"/>
      <c r="C92" s="73"/>
      <c r="D92" s="73"/>
      <c r="E92" s="73"/>
      <c r="F92" s="73"/>
      <c r="G92" s="73"/>
      <c r="H92" s="73"/>
      <c r="I92" s="73"/>
      <c r="J92" s="73"/>
    </row>
  </sheetData>
  <mergeCells count="4">
    <mergeCell ref="B4:D4"/>
    <mergeCell ref="F4:H4"/>
    <mergeCell ref="B5:D5"/>
    <mergeCell ref="F5:H5"/>
  </mergeCells>
  <hyperlinks>
    <hyperlink ref="B1" location="Innhold!A1" display="Tilbake"/>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K335"/>
  <sheetViews>
    <sheetView showGridLines="0" showZeros="0" zoomScale="90" zoomScaleNormal="90" zoomScaleSheetLayoutView="80" workbookViewId="0">
      <pane xSplit="1" ySplit="1" topLeftCell="B2" activePane="bottomRight" state="frozen"/>
      <selection pane="topRight" activeCell="C1" sqref="C1"/>
      <selection pane="bottomLeft" activeCell="A14" sqref="A14"/>
      <selection pane="bottomRight" activeCell="A5" sqref="A5"/>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504">
        <v>1</v>
      </c>
      <c r="B1" s="4"/>
      <c r="C1" s="4"/>
      <c r="D1" s="4"/>
      <c r="E1" s="4"/>
      <c r="F1" s="4"/>
      <c r="G1" s="4"/>
      <c r="H1" s="4"/>
      <c r="I1" s="4"/>
      <c r="J1" s="4"/>
    </row>
    <row r="2" spans="1:10" ht="15.75" customHeight="1" x14ac:dyDescent="0.25">
      <c r="A2" s="166" t="s">
        <v>36</v>
      </c>
      <c r="B2" s="648"/>
      <c r="C2" s="648"/>
      <c r="D2" s="648"/>
      <c r="E2" s="648"/>
      <c r="F2" s="648"/>
      <c r="G2" s="648"/>
      <c r="H2" s="648"/>
      <c r="I2" s="648"/>
      <c r="J2" s="648"/>
    </row>
    <row r="3" spans="1:10" ht="15.75" customHeight="1" x14ac:dyDescent="0.25">
      <c r="A3" s="164"/>
      <c r="B3" s="369"/>
      <c r="C3" s="369"/>
      <c r="D3" s="369"/>
      <c r="E3" s="369"/>
      <c r="F3" s="369"/>
      <c r="G3" s="369"/>
      <c r="H3" s="369"/>
      <c r="I3" s="369"/>
      <c r="J3" s="369"/>
    </row>
    <row r="4" spans="1:10" ht="15.75" customHeight="1" x14ac:dyDescent="0.25">
      <c r="A4" s="626" t="s">
        <v>101</v>
      </c>
      <c r="B4" s="649" t="s">
        <v>0</v>
      </c>
      <c r="C4" s="650"/>
      <c r="D4" s="650"/>
      <c r="E4" s="649" t="s">
        <v>1</v>
      </c>
      <c r="F4" s="650"/>
      <c r="G4" s="650"/>
      <c r="H4" s="649" t="s">
        <v>2</v>
      </c>
      <c r="I4" s="650"/>
      <c r="J4" s="651"/>
    </row>
    <row r="5" spans="1:10" ht="15.75" customHeight="1" x14ac:dyDescent="0.2">
      <c r="A5" s="159"/>
      <c r="B5" s="153" t="s">
        <v>439</v>
      </c>
      <c r="C5" s="153" t="s">
        <v>440</v>
      </c>
      <c r="D5" s="260" t="s">
        <v>3</v>
      </c>
      <c r="E5" s="153" t="s">
        <v>439</v>
      </c>
      <c r="F5" s="153" t="s">
        <v>440</v>
      </c>
      <c r="G5" s="260" t="s">
        <v>3</v>
      </c>
      <c r="H5" s="153" t="s">
        <v>439</v>
      </c>
      <c r="I5" s="153" t="s">
        <v>440</v>
      </c>
      <c r="J5" s="260" t="s">
        <v>3</v>
      </c>
    </row>
    <row r="6" spans="1:10" ht="15.75" customHeight="1" x14ac:dyDescent="0.2">
      <c r="A6" s="561" t="s">
        <v>438</v>
      </c>
      <c r="B6" s="15"/>
      <c r="C6" s="15"/>
      <c r="D6" s="17" t="s">
        <v>4</v>
      </c>
      <c r="E6" s="16"/>
      <c r="F6" s="16"/>
      <c r="G6" s="15" t="s">
        <v>4</v>
      </c>
      <c r="H6" s="16"/>
      <c r="I6" s="16"/>
      <c r="J6" s="15" t="s">
        <v>4</v>
      </c>
    </row>
    <row r="7" spans="1:10" ht="15.75" customHeight="1" x14ac:dyDescent="0.2">
      <c r="A7" s="14" t="s">
        <v>30</v>
      </c>
      <c r="B7" s="243">
        <v>2691191.8942300002</v>
      </c>
      <c r="C7" s="243">
        <v>1720955.1712400001</v>
      </c>
      <c r="D7" s="161">
        <v>-36.1</v>
      </c>
      <c r="E7" s="243">
        <v>2202423.4175500004</v>
      </c>
      <c r="F7" s="243">
        <v>2747658.4254699997</v>
      </c>
      <c r="G7" s="161">
        <v>24.8</v>
      </c>
      <c r="H7" s="350">
        <v>4893615.3117800001</v>
      </c>
      <c r="I7" s="351">
        <v>4468613.5967100002</v>
      </c>
      <c r="J7" s="172">
        <v>-8.6999999999999993</v>
      </c>
    </row>
    <row r="8" spans="1:10" ht="15.75" customHeight="1" x14ac:dyDescent="0.2">
      <c r="A8" s="20" t="s">
        <v>32</v>
      </c>
      <c r="B8" s="43">
        <v>886938.50321999996</v>
      </c>
      <c r="C8" s="43">
        <v>923428.81337999995</v>
      </c>
      <c r="D8" s="167">
        <v>4.0999999999999996</v>
      </c>
      <c r="E8" s="613" t="s">
        <v>438</v>
      </c>
      <c r="F8" s="613" t="s">
        <v>438</v>
      </c>
      <c r="G8" s="587" t="s">
        <v>438</v>
      </c>
      <c r="H8" s="195">
        <v>886938.50321999996</v>
      </c>
      <c r="I8" s="196">
        <v>923428.81337999995</v>
      </c>
      <c r="J8" s="172">
        <v>4.0999999999999996</v>
      </c>
    </row>
    <row r="9" spans="1:10" ht="15.75" customHeight="1" x14ac:dyDescent="0.2">
      <c r="A9" s="20" t="s">
        <v>31</v>
      </c>
      <c r="B9" s="43">
        <v>502627.89869300002</v>
      </c>
      <c r="C9" s="43">
        <v>518414.62908000004</v>
      </c>
      <c r="D9" s="179">
        <v>3.1</v>
      </c>
      <c r="E9" s="613" t="s">
        <v>438</v>
      </c>
      <c r="F9" s="613" t="s">
        <v>438</v>
      </c>
      <c r="G9" s="587" t="s">
        <v>438</v>
      </c>
      <c r="H9" s="195">
        <v>502627.89869300002</v>
      </c>
      <c r="I9" s="196">
        <v>518414.62908000004</v>
      </c>
      <c r="J9" s="172">
        <v>3.1</v>
      </c>
    </row>
    <row r="10" spans="1:10" ht="15.75" customHeight="1" x14ac:dyDescent="0.2">
      <c r="A10" s="13" t="s">
        <v>29</v>
      </c>
      <c r="B10" s="243">
        <v>1013721.9260000001</v>
      </c>
      <c r="C10" s="243">
        <v>94459.057849999997</v>
      </c>
      <c r="D10" s="179">
        <v>-90.7</v>
      </c>
      <c r="E10" s="243">
        <v>1908066.7339999999</v>
      </c>
      <c r="F10" s="243">
        <v>2477048.4589999998</v>
      </c>
      <c r="G10" s="179">
        <v>29.8</v>
      </c>
      <c r="H10" s="350">
        <v>2921788.66</v>
      </c>
      <c r="I10" s="351">
        <v>2571507.5168499998</v>
      </c>
      <c r="J10" s="172">
        <v>-12</v>
      </c>
    </row>
    <row r="11" spans="1:10" ht="15.75" customHeight="1" x14ac:dyDescent="0.2">
      <c r="A11" s="20" t="s">
        <v>32</v>
      </c>
      <c r="B11" s="43">
        <v>53023.571852599998</v>
      </c>
      <c r="C11" s="43">
        <v>52582.110256</v>
      </c>
      <c r="D11" s="179">
        <v>-0.8</v>
      </c>
      <c r="E11" s="613" t="s">
        <v>438</v>
      </c>
      <c r="F11" s="613" t="s">
        <v>438</v>
      </c>
      <c r="G11" s="587" t="s">
        <v>438</v>
      </c>
      <c r="H11" s="195">
        <v>53023.571852599998</v>
      </c>
      <c r="I11" s="196">
        <v>52582.110256</v>
      </c>
      <c r="J11" s="172">
        <v>-0.8</v>
      </c>
    </row>
    <row r="12" spans="1:10" ht="15.75" customHeight="1" x14ac:dyDescent="0.2">
      <c r="A12" s="20" t="s">
        <v>31</v>
      </c>
      <c r="B12" s="43">
        <v>14592.5584688</v>
      </c>
      <c r="C12" s="43">
        <v>26104.316394899997</v>
      </c>
      <c r="D12" s="179">
        <v>78.900000000000006</v>
      </c>
      <c r="E12" s="613" t="s">
        <v>438</v>
      </c>
      <c r="F12" s="613" t="s">
        <v>438</v>
      </c>
      <c r="G12" s="587" t="s">
        <v>438</v>
      </c>
      <c r="H12" s="195">
        <v>14592.5584688</v>
      </c>
      <c r="I12" s="196">
        <v>26104.316394899997</v>
      </c>
      <c r="J12" s="172">
        <v>78.900000000000006</v>
      </c>
    </row>
    <row r="13" spans="1:10" ht="15.75" customHeight="1" x14ac:dyDescent="0.2">
      <c r="A13" s="13" t="s">
        <v>28</v>
      </c>
      <c r="B13" s="243">
        <v>25087262.980829999</v>
      </c>
      <c r="C13" s="243">
        <v>25069702.00375</v>
      </c>
      <c r="D13" s="179">
        <v>-0.1</v>
      </c>
      <c r="E13" s="243">
        <v>22296613.662209999</v>
      </c>
      <c r="F13" s="243">
        <v>27180145.182050001</v>
      </c>
      <c r="G13" s="179">
        <v>21.9</v>
      </c>
      <c r="H13" s="350">
        <v>47383876.643040001</v>
      </c>
      <c r="I13" s="351">
        <v>52249847.185800001</v>
      </c>
      <c r="J13" s="172">
        <v>10.3</v>
      </c>
    </row>
    <row r="14" spans="1:10" s="42" customFormat="1" ht="15.75" customHeight="1" x14ac:dyDescent="0.2">
      <c r="A14" s="13" t="s">
        <v>27</v>
      </c>
      <c r="B14" s="243">
        <v>40176</v>
      </c>
      <c r="C14" s="243">
        <v>7146</v>
      </c>
      <c r="D14" s="616" t="s">
        <v>438</v>
      </c>
      <c r="E14" s="243">
        <v>43353.809379999999</v>
      </c>
      <c r="F14" s="243">
        <v>120910.77832</v>
      </c>
      <c r="G14" s="172">
        <v>178.9</v>
      </c>
      <c r="H14" s="350">
        <v>83529.809379999992</v>
      </c>
      <c r="I14" s="351">
        <v>128056.77832</v>
      </c>
      <c r="J14" s="172">
        <v>53.3</v>
      </c>
    </row>
    <row r="15" spans="1:10" s="42" customFormat="1" ht="15.75" customHeight="1" x14ac:dyDescent="0.2">
      <c r="A15" s="40" t="s">
        <v>26</v>
      </c>
      <c r="B15" s="349">
        <v>27771</v>
      </c>
      <c r="C15" s="349">
        <v>20</v>
      </c>
      <c r="D15" s="171">
        <v>-99.9</v>
      </c>
      <c r="E15" s="349">
        <v>39768.990160000001</v>
      </c>
      <c r="F15" s="349">
        <v>40718.239219999996</v>
      </c>
      <c r="G15" s="170">
        <v>2.4</v>
      </c>
      <c r="H15" s="352">
        <v>67539.990160000001</v>
      </c>
      <c r="I15" s="353">
        <v>40738.239219999996</v>
      </c>
      <c r="J15" s="170">
        <v>-39.700000000000003</v>
      </c>
    </row>
    <row r="16" spans="1:10" s="42" customFormat="1" ht="15.75" customHeight="1" x14ac:dyDescent="0.2">
      <c r="A16" s="169"/>
      <c r="B16" s="34"/>
      <c r="C16" s="5"/>
      <c r="D16" s="31"/>
      <c r="E16" s="34"/>
      <c r="F16" s="5"/>
      <c r="G16" s="31"/>
      <c r="H16" s="47"/>
      <c r="I16" s="47"/>
      <c r="J16" s="31"/>
    </row>
    <row r="17" spans="1:11" ht="15.75" customHeight="1" x14ac:dyDescent="0.2">
      <c r="A17" s="154" t="s">
        <v>322</v>
      </c>
    </row>
    <row r="18" spans="1:11" ht="15.75" customHeight="1" x14ac:dyDescent="0.2">
      <c r="A18" s="150"/>
      <c r="E18" s="7"/>
      <c r="F18" s="7"/>
      <c r="G18" s="7"/>
      <c r="H18" s="7"/>
      <c r="I18" s="7"/>
      <c r="J18" s="7"/>
    </row>
    <row r="19" spans="1:11" s="3" customFormat="1" ht="15.75" customHeight="1" x14ac:dyDescent="0.25">
      <c r="A19" s="165"/>
      <c r="C19" s="29"/>
      <c r="D19" s="29"/>
      <c r="E19" s="29"/>
      <c r="F19" s="29"/>
      <c r="G19" s="29"/>
      <c r="H19" s="29"/>
      <c r="I19" s="29"/>
      <c r="J19" s="29"/>
    </row>
    <row r="20" spans="1:11" ht="15.75" customHeight="1" x14ac:dyDescent="0.25">
      <c r="A20" s="148" t="s">
        <v>319</v>
      </c>
      <c r="B20" s="27"/>
      <c r="C20" s="27"/>
      <c r="D20" s="28"/>
      <c r="E20" s="27"/>
      <c r="F20" s="27"/>
      <c r="G20" s="27"/>
      <c r="H20" s="27"/>
      <c r="I20" s="27"/>
      <c r="J20" s="27"/>
    </row>
    <row r="21" spans="1:11" ht="15.75" customHeight="1" x14ac:dyDescent="0.25">
      <c r="A21" s="150"/>
      <c r="B21" s="648"/>
      <c r="C21" s="648"/>
      <c r="D21" s="648"/>
      <c r="E21" s="648"/>
      <c r="F21" s="648"/>
      <c r="G21" s="648"/>
      <c r="H21" s="648"/>
      <c r="I21" s="648"/>
      <c r="J21" s="648"/>
    </row>
    <row r="22" spans="1:11" ht="15.75" customHeight="1" x14ac:dyDescent="0.25">
      <c r="A22" s="626" t="s">
        <v>101</v>
      </c>
      <c r="B22" s="649" t="s">
        <v>0</v>
      </c>
      <c r="C22" s="650"/>
      <c r="D22" s="650"/>
      <c r="E22" s="649" t="s">
        <v>1</v>
      </c>
      <c r="F22" s="650"/>
      <c r="G22" s="651"/>
      <c r="H22" s="650" t="s">
        <v>2</v>
      </c>
      <c r="I22" s="650"/>
      <c r="J22" s="651"/>
    </row>
    <row r="23" spans="1:11" ht="15.75" customHeight="1" x14ac:dyDescent="0.2">
      <c r="A23" s="142" t="s">
        <v>5</v>
      </c>
      <c r="B23" s="153" t="s">
        <v>439</v>
      </c>
      <c r="C23" s="153" t="s">
        <v>440</v>
      </c>
      <c r="D23" s="260" t="s">
        <v>3</v>
      </c>
      <c r="E23" s="153" t="s">
        <v>439</v>
      </c>
      <c r="F23" s="153" t="s">
        <v>440</v>
      </c>
      <c r="G23" s="260" t="s">
        <v>3</v>
      </c>
      <c r="H23" s="153" t="s">
        <v>439</v>
      </c>
      <c r="I23" s="153" t="s">
        <v>440</v>
      </c>
      <c r="J23" s="260" t="s">
        <v>3</v>
      </c>
    </row>
    <row r="24" spans="1:11" ht="15.75" customHeight="1" x14ac:dyDescent="0.2">
      <c r="A24" s="562" t="s">
        <v>438</v>
      </c>
      <c r="B24" s="15"/>
      <c r="C24" s="15"/>
      <c r="D24" s="17" t="s">
        <v>4</v>
      </c>
      <c r="E24" s="16"/>
      <c r="F24" s="16"/>
      <c r="G24" s="15" t="s">
        <v>4</v>
      </c>
      <c r="H24" s="16"/>
      <c r="I24" s="16"/>
      <c r="J24" s="15" t="s">
        <v>4</v>
      </c>
    </row>
    <row r="25" spans="1:11" ht="15.75" customHeight="1" x14ac:dyDescent="0.2">
      <c r="A25" s="14" t="s">
        <v>30</v>
      </c>
      <c r="B25" s="243">
        <v>313385.47253999999</v>
      </c>
      <c r="C25" s="243">
        <v>331202.43625000003</v>
      </c>
      <c r="D25" s="11">
        <v>5.7</v>
      </c>
      <c r="E25" s="243">
        <v>110642.98123599999</v>
      </c>
      <c r="F25" s="380">
        <v>112376.15403564999</v>
      </c>
      <c r="G25" s="503">
        <v>1.6</v>
      </c>
      <c r="H25" s="380">
        <v>424028.45377599995</v>
      </c>
      <c r="I25" s="243">
        <v>443578.59028564999</v>
      </c>
      <c r="J25" s="22">
        <v>4.5999999999999996</v>
      </c>
    </row>
    <row r="26" spans="1:11" ht="15.75" customHeight="1" x14ac:dyDescent="0.2">
      <c r="A26" s="368" t="s">
        <v>333</v>
      </c>
      <c r="B26" s="43" t="s">
        <v>438</v>
      </c>
      <c r="C26" s="43" t="s">
        <v>438</v>
      </c>
      <c r="D26" s="25" t="s">
        <v>438</v>
      </c>
      <c r="E26" s="43" t="s">
        <v>438</v>
      </c>
      <c r="F26" s="43" t="s">
        <v>438</v>
      </c>
      <c r="G26" s="167" t="s">
        <v>438</v>
      </c>
      <c r="H26" s="245" t="s">
        <v>438</v>
      </c>
      <c r="I26" s="574" t="s">
        <v>438</v>
      </c>
      <c r="J26" s="619" t="s">
        <v>438</v>
      </c>
    </row>
    <row r="27" spans="1:11" ht="15.75" customHeight="1" x14ac:dyDescent="0.2">
      <c r="A27" s="368" t="s">
        <v>334</v>
      </c>
      <c r="B27" s="43" t="s">
        <v>438</v>
      </c>
      <c r="C27" s="43" t="s">
        <v>438</v>
      </c>
      <c r="D27" s="25" t="s">
        <v>438</v>
      </c>
      <c r="E27" s="43" t="s">
        <v>438</v>
      </c>
      <c r="F27" s="43" t="s">
        <v>438</v>
      </c>
      <c r="G27" s="167" t="s">
        <v>438</v>
      </c>
      <c r="H27" s="245" t="s">
        <v>438</v>
      </c>
      <c r="I27" s="574" t="s">
        <v>438</v>
      </c>
      <c r="J27" s="620" t="s">
        <v>438</v>
      </c>
    </row>
    <row r="28" spans="1:11" ht="15.75" customHeight="1" x14ac:dyDescent="0.2">
      <c r="A28" s="368" t="s">
        <v>335</v>
      </c>
      <c r="B28" s="43" t="s">
        <v>438</v>
      </c>
      <c r="C28" s="43" t="s">
        <v>438</v>
      </c>
      <c r="D28" s="25" t="s">
        <v>438</v>
      </c>
      <c r="E28" s="43" t="s">
        <v>438</v>
      </c>
      <c r="F28" s="43" t="s">
        <v>438</v>
      </c>
      <c r="G28" s="167" t="s">
        <v>438</v>
      </c>
      <c r="H28" s="245" t="s">
        <v>438</v>
      </c>
      <c r="I28" s="574" t="s">
        <v>438</v>
      </c>
      <c r="J28" s="622" t="s">
        <v>438</v>
      </c>
    </row>
    <row r="29" spans="1:11" ht="15.75" customHeight="1" x14ac:dyDescent="0.2">
      <c r="A29" s="368" t="s">
        <v>11</v>
      </c>
      <c r="B29" s="43" t="s">
        <v>438</v>
      </c>
      <c r="C29" s="43" t="s">
        <v>438</v>
      </c>
      <c r="D29" s="25" t="s">
        <v>438</v>
      </c>
      <c r="E29" s="43" t="s">
        <v>438</v>
      </c>
      <c r="F29" s="43" t="s">
        <v>438</v>
      </c>
      <c r="G29" s="167" t="s">
        <v>438</v>
      </c>
      <c r="H29" s="245" t="s">
        <v>438</v>
      </c>
      <c r="I29" s="574" t="s">
        <v>438</v>
      </c>
      <c r="J29" s="622" t="s">
        <v>438</v>
      </c>
    </row>
    <row r="30" spans="1:11" ht="15.75" customHeight="1" x14ac:dyDescent="0.2">
      <c r="A30" s="48" t="s">
        <v>323</v>
      </c>
      <c r="B30" s="43">
        <v>574327.37023</v>
      </c>
      <c r="C30" s="43">
        <v>618434.18772000005</v>
      </c>
      <c r="D30" s="21">
        <v>7.7</v>
      </c>
      <c r="E30" s="613" t="s">
        <v>438</v>
      </c>
      <c r="F30" s="613" t="s">
        <v>438</v>
      </c>
      <c r="G30" s="596" t="s">
        <v>438</v>
      </c>
      <c r="H30" s="241">
        <v>574327.37023</v>
      </c>
      <c r="I30" s="43">
        <v>618434.18772000005</v>
      </c>
      <c r="J30" s="21">
        <v>7.7</v>
      </c>
      <c r="K30" s="3"/>
    </row>
    <row r="31" spans="1:11" ht="15.75" customHeight="1" x14ac:dyDescent="0.2">
      <c r="A31" s="13" t="s">
        <v>29</v>
      </c>
      <c r="B31" s="243">
        <v>83673.101999999999</v>
      </c>
      <c r="C31" s="243">
        <v>125191.496957</v>
      </c>
      <c r="D31" s="25">
        <v>49.6</v>
      </c>
      <c r="E31" s="380">
        <v>64391.578669999995</v>
      </c>
      <c r="F31" s="380">
        <v>109851.53080000001</v>
      </c>
      <c r="G31" s="167">
        <v>70.599999999999994</v>
      </c>
      <c r="H31" s="380">
        <v>148064.68067</v>
      </c>
      <c r="I31" s="243">
        <v>235043.027757</v>
      </c>
      <c r="J31" s="25">
        <v>58.7</v>
      </c>
    </row>
    <row r="32" spans="1:11" ht="15.75" customHeight="1" x14ac:dyDescent="0.2">
      <c r="A32" s="368" t="s">
        <v>333</v>
      </c>
      <c r="B32" s="43" t="s">
        <v>438</v>
      </c>
      <c r="C32" s="43" t="s">
        <v>438</v>
      </c>
      <c r="D32" s="25" t="s">
        <v>438</v>
      </c>
      <c r="E32" s="43" t="s">
        <v>438</v>
      </c>
      <c r="F32" s="43" t="s">
        <v>438</v>
      </c>
      <c r="G32" s="167" t="s">
        <v>438</v>
      </c>
      <c r="H32" s="245" t="s">
        <v>438</v>
      </c>
      <c r="I32" s="574" t="s">
        <v>438</v>
      </c>
      <c r="J32" s="617" t="s">
        <v>438</v>
      </c>
    </row>
    <row r="33" spans="1:10" ht="15.75" customHeight="1" x14ac:dyDescent="0.2">
      <c r="A33" s="368" t="s">
        <v>335</v>
      </c>
      <c r="B33" s="43" t="s">
        <v>438</v>
      </c>
      <c r="C33" s="43" t="s">
        <v>438</v>
      </c>
      <c r="D33" s="25" t="s">
        <v>438</v>
      </c>
      <c r="E33" s="43" t="s">
        <v>438</v>
      </c>
      <c r="F33" s="43" t="s">
        <v>438</v>
      </c>
      <c r="G33" s="167" t="s">
        <v>438</v>
      </c>
      <c r="H33" s="245" t="s">
        <v>438</v>
      </c>
      <c r="I33" s="574" t="s">
        <v>438</v>
      </c>
      <c r="J33" s="617" t="s">
        <v>438</v>
      </c>
    </row>
    <row r="34" spans="1:10" s="26" customFormat="1" ht="15.75" customHeight="1" x14ac:dyDescent="0.2">
      <c r="A34" s="368" t="s">
        <v>16</v>
      </c>
      <c r="B34" s="43" t="s">
        <v>438</v>
      </c>
      <c r="C34" s="43" t="s">
        <v>438</v>
      </c>
      <c r="D34" s="25" t="s">
        <v>438</v>
      </c>
      <c r="E34" s="43" t="s">
        <v>438</v>
      </c>
      <c r="F34" s="43" t="s">
        <v>438</v>
      </c>
      <c r="G34" s="167" t="s">
        <v>438</v>
      </c>
      <c r="H34" s="245" t="s">
        <v>438</v>
      </c>
      <c r="I34" s="574" t="s">
        <v>438</v>
      </c>
      <c r="J34" s="617" t="s">
        <v>438</v>
      </c>
    </row>
    <row r="35" spans="1:10" ht="15.75" customHeight="1" x14ac:dyDescent="0.2">
      <c r="A35" s="48" t="s">
        <v>323</v>
      </c>
      <c r="B35" s="43">
        <v>60880.024647999999</v>
      </c>
      <c r="C35" s="43">
        <v>55582.929956999993</v>
      </c>
      <c r="D35" s="22">
        <v>-8.6999999999999993</v>
      </c>
      <c r="E35" s="244" t="s">
        <v>438</v>
      </c>
      <c r="F35" s="244" t="s">
        <v>438</v>
      </c>
      <c r="G35" s="167" t="s">
        <v>438</v>
      </c>
      <c r="H35" s="241">
        <v>60880.024647999999</v>
      </c>
      <c r="I35" s="43">
        <v>55582.929956999993</v>
      </c>
      <c r="J35" s="22">
        <v>-8.6999999999999993</v>
      </c>
    </row>
    <row r="36" spans="1:10" s="3" customFormat="1" ht="15.75" customHeight="1" x14ac:dyDescent="0.2">
      <c r="A36" s="13" t="s">
        <v>28</v>
      </c>
      <c r="B36" s="243">
        <v>53707364.476789996</v>
      </c>
      <c r="C36" s="243">
        <v>52171947.978169993</v>
      </c>
      <c r="D36" s="21">
        <v>-2.9</v>
      </c>
      <c r="E36" s="380">
        <v>20097665.971589997</v>
      </c>
      <c r="F36" s="380">
        <v>18830045.67797</v>
      </c>
      <c r="G36" s="167">
        <v>-6.3</v>
      </c>
      <c r="H36" s="380">
        <v>73805030.448379993</v>
      </c>
      <c r="I36" s="243">
        <v>71001993.65614</v>
      </c>
      <c r="J36" s="21">
        <v>-3.8</v>
      </c>
    </row>
    <row r="37" spans="1:10" s="3" customFormat="1" ht="15.75" customHeight="1" x14ac:dyDescent="0.2">
      <c r="A37" s="368" t="s">
        <v>333</v>
      </c>
      <c r="B37" s="43" t="s">
        <v>438</v>
      </c>
      <c r="C37" s="43" t="s">
        <v>438</v>
      </c>
      <c r="D37" s="25" t="s">
        <v>438</v>
      </c>
      <c r="E37" s="43" t="s">
        <v>438</v>
      </c>
      <c r="F37" s="43" t="s">
        <v>438</v>
      </c>
      <c r="G37" s="167" t="s">
        <v>438</v>
      </c>
      <c r="H37" s="245" t="s">
        <v>438</v>
      </c>
      <c r="I37" s="574" t="s">
        <v>438</v>
      </c>
      <c r="J37" s="619" t="s">
        <v>438</v>
      </c>
    </row>
    <row r="38" spans="1:10" s="3" customFormat="1" ht="15.75" customHeight="1" x14ac:dyDescent="0.2">
      <c r="A38" s="368" t="s">
        <v>334</v>
      </c>
      <c r="B38" s="43" t="s">
        <v>438</v>
      </c>
      <c r="C38" s="43" t="s">
        <v>438</v>
      </c>
      <c r="D38" s="25" t="s">
        <v>438</v>
      </c>
      <c r="E38" s="43" t="s">
        <v>438</v>
      </c>
      <c r="F38" s="43" t="s">
        <v>438</v>
      </c>
      <c r="G38" s="167" t="s">
        <v>438</v>
      </c>
      <c r="H38" s="245" t="s">
        <v>438</v>
      </c>
      <c r="I38" s="574" t="s">
        <v>438</v>
      </c>
      <c r="J38" s="619" t="s">
        <v>438</v>
      </c>
    </row>
    <row r="39" spans="1:10" ht="15.75" customHeight="1" x14ac:dyDescent="0.2">
      <c r="A39" s="368" t="s">
        <v>335</v>
      </c>
      <c r="B39" s="43" t="s">
        <v>438</v>
      </c>
      <c r="C39" s="43" t="s">
        <v>438</v>
      </c>
      <c r="D39" s="25" t="s">
        <v>438</v>
      </c>
      <c r="E39" s="43" t="s">
        <v>438</v>
      </c>
      <c r="F39" s="43" t="s">
        <v>438</v>
      </c>
      <c r="G39" s="167" t="s">
        <v>438</v>
      </c>
      <c r="H39" s="245" t="s">
        <v>438</v>
      </c>
      <c r="I39" s="574" t="s">
        <v>438</v>
      </c>
      <c r="J39" s="617" t="s">
        <v>438</v>
      </c>
    </row>
    <row r="40" spans="1:10" ht="15.75" customHeight="1" x14ac:dyDescent="0.2">
      <c r="A40" s="13" t="s">
        <v>27</v>
      </c>
      <c r="B40" s="243">
        <v>15602.345499999999</v>
      </c>
      <c r="C40" s="243">
        <v>12268.418450000001</v>
      </c>
      <c r="D40" s="21">
        <v>-21.4</v>
      </c>
      <c r="E40" s="380">
        <v>45593.132239999999</v>
      </c>
      <c r="F40" s="380">
        <v>-2277.2485400000014</v>
      </c>
      <c r="G40" s="167">
        <v>-105</v>
      </c>
      <c r="H40" s="380">
        <v>61195.477740000002</v>
      </c>
      <c r="I40" s="243">
        <v>9991.1699100000005</v>
      </c>
      <c r="J40" s="21">
        <v>-83.7</v>
      </c>
    </row>
    <row r="41" spans="1:10" ht="15.75" customHeight="1" x14ac:dyDescent="0.2">
      <c r="A41" s="13" t="s">
        <v>26</v>
      </c>
      <c r="B41" s="243">
        <v>-19250.502839999997</v>
      </c>
      <c r="C41" s="243">
        <v>-28113.505509999999</v>
      </c>
      <c r="D41" s="21">
        <v>46</v>
      </c>
      <c r="E41" s="380">
        <v>43211.061679999999</v>
      </c>
      <c r="F41" s="380">
        <v>29770.67715</v>
      </c>
      <c r="G41" s="167">
        <v>-31.1</v>
      </c>
      <c r="H41" s="380">
        <v>23960.558840000002</v>
      </c>
      <c r="I41" s="243">
        <v>1657.1716400000005</v>
      </c>
      <c r="J41" s="21">
        <v>-93.1</v>
      </c>
    </row>
    <row r="42" spans="1:10" ht="15.75" customHeight="1" x14ac:dyDescent="0.2">
      <c r="A42" s="12" t="s">
        <v>336</v>
      </c>
      <c r="B42" s="243">
        <v>1347.557</v>
      </c>
      <c r="C42" s="243">
        <v>1259.6669999999999</v>
      </c>
      <c r="D42" s="25">
        <v>-6.5</v>
      </c>
      <c r="E42" s="396" t="s">
        <v>438</v>
      </c>
      <c r="F42" s="396" t="s">
        <v>438</v>
      </c>
      <c r="G42" s="167" t="s">
        <v>438</v>
      </c>
      <c r="H42" s="380">
        <v>1347.557</v>
      </c>
      <c r="I42" s="243">
        <v>1259.6669999999999</v>
      </c>
      <c r="J42" s="25">
        <v>-6.5</v>
      </c>
    </row>
    <row r="43" spans="1:10" ht="15.75" customHeight="1" x14ac:dyDescent="0.2">
      <c r="A43" s="12" t="s">
        <v>337</v>
      </c>
      <c r="B43" s="575" t="s">
        <v>438</v>
      </c>
      <c r="C43" s="575" t="s">
        <v>438</v>
      </c>
      <c r="D43" s="617" t="s">
        <v>438</v>
      </c>
      <c r="E43" s="396" t="s">
        <v>438</v>
      </c>
      <c r="F43" s="396" t="s">
        <v>438</v>
      </c>
      <c r="G43" s="167" t="s">
        <v>438</v>
      </c>
      <c r="H43" s="400" t="s">
        <v>438</v>
      </c>
      <c r="I43" s="575" t="s">
        <v>438</v>
      </c>
      <c r="J43" s="617" t="s">
        <v>438</v>
      </c>
    </row>
    <row r="44" spans="1:10" ht="15.75" customHeight="1" x14ac:dyDescent="0.2">
      <c r="A44" s="12" t="s">
        <v>338</v>
      </c>
      <c r="B44" s="243">
        <v>4283646.9159199996</v>
      </c>
      <c r="C44" s="243">
        <v>4193715.0520000001</v>
      </c>
      <c r="D44" s="22">
        <v>-2.1</v>
      </c>
      <c r="E44" s="614" t="s">
        <v>438</v>
      </c>
      <c r="F44" s="614" t="s">
        <v>438</v>
      </c>
      <c r="G44" s="167" t="s">
        <v>438</v>
      </c>
      <c r="H44" s="380">
        <v>4283646.9159199996</v>
      </c>
      <c r="I44" s="243">
        <v>4193715.0520000001</v>
      </c>
      <c r="J44" s="22">
        <v>-2.1</v>
      </c>
    </row>
    <row r="45" spans="1:10" ht="15.75" customHeight="1" x14ac:dyDescent="0.2">
      <c r="A45" s="12" t="s">
        <v>339</v>
      </c>
      <c r="B45" s="243">
        <v>-618.29899999999998</v>
      </c>
      <c r="C45" s="575" t="s">
        <v>438</v>
      </c>
      <c r="D45" s="21">
        <v>-100</v>
      </c>
      <c r="E45" s="396" t="s">
        <v>438</v>
      </c>
      <c r="F45" s="396" t="s">
        <v>438</v>
      </c>
      <c r="G45" s="167" t="s">
        <v>438</v>
      </c>
      <c r="H45" s="380">
        <v>-618.29899999999998</v>
      </c>
      <c r="I45" s="575" t="s">
        <v>438</v>
      </c>
      <c r="J45" s="21">
        <v>-100</v>
      </c>
    </row>
    <row r="46" spans="1:10" ht="15.75" customHeight="1" x14ac:dyDescent="0.2">
      <c r="A46" s="18" t="s">
        <v>340</v>
      </c>
      <c r="B46" s="576" t="s">
        <v>438</v>
      </c>
      <c r="C46" s="576" t="s">
        <v>438</v>
      </c>
      <c r="D46" s="618" t="s">
        <v>438</v>
      </c>
      <c r="E46" s="615" t="s">
        <v>438</v>
      </c>
      <c r="F46" s="615" t="s">
        <v>438</v>
      </c>
      <c r="G46" s="168" t="s">
        <v>438</v>
      </c>
      <c r="H46" s="599" t="s">
        <v>438</v>
      </c>
      <c r="I46" s="576" t="s">
        <v>438</v>
      </c>
      <c r="J46" s="618" t="s">
        <v>438</v>
      </c>
    </row>
    <row r="47" spans="1:10" ht="15.75" customHeight="1" x14ac:dyDescent="0.2">
      <c r="A47" s="46"/>
    </row>
    <row r="48" spans="1:10" ht="15.75" customHeight="1" x14ac:dyDescent="0.2">
      <c r="A48" s="156"/>
    </row>
    <row r="49" spans="1:10" ht="15.75" customHeight="1" x14ac:dyDescent="0.25">
      <c r="A49" s="148" t="s">
        <v>320</v>
      </c>
      <c r="B49" s="648"/>
      <c r="C49" s="648"/>
      <c r="D49" s="648"/>
      <c r="E49" s="652"/>
      <c r="F49" s="652"/>
      <c r="G49" s="652"/>
      <c r="H49" s="652"/>
      <c r="I49" s="652"/>
      <c r="J49" s="652"/>
    </row>
    <row r="50" spans="1:10" ht="15.75" customHeight="1" x14ac:dyDescent="0.25">
      <c r="A50" s="164"/>
      <c r="B50" s="369"/>
      <c r="C50" s="369"/>
      <c r="D50" s="369"/>
      <c r="E50" s="370"/>
      <c r="F50" s="370"/>
      <c r="G50" s="370"/>
      <c r="H50" s="370"/>
      <c r="I50" s="370"/>
      <c r="J50" s="370"/>
    </row>
    <row r="51" spans="1:10" s="3" customFormat="1" ht="15.75" customHeight="1" x14ac:dyDescent="0.25">
      <c r="A51" s="626" t="s">
        <v>101</v>
      </c>
      <c r="B51" s="397" t="s">
        <v>0</v>
      </c>
      <c r="C51" s="398"/>
      <c r="D51" s="265"/>
      <c r="E51" s="41"/>
      <c r="F51" s="41"/>
      <c r="G51" s="39"/>
      <c r="H51" s="41"/>
      <c r="I51" s="41"/>
      <c r="J51" s="39"/>
    </row>
    <row r="52" spans="1:10" s="3" customFormat="1" ht="15.75" customHeight="1" x14ac:dyDescent="0.2">
      <c r="A52" s="142"/>
      <c r="B52" s="153" t="s">
        <v>439</v>
      </c>
      <c r="C52" s="153" t="s">
        <v>440</v>
      </c>
      <c r="D52" s="261" t="s">
        <v>3</v>
      </c>
      <c r="E52" s="41"/>
      <c r="F52" s="41"/>
      <c r="G52" s="39"/>
      <c r="H52" s="41"/>
      <c r="I52" s="41"/>
      <c r="J52" s="39"/>
    </row>
    <row r="53" spans="1:10" s="3" customFormat="1" ht="15.75" customHeight="1" x14ac:dyDescent="0.2">
      <c r="A53" s="562" t="s">
        <v>438</v>
      </c>
      <c r="B53" s="45"/>
      <c r="C53" s="262"/>
      <c r="D53" s="17" t="s">
        <v>4</v>
      </c>
      <c r="E53" s="39"/>
      <c r="F53" s="39"/>
      <c r="G53" s="39"/>
      <c r="H53" s="39"/>
      <c r="I53" s="39"/>
      <c r="J53" s="39"/>
    </row>
    <row r="54" spans="1:10" s="3" customFormat="1" ht="15.75" customHeight="1" x14ac:dyDescent="0.2">
      <c r="A54" s="14" t="s">
        <v>30</v>
      </c>
      <c r="B54" s="243">
        <v>2257010.16004</v>
      </c>
      <c r="C54" s="399">
        <v>2198997.54629</v>
      </c>
      <c r="D54" s="22">
        <v>-2.6</v>
      </c>
      <c r="E54" s="34"/>
      <c r="F54" s="5"/>
      <c r="G54" s="31"/>
      <c r="H54" s="36"/>
      <c r="I54" s="36"/>
      <c r="J54" s="31"/>
    </row>
    <row r="55" spans="1:10" s="3" customFormat="1" ht="15.75" customHeight="1" x14ac:dyDescent="0.2">
      <c r="A55" s="37" t="s">
        <v>341</v>
      </c>
      <c r="B55" s="43">
        <v>1325286.6366500002</v>
      </c>
      <c r="C55" s="43">
        <v>1188424.1834800001</v>
      </c>
      <c r="D55" s="22">
        <v>-10.3</v>
      </c>
      <c r="E55" s="34"/>
      <c r="F55" s="5"/>
      <c r="G55" s="33"/>
      <c r="H55" s="32"/>
      <c r="I55" s="32"/>
      <c r="J55" s="31"/>
    </row>
    <row r="56" spans="1:10" s="3" customFormat="1" ht="15.75" customHeight="1" x14ac:dyDescent="0.2">
      <c r="A56" s="37" t="s">
        <v>342</v>
      </c>
      <c r="B56" s="197">
        <v>931723.52338999999</v>
      </c>
      <c r="C56" s="197">
        <v>1010573.3628100001</v>
      </c>
      <c r="D56" s="22">
        <v>8.5</v>
      </c>
      <c r="E56" s="34"/>
      <c r="F56" s="5"/>
      <c r="G56" s="33"/>
      <c r="H56" s="36"/>
      <c r="I56" s="36"/>
      <c r="J56" s="31"/>
    </row>
    <row r="57" spans="1:10" s="3" customFormat="1" ht="15.75" customHeight="1" x14ac:dyDescent="0.2">
      <c r="A57" s="368" t="s">
        <v>6</v>
      </c>
      <c r="B57" s="43" t="s">
        <v>438</v>
      </c>
      <c r="C57" s="43" t="s">
        <v>438</v>
      </c>
      <c r="D57" s="25" t="s">
        <v>438</v>
      </c>
      <c r="E57" s="34"/>
      <c r="F57" s="5"/>
      <c r="G57" s="33"/>
      <c r="H57" s="32"/>
      <c r="I57" s="32"/>
      <c r="J57" s="31"/>
    </row>
    <row r="58" spans="1:10" s="3" customFormat="1" ht="15.75" customHeight="1" x14ac:dyDescent="0.2">
      <c r="A58" s="368" t="s">
        <v>7</v>
      </c>
      <c r="B58" s="43" t="s">
        <v>438</v>
      </c>
      <c r="C58" s="43" t="s">
        <v>438</v>
      </c>
      <c r="D58" s="25" t="s">
        <v>438</v>
      </c>
      <c r="E58" s="34"/>
      <c r="F58" s="5"/>
      <c r="G58" s="33"/>
      <c r="H58" s="32"/>
      <c r="I58" s="32"/>
      <c r="J58" s="31"/>
    </row>
    <row r="59" spans="1:10" s="3" customFormat="1" ht="15.75" customHeight="1" x14ac:dyDescent="0.2">
      <c r="A59" s="368" t="s">
        <v>8</v>
      </c>
      <c r="B59" s="43" t="s">
        <v>438</v>
      </c>
      <c r="C59" s="43" t="s">
        <v>438</v>
      </c>
      <c r="D59" s="25" t="s">
        <v>438</v>
      </c>
      <c r="E59" s="34"/>
      <c r="F59" s="5"/>
      <c r="G59" s="33"/>
      <c r="H59" s="32"/>
      <c r="I59" s="32"/>
      <c r="J59" s="31"/>
    </row>
    <row r="60" spans="1:10" s="3" customFormat="1" ht="15.75" customHeight="1" x14ac:dyDescent="0.2">
      <c r="A60" s="13" t="s">
        <v>29</v>
      </c>
      <c r="B60" s="243">
        <v>32512.231950000001</v>
      </c>
      <c r="C60" s="243">
        <v>37224.658949999997</v>
      </c>
      <c r="D60" s="22">
        <v>14.5</v>
      </c>
      <c r="E60" s="34"/>
      <c r="F60" s="5"/>
      <c r="G60" s="33"/>
      <c r="H60" s="32"/>
      <c r="I60" s="32"/>
      <c r="J60" s="31"/>
    </row>
    <row r="61" spans="1:10" s="3" customFormat="1" ht="15.75" customHeight="1" x14ac:dyDescent="0.2">
      <c r="A61" s="37" t="s">
        <v>341</v>
      </c>
      <c r="B61" s="43">
        <v>11640.837</v>
      </c>
      <c r="C61" s="43">
        <v>22562.969000000001</v>
      </c>
      <c r="D61" s="22">
        <v>93.8</v>
      </c>
      <c r="E61" s="34"/>
      <c r="F61" s="5"/>
      <c r="G61" s="33"/>
      <c r="H61" s="32"/>
      <c r="I61" s="32"/>
      <c r="J61" s="31"/>
    </row>
    <row r="62" spans="1:10" s="3" customFormat="1" ht="15.75" customHeight="1" x14ac:dyDescent="0.2">
      <c r="A62" s="37" t="s">
        <v>342</v>
      </c>
      <c r="B62" s="43">
        <v>20871.394950000002</v>
      </c>
      <c r="C62" s="43">
        <v>14661.68995</v>
      </c>
      <c r="D62" s="22">
        <v>-29.8</v>
      </c>
      <c r="E62" s="34"/>
      <c r="F62" s="5"/>
      <c r="G62" s="33"/>
      <c r="H62" s="32"/>
      <c r="I62" s="32"/>
      <c r="J62" s="31"/>
    </row>
    <row r="63" spans="1:10" s="3" customFormat="1" ht="15.75" customHeight="1" x14ac:dyDescent="0.2">
      <c r="A63" s="368" t="s">
        <v>6</v>
      </c>
      <c r="B63" s="43" t="s">
        <v>438</v>
      </c>
      <c r="C63" s="43" t="s">
        <v>438</v>
      </c>
      <c r="D63" s="25" t="s">
        <v>438</v>
      </c>
      <c r="E63" s="34"/>
      <c r="F63" s="5"/>
      <c r="G63" s="33"/>
      <c r="H63" s="32"/>
      <c r="I63" s="32"/>
      <c r="J63" s="31"/>
    </row>
    <row r="64" spans="1:10" s="3" customFormat="1" ht="15.75" customHeight="1" x14ac:dyDescent="0.2">
      <c r="A64" s="368" t="s">
        <v>7</v>
      </c>
      <c r="B64" s="43" t="s">
        <v>438</v>
      </c>
      <c r="C64" s="43" t="s">
        <v>438</v>
      </c>
      <c r="D64" s="25" t="s">
        <v>438</v>
      </c>
      <c r="E64" s="34"/>
      <c r="F64" s="5"/>
      <c r="G64" s="33"/>
      <c r="H64" s="32"/>
      <c r="I64" s="32"/>
      <c r="J64" s="31"/>
    </row>
    <row r="65" spans="1:10" s="3" customFormat="1" ht="15.75" customHeight="1" x14ac:dyDescent="0.2">
      <c r="A65" s="368" t="s">
        <v>8</v>
      </c>
      <c r="B65" s="43" t="s">
        <v>438</v>
      </c>
      <c r="C65" s="43" t="s">
        <v>438</v>
      </c>
      <c r="D65" s="25" t="s">
        <v>438</v>
      </c>
      <c r="E65" s="34"/>
      <c r="F65" s="5"/>
      <c r="G65" s="33"/>
      <c r="H65" s="32"/>
      <c r="I65" s="32"/>
      <c r="J65" s="31"/>
    </row>
    <row r="66" spans="1:10" s="3" customFormat="1" ht="15.75" customHeight="1" x14ac:dyDescent="0.2">
      <c r="A66" s="38" t="s">
        <v>343</v>
      </c>
      <c r="B66" s="243">
        <v>186569.99700000003</v>
      </c>
      <c r="C66" s="243">
        <v>103082.55799999999</v>
      </c>
      <c r="D66" s="22">
        <v>-44.7</v>
      </c>
      <c r="E66" s="34"/>
      <c r="F66" s="5"/>
      <c r="G66" s="33"/>
      <c r="H66" s="32"/>
      <c r="I66" s="32"/>
      <c r="J66" s="31"/>
    </row>
    <row r="67" spans="1:10" s="3" customFormat="1" ht="15.75" customHeight="1" x14ac:dyDescent="0.2">
      <c r="A67" s="37" t="s">
        <v>341</v>
      </c>
      <c r="B67" s="43">
        <v>46646.103999999999</v>
      </c>
      <c r="C67" s="43">
        <v>90731.178999999989</v>
      </c>
      <c r="D67" s="22">
        <v>94.5</v>
      </c>
      <c r="E67" s="34"/>
      <c r="F67" s="5"/>
      <c r="G67" s="33"/>
      <c r="H67" s="32"/>
      <c r="I67" s="32"/>
      <c r="J67" s="31"/>
    </row>
    <row r="68" spans="1:10" s="3" customFormat="1" ht="15.75" customHeight="1" x14ac:dyDescent="0.2">
      <c r="A68" s="37" t="s">
        <v>342</v>
      </c>
      <c r="B68" s="43">
        <v>139923.89300000001</v>
      </c>
      <c r="C68" s="43">
        <v>12351.379000000001</v>
      </c>
      <c r="D68" s="22">
        <v>-91.2</v>
      </c>
      <c r="E68" s="34"/>
      <c r="F68" s="5"/>
      <c r="G68" s="33"/>
      <c r="H68" s="32"/>
      <c r="I68" s="32"/>
      <c r="J68" s="31"/>
    </row>
    <row r="69" spans="1:10" s="3" customFormat="1" ht="15.75" customHeight="1" x14ac:dyDescent="0.2">
      <c r="A69" s="38" t="s">
        <v>344</v>
      </c>
      <c r="B69" s="243">
        <v>233945.20299999998</v>
      </c>
      <c r="C69" s="243">
        <v>76870.287000000011</v>
      </c>
      <c r="D69" s="22">
        <v>-67.099999999999994</v>
      </c>
      <c r="E69" s="34"/>
      <c r="F69" s="5"/>
      <c r="G69" s="33"/>
      <c r="H69" s="32"/>
      <c r="I69" s="32"/>
      <c r="J69" s="31"/>
    </row>
    <row r="70" spans="1:10" s="3" customFormat="1" ht="15.75" customHeight="1" x14ac:dyDescent="0.2">
      <c r="A70" s="37" t="s">
        <v>341</v>
      </c>
      <c r="B70" s="43">
        <v>71224.254000000001</v>
      </c>
      <c r="C70" s="43">
        <v>76870.287000000011</v>
      </c>
      <c r="D70" s="22">
        <v>7.9</v>
      </c>
      <c r="E70" s="34"/>
      <c r="F70" s="5"/>
      <c r="G70" s="33"/>
      <c r="H70" s="32"/>
      <c r="I70" s="32"/>
      <c r="J70" s="31"/>
    </row>
    <row r="71" spans="1:10" s="3" customFormat="1" ht="15.75" customHeight="1" x14ac:dyDescent="0.2">
      <c r="A71" s="45" t="s">
        <v>342</v>
      </c>
      <c r="B71" s="44">
        <v>162720.94899999999</v>
      </c>
      <c r="C71" s="246" t="s">
        <v>438</v>
      </c>
      <c r="D71" s="35">
        <v>-100</v>
      </c>
      <c r="E71" s="34"/>
      <c r="F71" s="5"/>
      <c r="G71" s="33"/>
      <c r="H71" s="32"/>
      <c r="I71" s="32"/>
      <c r="J71" s="31"/>
    </row>
    <row r="72" spans="1:10" s="3" customFormat="1" ht="15.75" customHeight="1" x14ac:dyDescent="0.25">
      <c r="A72" s="165"/>
      <c r="B72" s="29"/>
      <c r="C72" s="29"/>
      <c r="D72" s="29"/>
      <c r="E72" s="30"/>
      <c r="F72" s="30"/>
      <c r="G72" s="30"/>
      <c r="H72" s="30"/>
      <c r="I72" s="30"/>
      <c r="J72" s="30"/>
    </row>
    <row r="73" spans="1:10" ht="15.75" customHeight="1" x14ac:dyDescent="0.2">
      <c r="A73" s="156"/>
    </row>
    <row r="74" spans="1:10" ht="15.75" customHeight="1" x14ac:dyDescent="0.25">
      <c r="A74" s="148" t="s">
        <v>321</v>
      </c>
      <c r="C74" s="24"/>
      <c r="D74" s="23"/>
      <c r="E74" s="24"/>
      <c r="F74" s="24"/>
      <c r="G74" s="23"/>
      <c r="H74" s="24"/>
      <c r="I74" s="24"/>
      <c r="J74" s="23"/>
    </row>
    <row r="75" spans="1:10" ht="20.100000000000001" customHeight="1" x14ac:dyDescent="0.25">
      <c r="A75" s="150"/>
      <c r="B75" s="648"/>
      <c r="C75" s="648"/>
      <c r="D75" s="648"/>
      <c r="E75" s="648"/>
      <c r="F75" s="648"/>
      <c r="G75" s="648"/>
      <c r="H75" s="648"/>
      <c r="I75" s="648"/>
      <c r="J75" s="648"/>
    </row>
    <row r="76" spans="1:10" ht="15.75" customHeight="1" x14ac:dyDescent="0.25">
      <c r="A76" s="626" t="s">
        <v>101</v>
      </c>
      <c r="B76" s="649" t="s">
        <v>0</v>
      </c>
      <c r="C76" s="650"/>
      <c r="D76" s="650"/>
      <c r="E76" s="649" t="s">
        <v>1</v>
      </c>
      <c r="F76" s="650"/>
      <c r="G76" s="651"/>
      <c r="H76" s="650" t="s">
        <v>2</v>
      </c>
      <c r="I76" s="650"/>
      <c r="J76" s="651"/>
    </row>
    <row r="77" spans="1:10" ht="15.75" customHeight="1" x14ac:dyDescent="0.2">
      <c r="A77" s="142"/>
      <c r="B77" s="153" t="s">
        <v>439</v>
      </c>
      <c r="C77" s="153" t="s">
        <v>440</v>
      </c>
      <c r="D77" s="19" t="s">
        <v>3</v>
      </c>
      <c r="E77" s="153" t="s">
        <v>439</v>
      </c>
      <c r="F77" s="153" t="s">
        <v>440</v>
      </c>
      <c r="G77" s="19" t="s">
        <v>3</v>
      </c>
      <c r="H77" s="153" t="s">
        <v>439</v>
      </c>
      <c r="I77" s="153" t="s">
        <v>440</v>
      </c>
      <c r="J77" s="19" t="s">
        <v>3</v>
      </c>
    </row>
    <row r="78" spans="1:10" ht="15.75" customHeight="1" x14ac:dyDescent="0.2">
      <c r="A78" s="562" t="s">
        <v>438</v>
      </c>
      <c r="B78" s="15"/>
      <c r="C78" s="15"/>
      <c r="D78" s="17" t="s">
        <v>4</v>
      </c>
      <c r="E78" s="16"/>
      <c r="F78" s="16"/>
      <c r="G78" s="15" t="s">
        <v>4</v>
      </c>
      <c r="H78" s="16"/>
      <c r="I78" s="16"/>
      <c r="J78" s="15" t="s">
        <v>4</v>
      </c>
    </row>
    <row r="79" spans="1:10" ht="15.75" customHeight="1" x14ac:dyDescent="0.2">
      <c r="A79" s="14" t="s">
        <v>30</v>
      </c>
      <c r="B79" s="400">
        <v>8176069.6197299995</v>
      </c>
      <c r="C79" s="400">
        <v>6342157.4682400003</v>
      </c>
      <c r="D79" s="22">
        <v>-22.4</v>
      </c>
      <c r="E79" s="243">
        <v>4704704.8972399998</v>
      </c>
      <c r="F79" s="243">
        <v>5428370.3921400001</v>
      </c>
      <c r="G79" s="172">
        <v>15.4</v>
      </c>
      <c r="H79" s="400">
        <v>12880774.516969999</v>
      </c>
      <c r="I79" s="400">
        <v>11770527.860380001</v>
      </c>
      <c r="J79" s="22">
        <v>-8.6</v>
      </c>
    </row>
    <row r="80" spans="1:10" ht="15.75" customHeight="1" x14ac:dyDescent="0.25">
      <c r="A80" s="20" t="s">
        <v>9</v>
      </c>
      <c r="B80" s="241">
        <v>8088517.7640000004</v>
      </c>
      <c r="C80" s="241">
        <v>6193318.0199600002</v>
      </c>
      <c r="D80" s="250">
        <v>-23.4</v>
      </c>
      <c r="E80" s="574" t="s">
        <v>438</v>
      </c>
      <c r="F80" s="574" t="s">
        <v>438</v>
      </c>
      <c r="G80" s="596" t="s">
        <v>438</v>
      </c>
      <c r="H80" s="245">
        <v>8088517.7640000004</v>
      </c>
      <c r="I80" s="245">
        <v>6193318.0199600002</v>
      </c>
      <c r="J80" s="21">
        <v>-23.4</v>
      </c>
    </row>
    <row r="81" spans="1:10" ht="15.75" customHeight="1" x14ac:dyDescent="0.25">
      <c r="A81" s="20" t="s">
        <v>10</v>
      </c>
      <c r="B81" s="241">
        <v>87551.855729999996</v>
      </c>
      <c r="C81" s="241">
        <v>91267.043279999998</v>
      </c>
      <c r="D81" s="250">
        <v>4.2</v>
      </c>
      <c r="E81" s="43">
        <v>4704704.8972399998</v>
      </c>
      <c r="F81" s="43">
        <v>5428370.3921400001</v>
      </c>
      <c r="G81" s="167">
        <v>15.4</v>
      </c>
      <c r="H81" s="245">
        <v>4792256.7529699998</v>
      </c>
      <c r="I81" s="245">
        <v>5519637.43542</v>
      </c>
      <c r="J81" s="21">
        <v>15.2</v>
      </c>
    </row>
    <row r="82" spans="1:10" ht="15.75" customHeight="1" x14ac:dyDescent="0.2">
      <c r="A82" s="368" t="s">
        <v>345</v>
      </c>
      <c r="B82" s="43" t="s">
        <v>438</v>
      </c>
      <c r="C82" s="43" t="s">
        <v>438</v>
      </c>
      <c r="D82" s="25" t="s">
        <v>438</v>
      </c>
      <c r="E82" s="43" t="s">
        <v>438</v>
      </c>
      <c r="F82" s="43" t="s">
        <v>438</v>
      </c>
      <c r="G82" s="167" t="s">
        <v>438</v>
      </c>
      <c r="H82" s="245" t="s">
        <v>438</v>
      </c>
      <c r="I82" s="245" t="s">
        <v>438</v>
      </c>
      <c r="J82" s="619" t="s">
        <v>438</v>
      </c>
    </row>
    <row r="83" spans="1:10" ht="15.75" customHeight="1" x14ac:dyDescent="0.2">
      <c r="A83" s="368" t="s">
        <v>12</v>
      </c>
      <c r="B83" s="244" t="s">
        <v>438</v>
      </c>
      <c r="C83" s="244" t="s">
        <v>438</v>
      </c>
      <c r="D83" s="25" t="s">
        <v>438</v>
      </c>
      <c r="E83" s="43" t="s">
        <v>438</v>
      </c>
      <c r="F83" s="43" t="s">
        <v>438</v>
      </c>
      <c r="G83" s="167" t="s">
        <v>438</v>
      </c>
      <c r="H83" s="245" t="s">
        <v>438</v>
      </c>
      <c r="I83" s="245" t="s">
        <v>438</v>
      </c>
      <c r="J83" s="619" t="s">
        <v>438</v>
      </c>
    </row>
    <row r="84" spans="1:10" ht="15.75" customHeight="1" x14ac:dyDescent="0.2">
      <c r="A84" s="368" t="s">
        <v>13</v>
      </c>
      <c r="B84" s="244" t="s">
        <v>438</v>
      </c>
      <c r="C84" s="244" t="s">
        <v>438</v>
      </c>
      <c r="D84" s="25" t="s">
        <v>438</v>
      </c>
      <c r="E84" s="43" t="s">
        <v>438</v>
      </c>
      <c r="F84" s="43" t="s">
        <v>438</v>
      </c>
      <c r="G84" s="167" t="s">
        <v>438</v>
      </c>
      <c r="H84" s="245" t="s">
        <v>438</v>
      </c>
      <c r="I84" s="245" t="s">
        <v>438</v>
      </c>
      <c r="J84" s="619" t="s">
        <v>438</v>
      </c>
    </row>
    <row r="85" spans="1:10" ht="15.75" customHeight="1" x14ac:dyDescent="0.2">
      <c r="A85" s="368" t="s">
        <v>346</v>
      </c>
      <c r="B85" s="43" t="s">
        <v>438</v>
      </c>
      <c r="C85" s="43" t="s">
        <v>438</v>
      </c>
      <c r="D85" s="25" t="s">
        <v>438</v>
      </c>
      <c r="E85" s="43" t="s">
        <v>438</v>
      </c>
      <c r="F85" s="43" t="s">
        <v>438</v>
      </c>
      <c r="G85" s="167" t="s">
        <v>438</v>
      </c>
      <c r="H85" s="245" t="s">
        <v>438</v>
      </c>
      <c r="I85" s="245" t="s">
        <v>438</v>
      </c>
      <c r="J85" s="617" t="s">
        <v>438</v>
      </c>
    </row>
    <row r="86" spans="1:10" ht="15.75" customHeight="1" x14ac:dyDescent="0.2">
      <c r="A86" s="368" t="s">
        <v>12</v>
      </c>
      <c r="B86" s="244" t="s">
        <v>438</v>
      </c>
      <c r="C86" s="244" t="s">
        <v>438</v>
      </c>
      <c r="D86" s="25" t="s">
        <v>438</v>
      </c>
      <c r="E86" s="43" t="s">
        <v>438</v>
      </c>
      <c r="F86" s="43" t="s">
        <v>438</v>
      </c>
      <c r="G86" s="167" t="s">
        <v>438</v>
      </c>
      <c r="H86" s="245" t="s">
        <v>438</v>
      </c>
      <c r="I86" s="245" t="s">
        <v>438</v>
      </c>
      <c r="J86" s="619" t="s">
        <v>438</v>
      </c>
    </row>
    <row r="87" spans="1:10" s="3" customFormat="1" ht="15.75" customHeight="1" x14ac:dyDescent="0.2">
      <c r="A87" s="368" t="s">
        <v>13</v>
      </c>
      <c r="B87" s="244" t="s">
        <v>438</v>
      </c>
      <c r="C87" s="244" t="s">
        <v>438</v>
      </c>
      <c r="D87" s="25" t="s">
        <v>438</v>
      </c>
      <c r="E87" s="43" t="s">
        <v>438</v>
      </c>
      <c r="F87" s="43" t="s">
        <v>438</v>
      </c>
      <c r="G87" s="167" t="s">
        <v>438</v>
      </c>
      <c r="H87" s="245" t="s">
        <v>438</v>
      </c>
      <c r="I87" s="245" t="s">
        <v>438</v>
      </c>
      <c r="J87" s="619" t="s">
        <v>438</v>
      </c>
    </row>
    <row r="88" spans="1:10" s="3" customFormat="1" ht="15.75" customHeight="1" x14ac:dyDescent="0.2">
      <c r="A88" s="20" t="s">
        <v>33</v>
      </c>
      <c r="B88" s="574" t="s">
        <v>438</v>
      </c>
      <c r="C88" s="43">
        <v>57572.404999999999</v>
      </c>
      <c r="D88" s="619" t="s">
        <v>438</v>
      </c>
      <c r="E88" s="574" t="s">
        <v>438</v>
      </c>
      <c r="F88" s="574" t="s">
        <v>438</v>
      </c>
      <c r="G88" s="596" t="s">
        <v>438</v>
      </c>
      <c r="H88" s="245" t="s">
        <v>438</v>
      </c>
      <c r="I88" s="245">
        <v>57572.404999999999</v>
      </c>
      <c r="J88" s="619" t="s">
        <v>438</v>
      </c>
    </row>
    <row r="89" spans="1:10" ht="15.75" customHeight="1" x14ac:dyDescent="0.2">
      <c r="A89" s="20" t="s">
        <v>347</v>
      </c>
      <c r="B89" s="43">
        <v>7988179.14573</v>
      </c>
      <c r="C89" s="241">
        <v>6097386.1092400001</v>
      </c>
      <c r="D89" s="21">
        <v>-23.7</v>
      </c>
      <c r="E89" s="43">
        <v>4700922.3792099999</v>
      </c>
      <c r="F89" s="43">
        <v>5425163.5874000005</v>
      </c>
      <c r="G89" s="167">
        <v>15.4</v>
      </c>
      <c r="H89" s="245">
        <v>12689101.524939999</v>
      </c>
      <c r="I89" s="245">
        <v>11522549.69664</v>
      </c>
      <c r="J89" s="21">
        <v>-9.1999999999999993</v>
      </c>
    </row>
    <row r="90" spans="1:10" ht="15.75" customHeight="1" x14ac:dyDescent="0.2">
      <c r="A90" s="20" t="s">
        <v>9</v>
      </c>
      <c r="B90" s="43">
        <v>7902234.199</v>
      </c>
      <c r="C90" s="241">
        <v>6007575.9559599999</v>
      </c>
      <c r="D90" s="21">
        <v>-24</v>
      </c>
      <c r="E90" s="574" t="s">
        <v>438</v>
      </c>
      <c r="F90" s="574" t="s">
        <v>438</v>
      </c>
      <c r="G90" s="596" t="s">
        <v>438</v>
      </c>
      <c r="H90" s="245">
        <v>7902234.199</v>
      </c>
      <c r="I90" s="245">
        <v>6007575.9559599999</v>
      </c>
      <c r="J90" s="21">
        <v>-24</v>
      </c>
    </row>
    <row r="91" spans="1:10" ht="15.75" customHeight="1" x14ac:dyDescent="0.2">
      <c r="A91" s="20" t="s">
        <v>10</v>
      </c>
      <c r="B91" s="43">
        <v>85944.946729999996</v>
      </c>
      <c r="C91" s="146">
        <v>89810.153279999999</v>
      </c>
      <c r="D91" s="21">
        <v>4.5</v>
      </c>
      <c r="E91" s="43">
        <v>4700922.3792099999</v>
      </c>
      <c r="F91" s="43">
        <v>5425163.5874000005</v>
      </c>
      <c r="G91" s="167">
        <v>15.4</v>
      </c>
      <c r="H91" s="245">
        <v>4786867.3259399999</v>
      </c>
      <c r="I91" s="245">
        <v>5514973.7406800007</v>
      </c>
      <c r="J91" s="21">
        <v>15.2</v>
      </c>
    </row>
    <row r="92" spans="1:10" ht="15.75" customHeight="1" x14ac:dyDescent="0.2">
      <c r="A92" s="368" t="s">
        <v>345</v>
      </c>
      <c r="B92" s="43" t="s">
        <v>438</v>
      </c>
      <c r="C92" s="43" t="s">
        <v>438</v>
      </c>
      <c r="D92" s="25" t="s">
        <v>438</v>
      </c>
      <c r="E92" s="43" t="s">
        <v>438</v>
      </c>
      <c r="F92" s="43" t="s">
        <v>438</v>
      </c>
      <c r="G92" s="167" t="s">
        <v>438</v>
      </c>
      <c r="H92" s="245" t="s">
        <v>438</v>
      </c>
      <c r="I92" s="245" t="s">
        <v>438</v>
      </c>
      <c r="J92" s="619" t="s">
        <v>438</v>
      </c>
    </row>
    <row r="93" spans="1:10" ht="15.75" customHeight="1" x14ac:dyDescent="0.2">
      <c r="A93" s="368" t="s">
        <v>12</v>
      </c>
      <c r="B93" s="244" t="s">
        <v>438</v>
      </c>
      <c r="C93" s="244" t="s">
        <v>438</v>
      </c>
      <c r="D93" s="25" t="s">
        <v>438</v>
      </c>
      <c r="E93" s="43" t="s">
        <v>438</v>
      </c>
      <c r="F93" s="43" t="s">
        <v>438</v>
      </c>
      <c r="G93" s="167" t="s">
        <v>438</v>
      </c>
      <c r="H93" s="245" t="s">
        <v>438</v>
      </c>
      <c r="I93" s="245" t="s">
        <v>438</v>
      </c>
      <c r="J93" s="619" t="s">
        <v>438</v>
      </c>
    </row>
    <row r="94" spans="1:10" ht="15.75" customHeight="1" x14ac:dyDescent="0.2">
      <c r="A94" s="368" t="s">
        <v>13</v>
      </c>
      <c r="B94" s="244" t="s">
        <v>438</v>
      </c>
      <c r="C94" s="244" t="s">
        <v>438</v>
      </c>
      <c r="D94" s="25" t="s">
        <v>438</v>
      </c>
      <c r="E94" s="43" t="s">
        <v>438</v>
      </c>
      <c r="F94" s="43" t="s">
        <v>438</v>
      </c>
      <c r="G94" s="167" t="s">
        <v>438</v>
      </c>
      <c r="H94" s="245" t="s">
        <v>438</v>
      </c>
      <c r="I94" s="245" t="s">
        <v>438</v>
      </c>
      <c r="J94" s="619" t="s">
        <v>438</v>
      </c>
    </row>
    <row r="95" spans="1:10" ht="15.75" customHeight="1" x14ac:dyDescent="0.2">
      <c r="A95" s="368" t="s">
        <v>346</v>
      </c>
      <c r="B95" s="43" t="s">
        <v>438</v>
      </c>
      <c r="C95" s="43" t="s">
        <v>438</v>
      </c>
      <c r="D95" s="25" t="s">
        <v>438</v>
      </c>
      <c r="E95" s="43" t="s">
        <v>438</v>
      </c>
      <c r="F95" s="43" t="s">
        <v>438</v>
      </c>
      <c r="G95" s="167" t="s">
        <v>438</v>
      </c>
      <c r="H95" s="245" t="s">
        <v>438</v>
      </c>
      <c r="I95" s="245" t="s">
        <v>438</v>
      </c>
      <c r="J95" s="617" t="s">
        <v>438</v>
      </c>
    </row>
    <row r="96" spans="1:10" ht="15.75" customHeight="1" x14ac:dyDescent="0.2">
      <c r="A96" s="368" t="s">
        <v>12</v>
      </c>
      <c r="B96" s="244" t="s">
        <v>438</v>
      </c>
      <c r="C96" s="244" t="s">
        <v>438</v>
      </c>
      <c r="D96" s="25" t="s">
        <v>438</v>
      </c>
      <c r="E96" s="43" t="s">
        <v>438</v>
      </c>
      <c r="F96" s="43" t="s">
        <v>438</v>
      </c>
      <c r="G96" s="167" t="s">
        <v>438</v>
      </c>
      <c r="H96" s="245" t="s">
        <v>438</v>
      </c>
      <c r="I96" s="245" t="s">
        <v>438</v>
      </c>
      <c r="J96" s="619" t="s">
        <v>438</v>
      </c>
    </row>
    <row r="97" spans="1:10" ht="15.75" customHeight="1" x14ac:dyDescent="0.2">
      <c r="A97" s="368" t="s">
        <v>13</v>
      </c>
      <c r="B97" s="244" t="s">
        <v>438</v>
      </c>
      <c r="C97" s="244" t="s">
        <v>438</v>
      </c>
      <c r="D97" s="25" t="s">
        <v>438</v>
      </c>
      <c r="E97" s="43" t="s">
        <v>438</v>
      </c>
      <c r="F97" s="43" t="s">
        <v>438</v>
      </c>
      <c r="G97" s="167" t="s">
        <v>438</v>
      </c>
      <c r="H97" s="245" t="s">
        <v>438</v>
      </c>
      <c r="I97" s="245" t="s">
        <v>438</v>
      </c>
      <c r="J97" s="619" t="s">
        <v>438</v>
      </c>
    </row>
    <row r="98" spans="1:10" ht="15.75" customHeight="1" x14ac:dyDescent="0.2">
      <c r="A98" s="20" t="s">
        <v>357</v>
      </c>
      <c r="B98" s="241">
        <v>187890.47399999999</v>
      </c>
      <c r="C98" s="241">
        <v>187198.95400000003</v>
      </c>
      <c r="D98" s="21">
        <v>-0.4</v>
      </c>
      <c r="E98" s="43">
        <v>3782.5180300000002</v>
      </c>
      <c r="F98" s="43">
        <v>3206.80474</v>
      </c>
      <c r="G98" s="167">
        <v>-15.2</v>
      </c>
      <c r="H98" s="245">
        <v>191672.99202999999</v>
      </c>
      <c r="I98" s="245">
        <v>190405.75874000002</v>
      </c>
      <c r="J98" s="21">
        <v>-0.7</v>
      </c>
    </row>
    <row r="99" spans="1:10" ht="15.75" customHeight="1" x14ac:dyDescent="0.2">
      <c r="A99" s="13" t="s">
        <v>29</v>
      </c>
      <c r="B99" s="380">
        <v>70518.432323000001</v>
      </c>
      <c r="C99" s="380">
        <v>86601.624000000011</v>
      </c>
      <c r="D99" s="21">
        <v>22.8</v>
      </c>
      <c r="E99" s="243">
        <v>174620.83000000002</v>
      </c>
      <c r="F99" s="243">
        <v>196111.649</v>
      </c>
      <c r="G99" s="167">
        <v>12.3</v>
      </c>
      <c r="H99" s="400">
        <v>245139.262323</v>
      </c>
      <c r="I99" s="400">
        <v>282713.27300000004</v>
      </c>
      <c r="J99" s="21">
        <v>15.3</v>
      </c>
    </row>
    <row r="100" spans="1:10" ht="15.75" customHeight="1" x14ac:dyDescent="0.2">
      <c r="A100" s="20" t="s">
        <v>9</v>
      </c>
      <c r="B100" s="241">
        <v>66740.224323000002</v>
      </c>
      <c r="C100" s="241">
        <v>74206.17</v>
      </c>
      <c r="D100" s="21">
        <v>11.2</v>
      </c>
      <c r="E100" s="574" t="s">
        <v>438</v>
      </c>
      <c r="F100" s="574" t="s">
        <v>438</v>
      </c>
      <c r="G100" s="596" t="s">
        <v>438</v>
      </c>
      <c r="H100" s="245">
        <v>66740.224323000002</v>
      </c>
      <c r="I100" s="245">
        <v>74206.17</v>
      </c>
      <c r="J100" s="21">
        <v>11.2</v>
      </c>
    </row>
    <row r="101" spans="1:10" ht="15.75" customHeight="1" x14ac:dyDescent="0.2">
      <c r="A101" s="20" t="s">
        <v>10</v>
      </c>
      <c r="B101" s="241">
        <v>3778.2080000000001</v>
      </c>
      <c r="C101" s="241">
        <v>1660.876</v>
      </c>
      <c r="D101" s="21">
        <v>-56</v>
      </c>
      <c r="E101" s="43">
        <v>174620.83000000002</v>
      </c>
      <c r="F101" s="43">
        <v>196111.649</v>
      </c>
      <c r="G101" s="167">
        <v>12.3</v>
      </c>
      <c r="H101" s="245">
        <v>178399.03800000003</v>
      </c>
      <c r="I101" s="245">
        <v>197772.52499999999</v>
      </c>
      <c r="J101" s="21">
        <v>10.9</v>
      </c>
    </row>
    <row r="102" spans="1:10" ht="15.75" customHeight="1" x14ac:dyDescent="0.2">
      <c r="A102" s="368" t="s">
        <v>345</v>
      </c>
      <c r="B102" s="43" t="s">
        <v>438</v>
      </c>
      <c r="C102" s="43" t="s">
        <v>438</v>
      </c>
      <c r="D102" s="25" t="s">
        <v>438</v>
      </c>
      <c r="E102" s="43" t="s">
        <v>438</v>
      </c>
      <c r="F102" s="43" t="s">
        <v>438</v>
      </c>
      <c r="G102" s="167" t="s">
        <v>438</v>
      </c>
      <c r="H102" s="245" t="s">
        <v>438</v>
      </c>
      <c r="I102" s="245" t="s">
        <v>438</v>
      </c>
      <c r="J102" s="619" t="s">
        <v>438</v>
      </c>
    </row>
    <row r="103" spans="1:10" ht="15.75" customHeight="1" x14ac:dyDescent="0.2">
      <c r="A103" s="368" t="s">
        <v>12</v>
      </c>
      <c r="B103" s="244" t="s">
        <v>438</v>
      </c>
      <c r="C103" s="244" t="s">
        <v>438</v>
      </c>
      <c r="D103" s="25" t="s">
        <v>438</v>
      </c>
      <c r="E103" s="43" t="s">
        <v>438</v>
      </c>
      <c r="F103" s="43" t="s">
        <v>438</v>
      </c>
      <c r="G103" s="167" t="s">
        <v>438</v>
      </c>
      <c r="H103" s="245" t="s">
        <v>438</v>
      </c>
      <c r="I103" s="245" t="s">
        <v>438</v>
      </c>
      <c r="J103" s="619" t="s">
        <v>438</v>
      </c>
    </row>
    <row r="104" spans="1:10" ht="15.75" customHeight="1" x14ac:dyDescent="0.2">
      <c r="A104" s="368" t="s">
        <v>13</v>
      </c>
      <c r="B104" s="244" t="s">
        <v>438</v>
      </c>
      <c r="C104" s="244" t="s">
        <v>438</v>
      </c>
      <c r="D104" s="25" t="s">
        <v>438</v>
      </c>
      <c r="E104" s="43" t="s">
        <v>438</v>
      </c>
      <c r="F104" s="43" t="s">
        <v>438</v>
      </c>
      <c r="G104" s="167" t="s">
        <v>438</v>
      </c>
      <c r="H104" s="245" t="s">
        <v>438</v>
      </c>
      <c r="I104" s="245" t="s">
        <v>438</v>
      </c>
      <c r="J104" s="619" t="s">
        <v>438</v>
      </c>
    </row>
    <row r="105" spans="1:10" ht="15.75" customHeight="1" x14ac:dyDescent="0.2">
      <c r="A105" s="368" t="s">
        <v>346</v>
      </c>
      <c r="B105" s="43" t="s">
        <v>438</v>
      </c>
      <c r="C105" s="43" t="s">
        <v>438</v>
      </c>
      <c r="D105" s="25" t="s">
        <v>438</v>
      </c>
      <c r="E105" s="43" t="s">
        <v>438</v>
      </c>
      <c r="F105" s="43" t="s">
        <v>438</v>
      </c>
      <c r="G105" s="167" t="s">
        <v>438</v>
      </c>
      <c r="H105" s="245" t="s">
        <v>438</v>
      </c>
      <c r="I105" s="245" t="s">
        <v>438</v>
      </c>
      <c r="J105" s="619" t="s">
        <v>438</v>
      </c>
    </row>
    <row r="106" spans="1:10" ht="15.75" customHeight="1" x14ac:dyDescent="0.2">
      <c r="A106" s="368" t="s">
        <v>12</v>
      </c>
      <c r="B106" s="244" t="s">
        <v>438</v>
      </c>
      <c r="C106" s="244" t="s">
        <v>438</v>
      </c>
      <c r="D106" s="25" t="s">
        <v>438</v>
      </c>
      <c r="E106" s="43" t="s">
        <v>438</v>
      </c>
      <c r="F106" s="43" t="s">
        <v>438</v>
      </c>
      <c r="G106" s="167" t="s">
        <v>438</v>
      </c>
      <c r="H106" s="245" t="s">
        <v>438</v>
      </c>
      <c r="I106" s="245" t="s">
        <v>438</v>
      </c>
      <c r="J106" s="619" t="s">
        <v>438</v>
      </c>
    </row>
    <row r="107" spans="1:10" ht="15.75" customHeight="1" x14ac:dyDescent="0.2">
      <c r="A107" s="368" t="s">
        <v>13</v>
      </c>
      <c r="B107" s="244" t="s">
        <v>438</v>
      </c>
      <c r="C107" s="244" t="s">
        <v>438</v>
      </c>
      <c r="D107" s="25" t="s">
        <v>438</v>
      </c>
      <c r="E107" s="43" t="s">
        <v>438</v>
      </c>
      <c r="F107" s="43" t="s">
        <v>438</v>
      </c>
      <c r="G107" s="167" t="s">
        <v>438</v>
      </c>
      <c r="H107" s="245" t="s">
        <v>438</v>
      </c>
      <c r="I107" s="245" t="s">
        <v>438</v>
      </c>
      <c r="J107" s="619" t="s">
        <v>438</v>
      </c>
    </row>
    <row r="108" spans="1:10" ht="15.75" customHeight="1" x14ac:dyDescent="0.2">
      <c r="A108" s="20" t="s">
        <v>33</v>
      </c>
      <c r="B108" s="245" t="s">
        <v>438</v>
      </c>
      <c r="C108" s="241">
        <v>10734.578000000001</v>
      </c>
      <c r="D108" s="619" t="s">
        <v>438</v>
      </c>
      <c r="E108" s="574" t="s">
        <v>438</v>
      </c>
      <c r="F108" s="574" t="s">
        <v>438</v>
      </c>
      <c r="G108" s="596" t="s">
        <v>438</v>
      </c>
      <c r="H108" s="245" t="s">
        <v>438</v>
      </c>
      <c r="I108" s="245">
        <v>10734.578000000001</v>
      </c>
      <c r="J108" s="619" t="s">
        <v>438</v>
      </c>
    </row>
    <row r="109" spans="1:10" ht="15.75" customHeight="1" x14ac:dyDescent="0.2">
      <c r="A109" s="20" t="s">
        <v>347</v>
      </c>
      <c r="B109" s="241">
        <v>67985.303323</v>
      </c>
      <c r="C109" s="241">
        <v>68801.055000000008</v>
      </c>
      <c r="D109" s="21">
        <v>1.2</v>
      </c>
      <c r="E109" s="43">
        <v>174620.83000000002</v>
      </c>
      <c r="F109" s="43">
        <v>196111.649</v>
      </c>
      <c r="G109" s="167">
        <v>12.3</v>
      </c>
      <c r="H109" s="245">
        <v>242606.13332300002</v>
      </c>
      <c r="I109" s="245">
        <v>264912.70400000003</v>
      </c>
      <c r="J109" s="21">
        <v>9.1999999999999993</v>
      </c>
    </row>
    <row r="110" spans="1:10" ht="15.75" customHeight="1" x14ac:dyDescent="0.2">
      <c r="A110" s="20" t="s">
        <v>9</v>
      </c>
      <c r="B110" s="241">
        <v>64207.095323000001</v>
      </c>
      <c r="C110" s="241">
        <v>67140.179000000004</v>
      </c>
      <c r="D110" s="21">
        <v>4.5999999999999996</v>
      </c>
      <c r="E110" s="574" t="s">
        <v>438</v>
      </c>
      <c r="F110" s="574" t="s">
        <v>438</v>
      </c>
      <c r="G110" s="596" t="s">
        <v>438</v>
      </c>
      <c r="H110" s="245">
        <v>64207.095323000001</v>
      </c>
      <c r="I110" s="245">
        <v>67140.179000000004</v>
      </c>
      <c r="J110" s="21">
        <v>4.5999999999999996</v>
      </c>
    </row>
    <row r="111" spans="1:10" ht="15.75" customHeight="1" x14ac:dyDescent="0.2">
      <c r="A111" s="20" t="s">
        <v>10</v>
      </c>
      <c r="B111" s="241">
        <v>3778.2080000000001</v>
      </c>
      <c r="C111" s="241">
        <v>1660.876</v>
      </c>
      <c r="D111" s="21">
        <v>-56</v>
      </c>
      <c r="E111" s="43">
        <v>174620.83000000002</v>
      </c>
      <c r="F111" s="43">
        <v>196111.649</v>
      </c>
      <c r="G111" s="167">
        <v>12.3</v>
      </c>
      <c r="H111" s="245">
        <v>178399.03800000003</v>
      </c>
      <c r="I111" s="245">
        <v>197772.52499999999</v>
      </c>
      <c r="J111" s="21">
        <v>10.9</v>
      </c>
    </row>
    <row r="112" spans="1:10" ht="15.75" customHeight="1" x14ac:dyDescent="0.2">
      <c r="A112" s="368" t="s">
        <v>345</v>
      </c>
      <c r="B112" s="43" t="s">
        <v>438</v>
      </c>
      <c r="C112" s="43" t="s">
        <v>438</v>
      </c>
      <c r="D112" s="25" t="s">
        <v>438</v>
      </c>
      <c r="E112" s="43" t="s">
        <v>438</v>
      </c>
      <c r="F112" s="43" t="s">
        <v>438</v>
      </c>
      <c r="G112" s="167" t="s">
        <v>438</v>
      </c>
      <c r="H112" s="245" t="s">
        <v>438</v>
      </c>
      <c r="I112" s="245" t="s">
        <v>438</v>
      </c>
      <c r="J112" s="619" t="s">
        <v>438</v>
      </c>
    </row>
    <row r="113" spans="1:10" ht="15.75" customHeight="1" x14ac:dyDescent="0.2">
      <c r="A113" s="368" t="s">
        <v>12</v>
      </c>
      <c r="B113" s="244" t="s">
        <v>438</v>
      </c>
      <c r="C113" s="244" t="s">
        <v>438</v>
      </c>
      <c r="D113" s="25" t="s">
        <v>438</v>
      </c>
      <c r="E113" s="43" t="s">
        <v>438</v>
      </c>
      <c r="F113" s="43" t="s">
        <v>438</v>
      </c>
      <c r="G113" s="167" t="s">
        <v>438</v>
      </c>
      <c r="H113" s="245" t="s">
        <v>438</v>
      </c>
      <c r="I113" s="245" t="s">
        <v>438</v>
      </c>
      <c r="J113" s="619" t="s">
        <v>438</v>
      </c>
    </row>
    <row r="114" spans="1:10" ht="15.75" customHeight="1" x14ac:dyDescent="0.2">
      <c r="A114" s="368" t="s">
        <v>13</v>
      </c>
      <c r="B114" s="244" t="s">
        <v>438</v>
      </c>
      <c r="C114" s="244" t="s">
        <v>438</v>
      </c>
      <c r="D114" s="25" t="s">
        <v>438</v>
      </c>
      <c r="E114" s="43" t="s">
        <v>438</v>
      </c>
      <c r="F114" s="43" t="s">
        <v>438</v>
      </c>
      <c r="G114" s="167" t="s">
        <v>438</v>
      </c>
      <c r="H114" s="245" t="s">
        <v>438</v>
      </c>
      <c r="I114" s="245" t="s">
        <v>438</v>
      </c>
      <c r="J114" s="619" t="s">
        <v>438</v>
      </c>
    </row>
    <row r="115" spans="1:10" ht="15.75" customHeight="1" x14ac:dyDescent="0.2">
      <c r="A115" s="368" t="s">
        <v>346</v>
      </c>
      <c r="B115" s="43" t="s">
        <v>438</v>
      </c>
      <c r="C115" s="43" t="s">
        <v>438</v>
      </c>
      <c r="D115" s="25" t="s">
        <v>438</v>
      </c>
      <c r="E115" s="43" t="s">
        <v>438</v>
      </c>
      <c r="F115" s="43" t="s">
        <v>438</v>
      </c>
      <c r="G115" s="167" t="s">
        <v>438</v>
      </c>
      <c r="H115" s="245" t="s">
        <v>438</v>
      </c>
      <c r="I115" s="245" t="s">
        <v>438</v>
      </c>
      <c r="J115" s="619" t="s">
        <v>438</v>
      </c>
    </row>
    <row r="116" spans="1:10" ht="15.75" customHeight="1" x14ac:dyDescent="0.2">
      <c r="A116" s="368" t="s">
        <v>12</v>
      </c>
      <c r="B116" s="244" t="s">
        <v>438</v>
      </c>
      <c r="C116" s="244" t="s">
        <v>438</v>
      </c>
      <c r="D116" s="25" t="s">
        <v>438</v>
      </c>
      <c r="E116" s="43" t="s">
        <v>438</v>
      </c>
      <c r="F116" s="43" t="s">
        <v>438</v>
      </c>
      <c r="G116" s="167" t="s">
        <v>438</v>
      </c>
      <c r="H116" s="245" t="s">
        <v>438</v>
      </c>
      <c r="I116" s="245" t="s">
        <v>438</v>
      </c>
      <c r="J116" s="619" t="s">
        <v>438</v>
      </c>
    </row>
    <row r="117" spans="1:10" ht="15.75" customHeight="1" x14ac:dyDescent="0.2">
      <c r="A117" s="368" t="s">
        <v>13</v>
      </c>
      <c r="B117" s="244" t="s">
        <v>438</v>
      </c>
      <c r="C117" s="244" t="s">
        <v>438</v>
      </c>
      <c r="D117" s="25" t="s">
        <v>438</v>
      </c>
      <c r="E117" s="43" t="s">
        <v>438</v>
      </c>
      <c r="F117" s="43" t="s">
        <v>438</v>
      </c>
      <c r="G117" s="167" t="s">
        <v>438</v>
      </c>
      <c r="H117" s="245" t="s">
        <v>438</v>
      </c>
      <c r="I117" s="245" t="s">
        <v>438</v>
      </c>
      <c r="J117" s="617" t="s">
        <v>438</v>
      </c>
    </row>
    <row r="118" spans="1:10" ht="15.75" customHeight="1" x14ac:dyDescent="0.2">
      <c r="A118" s="20" t="s">
        <v>357</v>
      </c>
      <c r="B118" s="241">
        <v>2533.1289999999999</v>
      </c>
      <c r="C118" s="241">
        <v>7066</v>
      </c>
      <c r="D118" s="21">
        <v>178.9</v>
      </c>
      <c r="E118" s="574" t="s">
        <v>438</v>
      </c>
      <c r="F118" s="574" t="s">
        <v>438</v>
      </c>
      <c r="G118" s="596" t="s">
        <v>438</v>
      </c>
      <c r="H118" s="245">
        <v>2533.1289999999999</v>
      </c>
      <c r="I118" s="245">
        <v>7066</v>
      </c>
      <c r="J118" s="21">
        <v>178.9</v>
      </c>
    </row>
    <row r="119" spans="1:10" ht="15.75" customHeight="1" x14ac:dyDescent="0.2">
      <c r="A119" s="13" t="s">
        <v>28</v>
      </c>
      <c r="B119" s="380">
        <v>359575232.67966002</v>
      </c>
      <c r="C119" s="380">
        <v>373556539.79199994</v>
      </c>
      <c r="D119" s="21">
        <v>3.9</v>
      </c>
      <c r="E119" s="243">
        <v>129876597.37722</v>
      </c>
      <c r="F119" s="243">
        <v>149789992.44918001</v>
      </c>
      <c r="G119" s="167">
        <v>15.3</v>
      </c>
      <c r="H119" s="400">
        <v>489451830.05688</v>
      </c>
      <c r="I119" s="400">
        <v>523346532.24117994</v>
      </c>
      <c r="J119" s="21">
        <v>6.9</v>
      </c>
    </row>
    <row r="120" spans="1:10" ht="15.75" customHeight="1" x14ac:dyDescent="0.2">
      <c r="A120" s="20" t="s">
        <v>9</v>
      </c>
      <c r="B120" s="241">
        <v>358034534.62056005</v>
      </c>
      <c r="C120" s="241">
        <v>371298118.597</v>
      </c>
      <c r="D120" s="21">
        <v>3.7</v>
      </c>
      <c r="E120" s="574" t="s">
        <v>438</v>
      </c>
      <c r="F120" s="574" t="s">
        <v>438</v>
      </c>
      <c r="G120" s="596" t="s">
        <v>438</v>
      </c>
      <c r="H120" s="245">
        <v>358034534.62056005</v>
      </c>
      <c r="I120" s="245">
        <v>371298118.597</v>
      </c>
      <c r="J120" s="21">
        <v>3.7</v>
      </c>
    </row>
    <row r="121" spans="1:10" ht="15.75" customHeight="1" x14ac:dyDescent="0.2">
      <c r="A121" s="20" t="s">
        <v>10</v>
      </c>
      <c r="B121" s="241">
        <v>1540698.0591</v>
      </c>
      <c r="C121" s="241">
        <v>2180037.6770000001</v>
      </c>
      <c r="D121" s="21">
        <v>41.5</v>
      </c>
      <c r="E121" s="43">
        <v>129876597.37722</v>
      </c>
      <c r="F121" s="43">
        <v>149789992.44918001</v>
      </c>
      <c r="G121" s="167">
        <v>15.3</v>
      </c>
      <c r="H121" s="245">
        <v>131417295.43632001</v>
      </c>
      <c r="I121" s="245">
        <v>151970030.12617999</v>
      </c>
      <c r="J121" s="21">
        <v>15.6</v>
      </c>
    </row>
    <row r="122" spans="1:10" ht="15.75" customHeight="1" x14ac:dyDescent="0.2">
      <c r="A122" s="368" t="s">
        <v>345</v>
      </c>
      <c r="B122" s="43" t="s">
        <v>438</v>
      </c>
      <c r="C122" s="43" t="s">
        <v>438</v>
      </c>
      <c r="D122" s="25" t="s">
        <v>438</v>
      </c>
      <c r="E122" s="43" t="s">
        <v>438</v>
      </c>
      <c r="F122" s="43" t="s">
        <v>438</v>
      </c>
      <c r="G122" s="167" t="s">
        <v>438</v>
      </c>
      <c r="H122" s="245" t="s">
        <v>438</v>
      </c>
      <c r="I122" s="245" t="s">
        <v>438</v>
      </c>
      <c r="J122" s="619" t="s">
        <v>438</v>
      </c>
    </row>
    <row r="123" spans="1:10" ht="15.75" customHeight="1" x14ac:dyDescent="0.2">
      <c r="A123" s="368" t="s">
        <v>12</v>
      </c>
      <c r="B123" s="244" t="s">
        <v>438</v>
      </c>
      <c r="C123" s="244" t="s">
        <v>438</v>
      </c>
      <c r="D123" s="25" t="s">
        <v>438</v>
      </c>
      <c r="E123" s="43" t="s">
        <v>438</v>
      </c>
      <c r="F123" s="43" t="s">
        <v>438</v>
      </c>
      <c r="G123" s="167" t="s">
        <v>438</v>
      </c>
      <c r="H123" s="245" t="s">
        <v>438</v>
      </c>
      <c r="I123" s="245" t="s">
        <v>438</v>
      </c>
      <c r="J123" s="619" t="s">
        <v>438</v>
      </c>
    </row>
    <row r="124" spans="1:10" ht="15.75" customHeight="1" x14ac:dyDescent="0.2">
      <c r="A124" s="368" t="s">
        <v>13</v>
      </c>
      <c r="B124" s="244" t="s">
        <v>438</v>
      </c>
      <c r="C124" s="244" t="s">
        <v>438</v>
      </c>
      <c r="D124" s="25" t="s">
        <v>438</v>
      </c>
      <c r="E124" s="43" t="s">
        <v>438</v>
      </c>
      <c r="F124" s="43" t="s">
        <v>438</v>
      </c>
      <c r="G124" s="167" t="s">
        <v>438</v>
      </c>
      <c r="H124" s="245" t="s">
        <v>438</v>
      </c>
      <c r="I124" s="245" t="s">
        <v>438</v>
      </c>
      <c r="J124" s="619" t="s">
        <v>438</v>
      </c>
    </row>
    <row r="125" spans="1:10" ht="15.75" customHeight="1" x14ac:dyDescent="0.2">
      <c r="A125" s="368" t="s">
        <v>346</v>
      </c>
      <c r="B125" s="43" t="s">
        <v>438</v>
      </c>
      <c r="C125" s="43" t="s">
        <v>438</v>
      </c>
      <c r="D125" s="25" t="s">
        <v>438</v>
      </c>
      <c r="E125" s="43" t="s">
        <v>438</v>
      </c>
      <c r="F125" s="43" t="s">
        <v>438</v>
      </c>
      <c r="G125" s="167" t="s">
        <v>438</v>
      </c>
      <c r="H125" s="245" t="s">
        <v>438</v>
      </c>
      <c r="I125" s="245" t="s">
        <v>438</v>
      </c>
      <c r="J125" s="619" t="s">
        <v>438</v>
      </c>
    </row>
    <row r="126" spans="1:10" ht="15.75" customHeight="1" x14ac:dyDescent="0.2">
      <c r="A126" s="368" t="s">
        <v>12</v>
      </c>
      <c r="B126" s="244" t="s">
        <v>438</v>
      </c>
      <c r="C126" s="244" t="s">
        <v>438</v>
      </c>
      <c r="D126" s="25" t="s">
        <v>438</v>
      </c>
      <c r="E126" s="43" t="s">
        <v>438</v>
      </c>
      <c r="F126" s="43" t="s">
        <v>438</v>
      </c>
      <c r="G126" s="167" t="s">
        <v>438</v>
      </c>
      <c r="H126" s="245" t="s">
        <v>438</v>
      </c>
      <c r="I126" s="245" t="s">
        <v>438</v>
      </c>
      <c r="J126" s="619" t="s">
        <v>438</v>
      </c>
    </row>
    <row r="127" spans="1:10" ht="15.75" customHeight="1" x14ac:dyDescent="0.2">
      <c r="A127" s="368" t="s">
        <v>13</v>
      </c>
      <c r="B127" s="244" t="s">
        <v>438</v>
      </c>
      <c r="C127" s="244" t="s">
        <v>438</v>
      </c>
      <c r="D127" s="25" t="s">
        <v>438</v>
      </c>
      <c r="E127" s="43" t="s">
        <v>438</v>
      </c>
      <c r="F127" s="43" t="s">
        <v>438</v>
      </c>
      <c r="G127" s="167" t="s">
        <v>438</v>
      </c>
      <c r="H127" s="245" t="s">
        <v>438</v>
      </c>
      <c r="I127" s="245" t="s">
        <v>438</v>
      </c>
      <c r="J127" s="619" t="s">
        <v>438</v>
      </c>
    </row>
    <row r="128" spans="1:10" ht="15.75" customHeight="1" x14ac:dyDescent="0.2">
      <c r="A128" s="20" t="s">
        <v>34</v>
      </c>
      <c r="B128" s="245" t="s">
        <v>438</v>
      </c>
      <c r="C128" s="241">
        <v>78383.517999999996</v>
      </c>
      <c r="D128" s="619" t="s">
        <v>438</v>
      </c>
      <c r="E128" s="574" t="s">
        <v>438</v>
      </c>
      <c r="F128" s="574" t="s">
        <v>438</v>
      </c>
      <c r="G128" s="596" t="s">
        <v>438</v>
      </c>
      <c r="H128" s="245" t="s">
        <v>438</v>
      </c>
      <c r="I128" s="245">
        <v>78383.517999999996</v>
      </c>
      <c r="J128" s="619" t="s">
        <v>438</v>
      </c>
    </row>
    <row r="129" spans="1:10" ht="15.75" customHeight="1" x14ac:dyDescent="0.2">
      <c r="A129" s="20" t="s">
        <v>347</v>
      </c>
      <c r="B129" s="241">
        <v>354951813.83266002</v>
      </c>
      <c r="C129" s="241">
        <v>369082920.23637998</v>
      </c>
      <c r="D129" s="21">
        <v>4</v>
      </c>
      <c r="E129" s="43">
        <v>129341859.36044</v>
      </c>
      <c r="F129" s="43">
        <v>149375803.8497</v>
      </c>
      <c r="G129" s="167">
        <v>15.5</v>
      </c>
      <c r="H129" s="245">
        <v>484293673.19310004</v>
      </c>
      <c r="I129" s="245">
        <v>518458724.08607996</v>
      </c>
      <c r="J129" s="21">
        <v>7.1</v>
      </c>
    </row>
    <row r="130" spans="1:10" ht="15.75" customHeight="1" x14ac:dyDescent="0.2">
      <c r="A130" s="20" t="s">
        <v>9</v>
      </c>
      <c r="B130" s="241">
        <v>353411115.77355999</v>
      </c>
      <c r="C130" s="241">
        <v>366390232.20099998</v>
      </c>
      <c r="D130" s="21">
        <v>3.7</v>
      </c>
      <c r="E130" s="574" t="s">
        <v>438</v>
      </c>
      <c r="F130" s="574" t="s">
        <v>438</v>
      </c>
      <c r="G130" s="596" t="s">
        <v>438</v>
      </c>
      <c r="H130" s="245">
        <v>353411115.77355999</v>
      </c>
      <c r="I130" s="245">
        <v>366390232.20099998</v>
      </c>
      <c r="J130" s="21">
        <v>3.7</v>
      </c>
    </row>
    <row r="131" spans="1:10" ht="15.75" customHeight="1" x14ac:dyDescent="0.2">
      <c r="A131" s="20" t="s">
        <v>10</v>
      </c>
      <c r="B131" s="241">
        <v>1540698.0591</v>
      </c>
      <c r="C131" s="241">
        <v>2692688.0353800002</v>
      </c>
      <c r="D131" s="21">
        <v>74.8</v>
      </c>
      <c r="E131" s="43">
        <v>129341859.36044</v>
      </c>
      <c r="F131" s="43">
        <v>149375803.8497</v>
      </c>
      <c r="G131" s="167">
        <v>15.5</v>
      </c>
      <c r="H131" s="245">
        <v>130882557.41954</v>
      </c>
      <c r="I131" s="245">
        <v>152068491.88508001</v>
      </c>
      <c r="J131" s="21">
        <v>16.2</v>
      </c>
    </row>
    <row r="132" spans="1:10" ht="15.75" customHeight="1" x14ac:dyDescent="0.2">
      <c r="A132" s="368" t="s">
        <v>345</v>
      </c>
      <c r="B132" s="43" t="s">
        <v>438</v>
      </c>
      <c r="C132" s="43" t="s">
        <v>438</v>
      </c>
      <c r="D132" s="25" t="s">
        <v>438</v>
      </c>
      <c r="E132" s="43" t="s">
        <v>438</v>
      </c>
      <c r="F132" s="43" t="s">
        <v>438</v>
      </c>
      <c r="G132" s="167" t="s">
        <v>438</v>
      </c>
      <c r="H132" s="245" t="s">
        <v>438</v>
      </c>
      <c r="I132" s="245" t="s">
        <v>438</v>
      </c>
      <c r="J132" s="619" t="s">
        <v>438</v>
      </c>
    </row>
    <row r="133" spans="1:10" ht="15.75" customHeight="1" x14ac:dyDescent="0.2">
      <c r="A133" s="368" t="s">
        <v>12</v>
      </c>
      <c r="B133" s="244" t="s">
        <v>438</v>
      </c>
      <c r="C133" s="244" t="s">
        <v>438</v>
      </c>
      <c r="D133" s="25" t="s">
        <v>438</v>
      </c>
      <c r="E133" s="43" t="s">
        <v>438</v>
      </c>
      <c r="F133" s="43" t="s">
        <v>438</v>
      </c>
      <c r="G133" s="167" t="s">
        <v>438</v>
      </c>
      <c r="H133" s="245" t="s">
        <v>438</v>
      </c>
      <c r="I133" s="245" t="s">
        <v>438</v>
      </c>
      <c r="J133" s="619" t="s">
        <v>438</v>
      </c>
    </row>
    <row r="134" spans="1:10" ht="15.75" customHeight="1" x14ac:dyDescent="0.2">
      <c r="A134" s="368" t="s">
        <v>13</v>
      </c>
      <c r="B134" s="244" t="s">
        <v>438</v>
      </c>
      <c r="C134" s="244" t="s">
        <v>438</v>
      </c>
      <c r="D134" s="25" t="s">
        <v>438</v>
      </c>
      <c r="E134" s="43" t="s">
        <v>438</v>
      </c>
      <c r="F134" s="43" t="s">
        <v>438</v>
      </c>
      <c r="G134" s="167" t="s">
        <v>438</v>
      </c>
      <c r="H134" s="245" t="s">
        <v>438</v>
      </c>
      <c r="I134" s="245" t="s">
        <v>438</v>
      </c>
      <c r="J134" s="619" t="s">
        <v>438</v>
      </c>
    </row>
    <row r="135" spans="1:10" ht="15.75" customHeight="1" x14ac:dyDescent="0.2">
      <c r="A135" s="368" t="s">
        <v>346</v>
      </c>
      <c r="B135" s="43" t="s">
        <v>438</v>
      </c>
      <c r="C135" s="43" t="s">
        <v>438</v>
      </c>
      <c r="D135" s="25" t="s">
        <v>438</v>
      </c>
      <c r="E135" s="43" t="s">
        <v>438</v>
      </c>
      <c r="F135" s="43" t="s">
        <v>438</v>
      </c>
      <c r="G135" s="167" t="s">
        <v>438</v>
      </c>
      <c r="H135" s="245" t="s">
        <v>438</v>
      </c>
      <c r="I135" s="245" t="s">
        <v>438</v>
      </c>
      <c r="J135" s="619" t="s">
        <v>438</v>
      </c>
    </row>
    <row r="136" spans="1:10" ht="15.75" customHeight="1" x14ac:dyDescent="0.2">
      <c r="A136" s="368" t="s">
        <v>12</v>
      </c>
      <c r="B136" s="244" t="s">
        <v>438</v>
      </c>
      <c r="C136" s="244" t="s">
        <v>438</v>
      </c>
      <c r="D136" s="25" t="s">
        <v>438</v>
      </c>
      <c r="E136" s="43" t="s">
        <v>438</v>
      </c>
      <c r="F136" s="43" t="s">
        <v>438</v>
      </c>
      <c r="G136" s="167" t="s">
        <v>438</v>
      </c>
      <c r="H136" s="245" t="s">
        <v>438</v>
      </c>
      <c r="I136" s="245" t="s">
        <v>438</v>
      </c>
      <c r="J136" s="619" t="s">
        <v>438</v>
      </c>
    </row>
    <row r="137" spans="1:10" ht="15.75" customHeight="1" x14ac:dyDescent="0.2">
      <c r="A137" s="368" t="s">
        <v>13</v>
      </c>
      <c r="B137" s="244" t="s">
        <v>438</v>
      </c>
      <c r="C137" s="244" t="s">
        <v>438</v>
      </c>
      <c r="D137" s="25" t="s">
        <v>438</v>
      </c>
      <c r="E137" s="43" t="s">
        <v>438</v>
      </c>
      <c r="F137" s="43" t="s">
        <v>438</v>
      </c>
      <c r="G137" s="167" t="s">
        <v>438</v>
      </c>
      <c r="H137" s="245" t="s">
        <v>438</v>
      </c>
      <c r="I137" s="245" t="s">
        <v>438</v>
      </c>
      <c r="J137" s="619" t="s">
        <v>438</v>
      </c>
    </row>
    <row r="138" spans="1:10" ht="15.75" customHeight="1" x14ac:dyDescent="0.2">
      <c r="A138" s="20" t="s">
        <v>357</v>
      </c>
      <c r="B138" s="241">
        <v>4623418.8890000004</v>
      </c>
      <c r="C138" s="241">
        <v>4907886.3969999999</v>
      </c>
      <c r="D138" s="21">
        <v>6.2</v>
      </c>
      <c r="E138" s="43">
        <v>534737.84077999997</v>
      </c>
      <c r="F138" s="43">
        <v>414188.59748</v>
      </c>
      <c r="G138" s="167">
        <v>-22.5</v>
      </c>
      <c r="H138" s="245">
        <v>5158156.7297800006</v>
      </c>
      <c r="I138" s="245">
        <v>5322074.9944799999</v>
      </c>
      <c r="J138" s="21">
        <v>3.2</v>
      </c>
    </row>
    <row r="139" spans="1:10" ht="15.75" customHeight="1" x14ac:dyDescent="0.2">
      <c r="A139" s="20" t="s">
        <v>358</v>
      </c>
      <c r="B139" s="241">
        <v>214767896.38387999</v>
      </c>
      <c r="C139" s="241">
        <v>254495722.90456</v>
      </c>
      <c r="D139" s="21">
        <v>18.5</v>
      </c>
      <c r="E139" s="43">
        <v>2614066.4308199999</v>
      </c>
      <c r="F139" s="43">
        <v>4869747.3490000004</v>
      </c>
      <c r="G139" s="167">
        <v>86.3</v>
      </c>
      <c r="H139" s="245">
        <v>217381962.81469998</v>
      </c>
      <c r="I139" s="245">
        <v>259365470.25356001</v>
      </c>
      <c r="J139" s="21">
        <v>19.3</v>
      </c>
    </row>
    <row r="140" spans="1:10" ht="15.75" customHeight="1" x14ac:dyDescent="0.2">
      <c r="A140" s="20" t="s">
        <v>349</v>
      </c>
      <c r="B140" s="241">
        <v>558763.28139999998</v>
      </c>
      <c r="C140" s="241">
        <v>617043.64390000002</v>
      </c>
      <c r="D140" s="21">
        <v>10.4</v>
      </c>
      <c r="E140" s="43">
        <v>38797654.204390004</v>
      </c>
      <c r="F140" s="43">
        <v>45892982.21661</v>
      </c>
      <c r="G140" s="167">
        <v>18.3</v>
      </c>
      <c r="H140" s="245">
        <v>39356417.485790007</v>
      </c>
      <c r="I140" s="245">
        <v>46510025.860509999</v>
      </c>
      <c r="J140" s="21">
        <v>18.2</v>
      </c>
    </row>
    <row r="141" spans="1:10" ht="15.75" customHeight="1" x14ac:dyDescent="0.2">
      <c r="A141" s="20" t="s">
        <v>350</v>
      </c>
      <c r="B141" s="245" t="s">
        <v>438</v>
      </c>
      <c r="C141" s="245" t="s">
        <v>438</v>
      </c>
      <c r="D141" s="619" t="s">
        <v>438</v>
      </c>
      <c r="E141" s="574" t="s">
        <v>438</v>
      </c>
      <c r="F141" s="574" t="s">
        <v>438</v>
      </c>
      <c r="G141" s="596" t="s">
        <v>438</v>
      </c>
      <c r="H141" s="245" t="s">
        <v>438</v>
      </c>
      <c r="I141" s="245" t="s">
        <v>438</v>
      </c>
      <c r="J141" s="619" t="s">
        <v>438</v>
      </c>
    </row>
    <row r="142" spans="1:10" ht="15.75" customHeight="1" x14ac:dyDescent="0.2">
      <c r="A142" s="13" t="s">
        <v>27</v>
      </c>
      <c r="B142" s="380">
        <v>371867.93160999997</v>
      </c>
      <c r="C142" s="380">
        <v>313609.74094000005</v>
      </c>
      <c r="D142" s="21">
        <v>-15.7</v>
      </c>
      <c r="E142" s="243">
        <v>1275833.58764</v>
      </c>
      <c r="F142" s="243">
        <v>2009664.34158</v>
      </c>
      <c r="G142" s="167">
        <v>57.5</v>
      </c>
      <c r="H142" s="400">
        <v>1647701.5192499999</v>
      </c>
      <c r="I142" s="400">
        <v>2323274.0825200002</v>
      </c>
      <c r="J142" s="21">
        <v>41</v>
      </c>
    </row>
    <row r="143" spans="1:10" ht="15.75" customHeight="1" x14ac:dyDescent="0.2">
      <c r="A143" s="20" t="s">
        <v>9</v>
      </c>
      <c r="B143" s="241">
        <v>371183.34660999995</v>
      </c>
      <c r="C143" s="241">
        <v>312976.94300000003</v>
      </c>
      <c r="D143" s="21">
        <v>-15.7</v>
      </c>
      <c r="E143" s="574" t="s">
        <v>438</v>
      </c>
      <c r="F143" s="574" t="s">
        <v>438</v>
      </c>
      <c r="G143" s="596" t="s">
        <v>438</v>
      </c>
      <c r="H143" s="245">
        <v>371183.34660999995</v>
      </c>
      <c r="I143" s="245">
        <v>312976.94300000003</v>
      </c>
      <c r="J143" s="21">
        <v>-15.7</v>
      </c>
    </row>
    <row r="144" spans="1:10" ht="15.75" customHeight="1" x14ac:dyDescent="0.2">
      <c r="A144" s="20" t="s">
        <v>10</v>
      </c>
      <c r="B144" s="241">
        <v>684.58500000000004</v>
      </c>
      <c r="C144" s="241">
        <v>632.79794000000004</v>
      </c>
      <c r="D144" s="21">
        <v>-7.6</v>
      </c>
      <c r="E144" s="43">
        <v>1275833.58764</v>
      </c>
      <c r="F144" s="43">
        <v>2009664.34158</v>
      </c>
      <c r="G144" s="172">
        <v>57.5</v>
      </c>
      <c r="H144" s="245">
        <v>1276518.17264</v>
      </c>
      <c r="I144" s="245">
        <v>2010297.13952</v>
      </c>
      <c r="J144" s="22">
        <v>57.5</v>
      </c>
    </row>
    <row r="145" spans="1:10" ht="15.75" customHeight="1" x14ac:dyDescent="0.2">
      <c r="A145" s="20" t="s">
        <v>34</v>
      </c>
      <c r="B145" s="245" t="s">
        <v>438</v>
      </c>
      <c r="C145" s="245" t="s">
        <v>438</v>
      </c>
      <c r="D145" s="619" t="s">
        <v>438</v>
      </c>
      <c r="E145" s="574" t="s">
        <v>438</v>
      </c>
      <c r="F145" s="574" t="s">
        <v>438</v>
      </c>
      <c r="G145" s="616" t="s">
        <v>438</v>
      </c>
      <c r="H145" s="245" t="s">
        <v>438</v>
      </c>
      <c r="I145" s="245" t="s">
        <v>438</v>
      </c>
      <c r="J145" s="617" t="s">
        <v>438</v>
      </c>
    </row>
    <row r="146" spans="1:10" ht="15.75" customHeight="1" x14ac:dyDescent="0.2">
      <c r="A146" s="368" t="s">
        <v>15</v>
      </c>
      <c r="B146" s="43" t="s">
        <v>438</v>
      </c>
      <c r="C146" s="43" t="s">
        <v>438</v>
      </c>
      <c r="D146" s="25" t="s">
        <v>438</v>
      </c>
      <c r="E146" s="43" t="s">
        <v>438</v>
      </c>
      <c r="F146" s="43" t="s">
        <v>438</v>
      </c>
      <c r="G146" s="167" t="s">
        <v>438</v>
      </c>
      <c r="H146" s="245" t="s">
        <v>438</v>
      </c>
      <c r="I146" s="245" t="s">
        <v>438</v>
      </c>
      <c r="J146" s="619" t="s">
        <v>438</v>
      </c>
    </row>
    <row r="147" spans="1:10" ht="15.75" customHeight="1" x14ac:dyDescent="0.2">
      <c r="A147" s="20" t="s">
        <v>359</v>
      </c>
      <c r="B147" s="241">
        <v>66320.722669999988</v>
      </c>
      <c r="C147" s="241">
        <v>213436.03757000001</v>
      </c>
      <c r="D147" s="21">
        <v>221.8</v>
      </c>
      <c r="E147" s="574" t="s">
        <v>438</v>
      </c>
      <c r="F147" s="43">
        <v>31523.632000000001</v>
      </c>
      <c r="G147" s="596" t="s">
        <v>438</v>
      </c>
      <c r="H147" s="245">
        <v>66320.722669999988</v>
      </c>
      <c r="I147" s="245">
        <v>244959.66957000003</v>
      </c>
      <c r="J147" s="21">
        <v>269.39999999999998</v>
      </c>
    </row>
    <row r="148" spans="1:10" ht="15.75" customHeight="1" x14ac:dyDescent="0.2">
      <c r="A148" s="20" t="s">
        <v>351</v>
      </c>
      <c r="B148" s="241">
        <v>63</v>
      </c>
      <c r="C148" s="241">
        <v>13.897</v>
      </c>
      <c r="D148" s="21">
        <v>-77.900000000000006</v>
      </c>
      <c r="E148" s="43">
        <v>164265.14457</v>
      </c>
      <c r="F148" s="43">
        <v>211119.27906999999</v>
      </c>
      <c r="G148" s="167">
        <v>28.5</v>
      </c>
      <c r="H148" s="245">
        <v>164328.14457</v>
      </c>
      <c r="I148" s="245">
        <v>211133.17606999999</v>
      </c>
      <c r="J148" s="21">
        <v>28.5</v>
      </c>
    </row>
    <row r="149" spans="1:10" ht="15.75" customHeight="1" x14ac:dyDescent="0.2">
      <c r="A149" s="20" t="s">
        <v>350</v>
      </c>
      <c r="B149" s="245" t="s">
        <v>438</v>
      </c>
      <c r="C149" s="245" t="s">
        <v>438</v>
      </c>
      <c r="D149" s="619" t="s">
        <v>438</v>
      </c>
      <c r="E149" s="574" t="s">
        <v>438</v>
      </c>
      <c r="F149" s="574" t="s">
        <v>438</v>
      </c>
      <c r="G149" s="596" t="s">
        <v>438</v>
      </c>
      <c r="H149" s="245" t="s">
        <v>438</v>
      </c>
      <c r="I149" s="245" t="s">
        <v>438</v>
      </c>
      <c r="J149" s="619" t="s">
        <v>438</v>
      </c>
    </row>
    <row r="150" spans="1:10" ht="15.75" customHeight="1" x14ac:dyDescent="0.2">
      <c r="A150" s="13" t="s">
        <v>26</v>
      </c>
      <c r="B150" s="400">
        <v>341661.26072999998</v>
      </c>
      <c r="C150" s="400">
        <v>461229.84233999997</v>
      </c>
      <c r="D150" s="21">
        <v>35</v>
      </c>
      <c r="E150" s="243">
        <v>1241461.23865</v>
      </c>
      <c r="F150" s="243">
        <v>1768037.7773600002</v>
      </c>
      <c r="G150" s="172">
        <v>42.4</v>
      </c>
      <c r="H150" s="400">
        <v>1583122.4993799999</v>
      </c>
      <c r="I150" s="400">
        <v>2229267.6197000002</v>
      </c>
      <c r="J150" s="22">
        <v>40.799999999999997</v>
      </c>
    </row>
    <row r="151" spans="1:10" ht="15.75" customHeight="1" x14ac:dyDescent="0.2">
      <c r="A151" s="20" t="s">
        <v>9</v>
      </c>
      <c r="B151" s="245">
        <v>326269.79306999996</v>
      </c>
      <c r="C151" s="245">
        <v>449087.79234000004</v>
      </c>
      <c r="D151" s="21">
        <v>37.6</v>
      </c>
      <c r="E151" s="574" t="s">
        <v>438</v>
      </c>
      <c r="F151" s="574" t="s">
        <v>438</v>
      </c>
      <c r="G151" s="596" t="s">
        <v>438</v>
      </c>
      <c r="H151" s="245">
        <v>326269.79306999996</v>
      </c>
      <c r="I151" s="245">
        <v>449087.79234000004</v>
      </c>
      <c r="J151" s="21">
        <v>37.6</v>
      </c>
    </row>
    <row r="152" spans="1:10" ht="15.75" customHeight="1" x14ac:dyDescent="0.2">
      <c r="A152" s="20" t="s">
        <v>10</v>
      </c>
      <c r="B152" s="245">
        <v>15391.46766</v>
      </c>
      <c r="C152" s="245">
        <v>12142.05</v>
      </c>
      <c r="D152" s="21">
        <v>-21.1</v>
      </c>
      <c r="E152" s="43">
        <v>1241461.23865</v>
      </c>
      <c r="F152" s="43">
        <v>1768037.7773600002</v>
      </c>
      <c r="G152" s="167">
        <v>42.4</v>
      </c>
      <c r="H152" s="245">
        <v>1256852.70631</v>
      </c>
      <c r="I152" s="245">
        <v>1780179.8273600002</v>
      </c>
      <c r="J152" s="21">
        <v>41.6</v>
      </c>
    </row>
    <row r="153" spans="1:10" ht="15.75" customHeight="1" x14ac:dyDescent="0.2">
      <c r="A153" s="20" t="s">
        <v>34</v>
      </c>
      <c r="B153" s="245" t="s">
        <v>438</v>
      </c>
      <c r="C153" s="245" t="s">
        <v>438</v>
      </c>
      <c r="D153" s="619" t="s">
        <v>438</v>
      </c>
      <c r="E153" s="574" t="s">
        <v>438</v>
      </c>
      <c r="F153" s="574" t="s">
        <v>438</v>
      </c>
      <c r="G153" s="596" t="s">
        <v>438</v>
      </c>
      <c r="H153" s="245" t="s">
        <v>438</v>
      </c>
      <c r="I153" s="245" t="s">
        <v>438</v>
      </c>
      <c r="J153" s="619" t="s">
        <v>438</v>
      </c>
    </row>
    <row r="154" spans="1:10" ht="15.75" customHeight="1" x14ac:dyDescent="0.2">
      <c r="A154" s="368" t="s">
        <v>14</v>
      </c>
      <c r="B154" s="43" t="s">
        <v>438</v>
      </c>
      <c r="C154" s="43" t="s">
        <v>438</v>
      </c>
      <c r="D154" s="25" t="s">
        <v>438</v>
      </c>
      <c r="E154" s="43" t="s">
        <v>438</v>
      </c>
      <c r="F154" s="43" t="s">
        <v>438</v>
      </c>
      <c r="G154" s="167" t="s">
        <v>438</v>
      </c>
      <c r="H154" s="245" t="s">
        <v>438</v>
      </c>
      <c r="I154" s="245" t="s">
        <v>438</v>
      </c>
      <c r="J154" s="619" t="s">
        <v>438</v>
      </c>
    </row>
    <row r="155" spans="1:10" ht="15.75" customHeight="1" x14ac:dyDescent="0.2">
      <c r="A155" s="20" t="s">
        <v>348</v>
      </c>
      <c r="B155" s="245">
        <v>53319.070179999995</v>
      </c>
      <c r="C155" s="245">
        <v>21441.105000000003</v>
      </c>
      <c r="D155" s="21">
        <v>-59.8</v>
      </c>
      <c r="E155" s="574" t="s">
        <v>438</v>
      </c>
      <c r="F155" s="43">
        <v>12499.775</v>
      </c>
      <c r="G155" s="596" t="s">
        <v>438</v>
      </c>
      <c r="H155" s="245">
        <v>53319.070179999995</v>
      </c>
      <c r="I155" s="245">
        <v>33940.880000000005</v>
      </c>
      <c r="J155" s="21">
        <v>-36.299999999999997</v>
      </c>
    </row>
    <row r="156" spans="1:10" ht="15.75" customHeight="1" x14ac:dyDescent="0.2">
      <c r="A156" s="20" t="s">
        <v>349</v>
      </c>
      <c r="B156" s="245">
        <v>1281.422</v>
      </c>
      <c r="C156" s="245">
        <v>804.09944999999993</v>
      </c>
      <c r="D156" s="21">
        <v>-37.200000000000003</v>
      </c>
      <c r="E156" s="43">
        <v>188167.90720999998</v>
      </c>
      <c r="F156" s="43">
        <v>199446.52570699999</v>
      </c>
      <c r="G156" s="167">
        <v>6</v>
      </c>
      <c r="H156" s="245">
        <v>189449.32920999997</v>
      </c>
      <c r="I156" s="245">
        <v>200250.625157</v>
      </c>
      <c r="J156" s="21">
        <v>5.7</v>
      </c>
    </row>
    <row r="157" spans="1:10" ht="15.75" customHeight="1" x14ac:dyDescent="0.2">
      <c r="A157" s="10" t="s">
        <v>350</v>
      </c>
      <c r="B157" s="246" t="s">
        <v>438</v>
      </c>
      <c r="C157" s="247" t="s">
        <v>438</v>
      </c>
      <c r="D157" s="618" t="s">
        <v>438</v>
      </c>
      <c r="E157" s="246" t="s">
        <v>438</v>
      </c>
      <c r="F157" s="246" t="s">
        <v>438</v>
      </c>
      <c r="G157" s="588" t="s">
        <v>438</v>
      </c>
      <c r="H157" s="246" t="s">
        <v>438</v>
      </c>
      <c r="I157" s="247" t="s">
        <v>438</v>
      </c>
      <c r="J157" s="618" t="s">
        <v>438</v>
      </c>
    </row>
    <row r="158" spans="1:10" ht="15.75" customHeight="1" x14ac:dyDescent="0.2">
      <c r="A158" s="156"/>
    </row>
    <row r="159" spans="1:10" ht="15.75" customHeight="1" x14ac:dyDescent="0.2">
      <c r="A159" s="150"/>
    </row>
    <row r="160" spans="1:10" ht="15.75" customHeight="1" x14ac:dyDescent="0.25">
      <c r="A160" s="166" t="s">
        <v>35</v>
      </c>
    </row>
    <row r="161" spans="1:10" ht="15.75" customHeight="1" x14ac:dyDescent="0.25">
      <c r="A161" s="150"/>
      <c r="B161" s="648"/>
      <c r="C161" s="648"/>
      <c r="D161" s="648"/>
      <c r="E161" s="648"/>
      <c r="F161" s="648"/>
      <c r="G161" s="648"/>
      <c r="H161" s="648"/>
      <c r="I161" s="648"/>
      <c r="J161" s="648"/>
    </row>
    <row r="162" spans="1:10" s="3" customFormat="1" ht="20.100000000000001" customHeight="1" x14ac:dyDescent="0.25">
      <c r="A162" s="626" t="s">
        <v>101</v>
      </c>
      <c r="B162" s="649" t="s">
        <v>0</v>
      </c>
      <c r="C162" s="650"/>
      <c r="D162" s="651"/>
      <c r="E162" s="650" t="s">
        <v>1</v>
      </c>
      <c r="F162" s="650"/>
      <c r="G162" s="650"/>
      <c r="H162" s="649" t="s">
        <v>2</v>
      </c>
      <c r="I162" s="650"/>
      <c r="J162" s="651"/>
    </row>
    <row r="163" spans="1:10" s="3" customFormat="1" ht="15.75" customHeight="1" x14ac:dyDescent="0.2">
      <c r="A163" s="142"/>
      <c r="B163" s="153" t="s">
        <v>439</v>
      </c>
      <c r="C163" s="153" t="s">
        <v>440</v>
      </c>
      <c r="D163" s="19" t="s">
        <v>3</v>
      </c>
      <c r="E163" s="153" t="s">
        <v>439</v>
      </c>
      <c r="F163" s="153" t="s">
        <v>440</v>
      </c>
      <c r="G163" s="19" t="s">
        <v>3</v>
      </c>
      <c r="H163" s="153" t="s">
        <v>439</v>
      </c>
      <c r="I163" s="153" t="s">
        <v>440</v>
      </c>
      <c r="J163" s="19" t="s">
        <v>3</v>
      </c>
    </row>
    <row r="164" spans="1:10" s="3" customFormat="1" ht="15.75" customHeight="1" x14ac:dyDescent="0.2">
      <c r="A164" s="562" t="s">
        <v>438</v>
      </c>
      <c r="B164" s="15"/>
      <c r="C164" s="15"/>
      <c r="D164" s="17" t="s">
        <v>4</v>
      </c>
      <c r="E164" s="16"/>
      <c r="F164" s="16"/>
      <c r="G164" s="15" t="s">
        <v>4</v>
      </c>
      <c r="H164" s="16"/>
      <c r="I164" s="16"/>
      <c r="J164" s="15" t="s">
        <v>4</v>
      </c>
    </row>
    <row r="165" spans="1:10" s="3" customFormat="1" ht="15.75" customHeight="1" x14ac:dyDescent="0.2">
      <c r="A165" s="14" t="s">
        <v>352</v>
      </c>
      <c r="B165" s="243">
        <v>7113146.9390000002</v>
      </c>
      <c r="C165" s="243">
        <v>6392724.7139999997</v>
      </c>
      <c r="D165" s="11">
        <v>-10.1</v>
      </c>
      <c r="E165" s="243">
        <v>34798.178999999996</v>
      </c>
      <c r="F165" s="243">
        <v>19254.72</v>
      </c>
      <c r="G165" s="11">
        <v>-44.7</v>
      </c>
      <c r="H165" s="243">
        <v>7147945.1179999998</v>
      </c>
      <c r="I165" s="243">
        <v>6411979.4339999994</v>
      </c>
      <c r="J165" s="11">
        <v>-10.3</v>
      </c>
    </row>
    <row r="166" spans="1:10" s="3" customFormat="1" ht="15.75" customHeight="1" x14ac:dyDescent="0.2">
      <c r="A166" s="13" t="s">
        <v>353</v>
      </c>
      <c r="B166" s="243">
        <v>3018.549</v>
      </c>
      <c r="C166" s="243">
        <v>3064</v>
      </c>
      <c r="D166" s="11">
        <v>1.5</v>
      </c>
      <c r="E166" s="575" t="s">
        <v>438</v>
      </c>
      <c r="F166" s="575" t="s">
        <v>438</v>
      </c>
      <c r="G166" s="620" t="s">
        <v>438</v>
      </c>
      <c r="H166" s="243">
        <v>3018.549</v>
      </c>
      <c r="I166" s="243">
        <v>3064</v>
      </c>
      <c r="J166" s="11">
        <v>1.5</v>
      </c>
    </row>
    <row r="167" spans="1:10" s="3" customFormat="1" ht="15.75" customHeight="1" x14ac:dyDescent="0.2">
      <c r="A167" s="13" t="s">
        <v>354</v>
      </c>
      <c r="B167" s="243">
        <v>438364205.52107501</v>
      </c>
      <c r="C167" s="243">
        <v>461310605.91600001</v>
      </c>
      <c r="D167" s="11">
        <v>5.2</v>
      </c>
      <c r="E167" s="243">
        <v>1980338.3389999999</v>
      </c>
      <c r="F167" s="243">
        <v>2046847.926</v>
      </c>
      <c r="G167" s="11">
        <v>3.4</v>
      </c>
      <c r="H167" s="243">
        <v>440344543.860075</v>
      </c>
      <c r="I167" s="243">
        <v>463357453.84200001</v>
      </c>
      <c r="J167" s="11">
        <v>5.2</v>
      </c>
    </row>
    <row r="168" spans="1:10" s="3" customFormat="1" ht="15.75" customHeight="1" x14ac:dyDescent="0.2">
      <c r="A168" s="13" t="s">
        <v>355</v>
      </c>
      <c r="B168" s="243">
        <v>10048979.057</v>
      </c>
      <c r="C168" s="243">
        <v>1837680.078</v>
      </c>
      <c r="D168" s="11">
        <v>-81.7</v>
      </c>
      <c r="E168" s="575" t="s">
        <v>438</v>
      </c>
      <c r="F168" s="575" t="s">
        <v>438</v>
      </c>
      <c r="G168" s="620" t="s">
        <v>438</v>
      </c>
      <c r="H168" s="243">
        <v>10048979.057</v>
      </c>
      <c r="I168" s="243">
        <v>1837680.078</v>
      </c>
      <c r="J168" s="11">
        <v>-81.7</v>
      </c>
    </row>
    <row r="169" spans="1:10" s="3" customFormat="1" ht="15.75" customHeight="1" x14ac:dyDescent="0.2">
      <c r="A169" s="40" t="s">
        <v>356</v>
      </c>
      <c r="B169" s="349">
        <v>16333197.727</v>
      </c>
      <c r="C169" s="349">
        <v>1956443.8599999999</v>
      </c>
      <c r="D169" s="9">
        <v>-88</v>
      </c>
      <c r="E169" s="576" t="s">
        <v>438</v>
      </c>
      <c r="F169" s="576" t="s">
        <v>438</v>
      </c>
      <c r="G169" s="621" t="s">
        <v>438</v>
      </c>
      <c r="H169" s="349">
        <v>16333197.727</v>
      </c>
      <c r="I169" s="349">
        <v>1956443.8599999999</v>
      </c>
      <c r="J169" s="9">
        <v>-88</v>
      </c>
    </row>
    <row r="170" spans="1:10" s="3" customFormat="1" ht="15.75" customHeight="1" x14ac:dyDescent="0.2">
      <c r="A170" s="8"/>
      <c r="E170" s="7"/>
      <c r="F170" s="7"/>
      <c r="G170" s="6"/>
      <c r="H170" s="7"/>
      <c r="I170" s="7"/>
      <c r="J170" s="6"/>
    </row>
    <row r="171" spans="1:10" ht="15.75" customHeight="1" x14ac:dyDescent="0.2"/>
    <row r="172" spans="1:10" ht="15.75" customHeight="1" x14ac:dyDescent="0.2"/>
    <row r="173" spans="1:10" ht="15.75" customHeight="1" x14ac:dyDescent="0.2"/>
    <row r="174" spans="1:10" ht="15.75" customHeight="1" x14ac:dyDescent="0.2"/>
    <row r="175" spans="1:10" ht="15.75" customHeight="1" x14ac:dyDescent="0.2"/>
    <row r="176" spans="1:10"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sheetData>
  <mergeCells count="27">
    <mergeCell ref="B162:D162"/>
    <mergeCell ref="E162:G162"/>
    <mergeCell ref="H162:J162"/>
    <mergeCell ref="B161:D161"/>
    <mergeCell ref="E161:G161"/>
    <mergeCell ref="H161:J161"/>
    <mergeCell ref="B76:D76"/>
    <mergeCell ref="E76:G76"/>
    <mergeCell ref="H76:J76"/>
    <mergeCell ref="B22:D22"/>
    <mergeCell ref="E22:G22"/>
    <mergeCell ref="H22:J22"/>
    <mergeCell ref="B75:D75"/>
    <mergeCell ref="E75:G75"/>
    <mergeCell ref="H75:J75"/>
    <mergeCell ref="B49:D49"/>
    <mergeCell ref="E49:G49"/>
    <mergeCell ref="H49:J49"/>
    <mergeCell ref="B21:D21"/>
    <mergeCell ref="E21:G21"/>
    <mergeCell ref="H21:J21"/>
    <mergeCell ref="B2:D2"/>
    <mergeCell ref="E2:G2"/>
    <mergeCell ref="H2:J2"/>
    <mergeCell ref="B4:D4"/>
    <mergeCell ref="E4:G4"/>
    <mergeCell ref="H4:J4"/>
  </mergeCells>
  <conditionalFormatting sqref="H132:I137">
    <cfRule type="expression" dxfId="2667" priority="46">
      <formula>kvartal&lt;4</formula>
    </cfRule>
  </conditionalFormatting>
  <conditionalFormatting sqref="B26:C29 E26:F29">
    <cfRule type="expression" dxfId="2666" priority="60">
      <formula>kvartal&lt;4</formula>
    </cfRule>
  </conditionalFormatting>
  <conditionalFormatting sqref="H26:I29">
    <cfRule type="expression" dxfId="2665" priority="59">
      <formula>kvartal&lt;4</formula>
    </cfRule>
  </conditionalFormatting>
  <conditionalFormatting sqref="H32:I34">
    <cfRule type="expression" dxfId="2664" priority="58">
      <formula>kvartal&lt;4</formula>
    </cfRule>
  </conditionalFormatting>
  <conditionalFormatting sqref="H37:I39">
    <cfRule type="expression" dxfId="2663" priority="57">
      <formula>kvartal&lt;4</formula>
    </cfRule>
  </conditionalFormatting>
  <conditionalFormatting sqref="H82:I87">
    <cfRule type="expression" dxfId="2662" priority="54">
      <formula>kvartal&lt;4</formula>
    </cfRule>
  </conditionalFormatting>
  <conditionalFormatting sqref="H92:I97">
    <cfRule type="expression" dxfId="2661" priority="51">
      <formula>kvartal&lt;4</formula>
    </cfRule>
  </conditionalFormatting>
  <conditionalFormatting sqref="H102:I107">
    <cfRule type="expression" dxfId="2660" priority="49">
      <formula>kvartal&lt;4</formula>
    </cfRule>
  </conditionalFormatting>
  <conditionalFormatting sqref="H112:I117">
    <cfRule type="expression" dxfId="2659" priority="48">
      <formula>kvartal&lt;4</formula>
    </cfRule>
  </conditionalFormatting>
  <conditionalFormatting sqref="H122:I127">
    <cfRule type="expression" dxfId="2658" priority="47">
      <formula>kvartal&lt;4</formula>
    </cfRule>
  </conditionalFormatting>
  <conditionalFormatting sqref="H146:I146">
    <cfRule type="expression" dxfId="2657" priority="45">
      <formula>kvartal&lt;4</formula>
    </cfRule>
  </conditionalFormatting>
  <conditionalFormatting sqref="H154:I154">
    <cfRule type="expression" dxfId="2656" priority="44">
      <formula>kvartal&lt;4</formula>
    </cfRule>
  </conditionalFormatting>
  <conditionalFormatting sqref="A34">
    <cfRule type="expression" dxfId="2655" priority="29">
      <formula>kvartal &lt; 4</formula>
    </cfRule>
  </conditionalFormatting>
  <conditionalFormatting sqref="A26:A28">
    <cfRule type="expression" dxfId="2654" priority="43">
      <formula>kvartal &lt; 4</formula>
    </cfRule>
  </conditionalFormatting>
  <conditionalFormatting sqref="A32:A33">
    <cfRule type="expression" dxfId="2653" priority="42">
      <formula>kvartal &lt; 4</formula>
    </cfRule>
  </conditionalFormatting>
  <conditionalFormatting sqref="A37:A39">
    <cfRule type="expression" dxfId="2652" priority="41">
      <formula>kvartal &lt; 4</formula>
    </cfRule>
  </conditionalFormatting>
  <conditionalFormatting sqref="A57:A59">
    <cfRule type="expression" dxfId="2651" priority="40">
      <formula>kvartal &lt; 4</formula>
    </cfRule>
  </conditionalFormatting>
  <conditionalFormatting sqref="A63:A65">
    <cfRule type="expression" dxfId="2650" priority="39">
      <formula>kvartal &lt; 4</formula>
    </cfRule>
  </conditionalFormatting>
  <conditionalFormatting sqref="A82:A87">
    <cfRule type="expression" dxfId="2649" priority="38">
      <formula>kvartal &lt; 4</formula>
    </cfRule>
  </conditionalFormatting>
  <conditionalFormatting sqref="A92:A97">
    <cfRule type="expression" dxfId="2648" priority="37">
      <formula>kvartal &lt; 4</formula>
    </cfRule>
  </conditionalFormatting>
  <conditionalFormatting sqref="A102:A107">
    <cfRule type="expression" dxfId="2647" priority="36">
      <formula>kvartal &lt; 4</formula>
    </cfRule>
  </conditionalFormatting>
  <conditionalFormatting sqref="A112:A117">
    <cfRule type="expression" dxfId="2646" priority="35">
      <formula>kvartal &lt; 4</formula>
    </cfRule>
  </conditionalFormatting>
  <conditionalFormatting sqref="A122:A127">
    <cfRule type="expression" dxfId="2645" priority="34">
      <formula>kvartal &lt; 4</formula>
    </cfRule>
  </conditionalFormatting>
  <conditionalFormatting sqref="A132:A137">
    <cfRule type="expression" dxfId="2644" priority="33">
      <formula>kvartal &lt; 4</formula>
    </cfRule>
  </conditionalFormatting>
  <conditionalFormatting sqref="A146">
    <cfRule type="expression" dxfId="2643" priority="32">
      <formula>kvartal &lt; 4</formula>
    </cfRule>
  </conditionalFormatting>
  <conditionalFormatting sqref="A154">
    <cfRule type="expression" dxfId="2642" priority="31">
      <formula>kvartal &lt; 4</formula>
    </cfRule>
  </conditionalFormatting>
  <conditionalFormatting sqref="A29">
    <cfRule type="expression" dxfId="2641" priority="30">
      <formula>kvartal &lt; 4</formula>
    </cfRule>
  </conditionalFormatting>
  <conditionalFormatting sqref="E32:F34">
    <cfRule type="expression" dxfId="2640" priority="28">
      <formula>kvartal&lt;4</formula>
    </cfRule>
  </conditionalFormatting>
  <conditionalFormatting sqref="E37:F39">
    <cfRule type="expression" dxfId="2639" priority="27">
      <formula>kvartal&lt;4</formula>
    </cfRule>
  </conditionalFormatting>
  <conditionalFormatting sqref="B32:C34">
    <cfRule type="expression" dxfId="2638" priority="26">
      <formula>kvartal&lt;4</formula>
    </cfRule>
  </conditionalFormatting>
  <conditionalFormatting sqref="B37:C39">
    <cfRule type="expression" dxfId="2637" priority="25">
      <formula>kvartal&lt;4</formula>
    </cfRule>
  </conditionalFormatting>
  <conditionalFormatting sqref="B57:C59">
    <cfRule type="expression" dxfId="2636" priority="24">
      <formula>kvartal&lt;4</formula>
    </cfRule>
  </conditionalFormatting>
  <conditionalFormatting sqref="B63:C65">
    <cfRule type="expression" dxfId="2635" priority="23">
      <formula>kvartal&lt;4</formula>
    </cfRule>
  </conditionalFormatting>
  <conditionalFormatting sqref="B82:C82">
    <cfRule type="expression" dxfId="2634" priority="22">
      <formula>kvartal&lt;4</formula>
    </cfRule>
  </conditionalFormatting>
  <conditionalFormatting sqref="B85:C85">
    <cfRule type="expression" dxfId="2633" priority="21">
      <formula>kvartal&lt;4</formula>
    </cfRule>
  </conditionalFormatting>
  <conditionalFormatting sqref="B92:C92">
    <cfRule type="expression" dxfId="2632" priority="20">
      <formula>kvartal&lt;4</formula>
    </cfRule>
  </conditionalFormatting>
  <conditionalFormatting sqref="B95:C95">
    <cfRule type="expression" dxfId="2631" priority="19">
      <formula>kvartal&lt;4</formula>
    </cfRule>
  </conditionalFormatting>
  <conditionalFormatting sqref="B102:C102">
    <cfRule type="expression" dxfId="2630" priority="18">
      <formula>kvartal&lt;4</formula>
    </cfRule>
  </conditionalFormatting>
  <conditionalFormatting sqref="B105:C105">
    <cfRule type="expression" dxfId="2629" priority="17">
      <formula>kvartal&lt;4</formula>
    </cfRule>
  </conditionalFormatting>
  <conditionalFormatting sqref="B112:C112">
    <cfRule type="expression" dxfId="2628" priority="16">
      <formula>kvartal&lt;4</formula>
    </cfRule>
  </conditionalFormatting>
  <conditionalFormatting sqref="B115:C115">
    <cfRule type="expression" dxfId="2627" priority="15">
      <formula>kvartal&lt;4</formula>
    </cfRule>
  </conditionalFormatting>
  <conditionalFormatting sqref="B122:C122">
    <cfRule type="expression" dxfId="2626" priority="14">
      <formula>kvartal&lt;4</formula>
    </cfRule>
  </conditionalFormatting>
  <conditionalFormatting sqref="B125:C125">
    <cfRule type="expression" dxfId="2625" priority="13">
      <formula>kvartal&lt;4</formula>
    </cfRule>
  </conditionalFormatting>
  <conditionalFormatting sqref="B132:C132">
    <cfRule type="expression" dxfId="2624" priority="12">
      <formula>kvartal&lt;4</formula>
    </cfRule>
  </conditionalFormatting>
  <conditionalFormatting sqref="B135:C135">
    <cfRule type="expression" dxfId="2623" priority="11">
      <formula>kvartal&lt;4</formula>
    </cfRule>
  </conditionalFormatting>
  <conditionalFormatting sqref="B146:C146">
    <cfRule type="expression" dxfId="2622" priority="10">
      <formula>kvartal&lt;4</formula>
    </cfRule>
  </conditionalFormatting>
  <conditionalFormatting sqref="B154:C154">
    <cfRule type="expression" dxfId="2621" priority="9">
      <formula>kvartal&lt;4</formula>
    </cfRule>
  </conditionalFormatting>
  <conditionalFormatting sqref="E82:F87">
    <cfRule type="expression" dxfId="2620" priority="8">
      <formula>kvartal&lt;4</formula>
    </cfRule>
  </conditionalFormatting>
  <conditionalFormatting sqref="E92:F97">
    <cfRule type="expression" dxfId="2619" priority="7">
      <formula>kvartal&lt;4</formula>
    </cfRule>
  </conditionalFormatting>
  <conditionalFormatting sqref="E102:F107">
    <cfRule type="expression" dxfId="2618" priority="6">
      <formula>kvartal&lt;4</formula>
    </cfRule>
  </conditionalFormatting>
  <conditionalFormatting sqref="E112:F117">
    <cfRule type="expression" dxfId="2617" priority="5">
      <formula>kvartal&lt;4</formula>
    </cfRule>
  </conditionalFormatting>
  <conditionalFormatting sqref="E122:F127">
    <cfRule type="expression" dxfId="2616" priority="4">
      <formula>kvartal&lt;4</formula>
    </cfRule>
  </conditionalFormatting>
  <conditionalFormatting sqref="E132:F137">
    <cfRule type="expression" dxfId="2615" priority="3">
      <formula>kvartal&lt;4</formula>
    </cfRule>
  </conditionalFormatting>
  <conditionalFormatting sqref="E146:F146">
    <cfRule type="expression" dxfId="2614" priority="2">
      <formula>kvartal&lt;4</formula>
    </cfRule>
  </conditionalFormatting>
  <conditionalFormatting sqref="E154:F154">
    <cfRule type="expression" dxfId="2613"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O176"/>
  <sheetViews>
    <sheetView showGridLines="0" zoomScale="90" zoomScaleNormal="90" workbookViewId="0">
      <pane xSplit="1" topLeftCell="B1" activePane="topRight" state="frozen"/>
      <selection activeCell="A3" sqref="A3"/>
      <selection pane="topRight" activeCell="A3" sqref="A3"/>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103</v>
      </c>
      <c r="D1" s="24"/>
      <c r="E1" s="24"/>
      <c r="F1" s="24"/>
      <c r="G1" s="24"/>
      <c r="H1" s="24"/>
      <c r="I1" s="24"/>
      <c r="J1" s="24"/>
      <c r="K1" s="24"/>
      <c r="L1" s="24"/>
      <c r="M1" s="24"/>
      <c r="O1" s="145"/>
    </row>
    <row r="2" spans="1:15" ht="15.75" x14ac:dyDescent="0.25">
      <c r="A2" s="166" t="s">
        <v>36</v>
      </c>
      <c r="B2" s="511"/>
      <c r="C2" s="511"/>
      <c r="D2" s="511"/>
      <c r="E2" s="511"/>
      <c r="F2" s="511"/>
      <c r="G2" s="511"/>
      <c r="H2" s="511"/>
      <c r="I2" s="511"/>
      <c r="J2" s="511"/>
      <c r="K2" s="511"/>
      <c r="L2" s="511"/>
      <c r="M2" s="511"/>
    </row>
    <row r="3" spans="1:15" ht="15.75" x14ac:dyDescent="0.25">
      <c r="A3" s="164"/>
      <c r="B3" s="511"/>
      <c r="C3" s="511"/>
      <c r="D3" s="511"/>
      <c r="E3" s="511"/>
      <c r="F3" s="511"/>
      <c r="G3" s="511"/>
      <c r="H3" s="511"/>
      <c r="I3" s="511"/>
      <c r="J3" s="511"/>
      <c r="K3" s="511"/>
      <c r="L3" s="511"/>
      <c r="M3" s="511"/>
    </row>
    <row r="4" spans="1:15" ht="13.5" x14ac:dyDescent="0.25">
      <c r="A4" s="630" t="s">
        <v>101</v>
      </c>
      <c r="B4" s="653" t="s">
        <v>0</v>
      </c>
      <c r="C4" s="654"/>
      <c r="D4" s="655"/>
      <c r="E4" s="623"/>
      <c r="F4" s="654" t="s">
        <v>1</v>
      </c>
      <c r="G4" s="654"/>
      <c r="H4" s="654"/>
      <c r="I4" s="625"/>
      <c r="J4" s="653" t="s">
        <v>2</v>
      </c>
      <c r="K4" s="654"/>
      <c r="L4" s="654"/>
      <c r="M4" s="625"/>
    </row>
    <row r="5" spans="1:15" x14ac:dyDescent="0.2">
      <c r="A5" s="159"/>
      <c r="B5" s="153" t="s">
        <v>439</v>
      </c>
      <c r="C5" s="153" t="s">
        <v>440</v>
      </c>
      <c r="D5" s="256" t="s">
        <v>3</v>
      </c>
      <c r="E5" s="377" t="s">
        <v>37</v>
      </c>
      <c r="F5" s="153" t="s">
        <v>439</v>
      </c>
      <c r="G5" s="153" t="s">
        <v>440</v>
      </c>
      <c r="H5" s="256" t="s">
        <v>3</v>
      </c>
      <c r="I5" s="377" t="s">
        <v>37</v>
      </c>
      <c r="J5" s="153" t="s">
        <v>439</v>
      </c>
      <c r="K5" s="153" t="s">
        <v>440</v>
      </c>
      <c r="L5" s="256" t="s">
        <v>3</v>
      </c>
      <c r="M5" s="163" t="s">
        <v>37</v>
      </c>
      <c r="O5" s="173"/>
    </row>
    <row r="6" spans="1:15" x14ac:dyDescent="0.2">
      <c r="A6" s="561" t="s">
        <v>438</v>
      </c>
      <c r="B6" s="157"/>
      <c r="C6" s="157"/>
      <c r="D6" s="258" t="s">
        <v>4</v>
      </c>
      <c r="E6" s="157" t="s">
        <v>38</v>
      </c>
      <c r="F6" s="162"/>
      <c r="G6" s="162"/>
      <c r="H6" s="256" t="s">
        <v>4</v>
      </c>
      <c r="I6" s="157" t="s">
        <v>38</v>
      </c>
      <c r="J6" s="162"/>
      <c r="K6" s="162"/>
      <c r="L6" s="256" t="s">
        <v>4</v>
      </c>
      <c r="M6" s="157" t="s">
        <v>38</v>
      </c>
    </row>
    <row r="7" spans="1:15" ht="15.75" x14ac:dyDescent="0.2">
      <c r="A7" s="14" t="s">
        <v>30</v>
      </c>
      <c r="B7" s="514"/>
      <c r="C7" s="515"/>
      <c r="D7" s="523"/>
      <c r="E7" s="524"/>
      <c r="F7" s="514"/>
      <c r="G7" s="515"/>
      <c r="H7" s="523"/>
      <c r="I7" s="524"/>
      <c r="J7" s="525"/>
      <c r="K7" s="520"/>
      <c r="L7" s="523"/>
      <c r="M7" s="524"/>
      <c r="O7" s="564" t="s">
        <v>438</v>
      </c>
    </row>
    <row r="8" spans="1:15" ht="15.75" x14ac:dyDescent="0.2">
      <c r="A8" s="20" t="s">
        <v>32</v>
      </c>
      <c r="B8" s="517"/>
      <c r="C8" s="518"/>
      <c r="D8" s="526"/>
      <c r="E8" s="524"/>
      <c r="F8" s="527"/>
      <c r="G8" s="528"/>
      <c r="H8" s="526"/>
      <c r="I8" s="524"/>
      <c r="J8" s="529"/>
      <c r="K8" s="518"/>
      <c r="L8" s="526"/>
      <c r="M8" s="524"/>
      <c r="O8" s="564" t="s">
        <v>438</v>
      </c>
    </row>
    <row r="9" spans="1:15" ht="15.75" x14ac:dyDescent="0.2">
      <c r="A9" s="20" t="s">
        <v>31</v>
      </c>
      <c r="B9" s="517"/>
      <c r="C9" s="518"/>
      <c r="D9" s="526"/>
      <c r="E9" s="524"/>
      <c r="F9" s="527"/>
      <c r="G9" s="528"/>
      <c r="H9" s="526"/>
      <c r="I9" s="524"/>
      <c r="J9" s="529"/>
      <c r="K9" s="518"/>
      <c r="L9" s="526"/>
      <c r="M9" s="524"/>
      <c r="O9" s="564" t="s">
        <v>438</v>
      </c>
    </row>
    <row r="10" spans="1:15" ht="15.75" x14ac:dyDescent="0.2">
      <c r="A10" s="13" t="s">
        <v>29</v>
      </c>
      <c r="B10" s="519"/>
      <c r="C10" s="520"/>
      <c r="D10" s="526"/>
      <c r="E10" s="524"/>
      <c r="F10" s="519"/>
      <c r="G10" s="520"/>
      <c r="H10" s="526"/>
      <c r="I10" s="524"/>
      <c r="J10" s="525"/>
      <c r="K10" s="520"/>
      <c r="L10" s="526"/>
      <c r="M10" s="524"/>
      <c r="O10" s="564" t="s">
        <v>438</v>
      </c>
    </row>
    <row r="11" spans="1:15" ht="15.75" x14ac:dyDescent="0.2">
      <c r="A11" s="20" t="s">
        <v>32</v>
      </c>
      <c r="B11" s="517"/>
      <c r="C11" s="518"/>
      <c r="D11" s="526"/>
      <c r="E11" s="524"/>
      <c r="F11" s="527"/>
      <c r="G11" s="528"/>
      <c r="H11" s="526"/>
      <c r="I11" s="524"/>
      <c r="J11" s="529"/>
      <c r="K11" s="518"/>
      <c r="L11" s="526"/>
      <c r="M11" s="524"/>
      <c r="O11" s="564" t="s">
        <v>438</v>
      </c>
    </row>
    <row r="12" spans="1:15" ht="15.75" x14ac:dyDescent="0.2">
      <c r="A12" s="20" t="s">
        <v>31</v>
      </c>
      <c r="B12" s="517"/>
      <c r="C12" s="518"/>
      <c r="D12" s="526"/>
      <c r="E12" s="524"/>
      <c r="F12" s="527"/>
      <c r="G12" s="528"/>
      <c r="H12" s="526"/>
      <c r="I12" s="524"/>
      <c r="J12" s="529"/>
      <c r="K12" s="518"/>
      <c r="L12" s="526"/>
      <c r="M12" s="524"/>
      <c r="O12" s="564" t="s">
        <v>438</v>
      </c>
    </row>
    <row r="13" spans="1:15" ht="15.75" x14ac:dyDescent="0.2">
      <c r="A13" s="13" t="s">
        <v>28</v>
      </c>
      <c r="B13" s="519"/>
      <c r="C13" s="520"/>
      <c r="D13" s="526"/>
      <c r="E13" s="524"/>
      <c r="F13" s="519"/>
      <c r="G13" s="520"/>
      <c r="H13" s="526"/>
      <c r="I13" s="524"/>
      <c r="J13" s="525"/>
      <c r="K13" s="520"/>
      <c r="L13" s="526"/>
      <c r="M13" s="524"/>
      <c r="O13" s="564" t="s">
        <v>438</v>
      </c>
    </row>
    <row r="14" spans="1:15" s="42" customFormat="1" ht="15.75" x14ac:dyDescent="0.2">
      <c r="A14" s="13" t="s">
        <v>27</v>
      </c>
      <c r="B14" s="519"/>
      <c r="C14" s="520"/>
      <c r="D14" s="567"/>
      <c r="E14" s="524"/>
      <c r="F14" s="519"/>
      <c r="G14" s="520"/>
      <c r="H14" s="526"/>
      <c r="I14" s="524"/>
      <c r="J14" s="525"/>
      <c r="K14" s="520"/>
      <c r="L14" s="526"/>
      <c r="M14" s="524"/>
      <c r="N14" s="145"/>
      <c r="O14" s="564" t="s">
        <v>438</v>
      </c>
    </row>
    <row r="15" spans="1:15" s="42" customFormat="1" ht="15.75" x14ac:dyDescent="0.2">
      <c r="A15" s="40" t="s">
        <v>26</v>
      </c>
      <c r="B15" s="521"/>
      <c r="C15" s="522"/>
      <c r="D15" s="530"/>
      <c r="E15" s="530"/>
      <c r="F15" s="521"/>
      <c r="G15" s="522"/>
      <c r="H15" s="530"/>
      <c r="I15" s="530"/>
      <c r="J15" s="531"/>
      <c r="K15" s="522"/>
      <c r="L15" s="530"/>
      <c r="M15" s="530"/>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510"/>
      <c r="C21" s="510"/>
      <c r="D21" s="510"/>
      <c r="E21" s="511"/>
      <c r="F21" s="510"/>
      <c r="G21" s="510"/>
      <c r="H21" s="510"/>
      <c r="I21" s="511"/>
      <c r="J21" s="510"/>
      <c r="K21" s="510"/>
      <c r="L21" s="510"/>
      <c r="M21" s="511"/>
    </row>
    <row r="22" spans="1:15" ht="13.5" x14ac:dyDescent="0.25">
      <c r="A22" s="630" t="s">
        <v>101</v>
      </c>
      <c r="B22" s="653" t="s">
        <v>0</v>
      </c>
      <c r="C22" s="654"/>
      <c r="D22" s="655"/>
      <c r="E22" s="623"/>
      <c r="F22" s="654" t="s">
        <v>1</v>
      </c>
      <c r="G22" s="654"/>
      <c r="H22" s="654"/>
      <c r="I22" s="625"/>
      <c r="J22" s="653" t="s">
        <v>2</v>
      </c>
      <c r="K22" s="654"/>
      <c r="L22" s="654"/>
      <c r="M22" s="625"/>
    </row>
    <row r="23" spans="1:15" x14ac:dyDescent="0.2">
      <c r="A23" s="142" t="s">
        <v>5</v>
      </c>
      <c r="B23" s="253" t="s">
        <v>439</v>
      </c>
      <c r="C23" s="253" t="s">
        <v>440</v>
      </c>
      <c r="D23" s="163" t="s">
        <v>3</v>
      </c>
      <c r="E23" s="377" t="s">
        <v>37</v>
      </c>
      <c r="F23" s="253" t="s">
        <v>439</v>
      </c>
      <c r="G23" s="253" t="s">
        <v>440</v>
      </c>
      <c r="H23" s="163" t="s">
        <v>3</v>
      </c>
      <c r="I23" s="377" t="s">
        <v>37</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38</v>
      </c>
      <c r="J24" s="162"/>
      <c r="K24" s="162"/>
      <c r="L24" s="157" t="s">
        <v>4</v>
      </c>
      <c r="M24" s="157" t="s">
        <v>38</v>
      </c>
    </row>
    <row r="25" spans="1:15" ht="15.75" x14ac:dyDescent="0.2">
      <c r="A25" s="14" t="s">
        <v>30</v>
      </c>
      <c r="B25" s="514"/>
      <c r="C25" s="515"/>
      <c r="D25" s="523"/>
      <c r="E25" s="524"/>
      <c r="F25" s="532"/>
      <c r="G25" s="515"/>
      <c r="H25" s="523"/>
      <c r="I25" s="524"/>
      <c r="J25" s="514"/>
      <c r="K25" s="514"/>
      <c r="L25" s="523"/>
      <c r="M25" s="524"/>
      <c r="O25" s="564" t="s">
        <v>438</v>
      </c>
    </row>
    <row r="26" spans="1:15" ht="15.75" x14ac:dyDescent="0.2">
      <c r="A26" s="368" t="s">
        <v>333</v>
      </c>
      <c r="B26" s="516"/>
      <c r="C26" s="516"/>
      <c r="D26" s="526"/>
      <c r="E26" s="551"/>
      <c r="F26" s="516"/>
      <c r="G26" s="516"/>
      <c r="H26" s="526"/>
      <c r="I26" s="524"/>
      <c r="J26" s="516"/>
      <c r="K26" s="516"/>
      <c r="L26" s="526"/>
      <c r="M26" s="524"/>
      <c r="O26" s="564" t="s">
        <v>438</v>
      </c>
    </row>
    <row r="27" spans="1:15" ht="15.75" x14ac:dyDescent="0.2">
      <c r="A27" s="368" t="s">
        <v>334</v>
      </c>
      <c r="B27" s="516"/>
      <c r="C27" s="516"/>
      <c r="D27" s="526"/>
      <c r="E27" s="551"/>
      <c r="F27" s="516"/>
      <c r="G27" s="516"/>
      <c r="H27" s="526"/>
      <c r="I27" s="524"/>
      <c r="J27" s="516"/>
      <c r="K27" s="516"/>
      <c r="L27" s="526"/>
      <c r="M27" s="524"/>
      <c r="O27" s="564" t="s">
        <v>438</v>
      </c>
    </row>
    <row r="28" spans="1:15" ht="15.75" x14ac:dyDescent="0.2">
      <c r="A28" s="368" t="s">
        <v>335</v>
      </c>
      <c r="B28" s="516"/>
      <c r="C28" s="516"/>
      <c r="D28" s="526"/>
      <c r="E28" s="551"/>
      <c r="F28" s="516"/>
      <c r="G28" s="516"/>
      <c r="H28" s="526"/>
      <c r="I28" s="524"/>
      <c r="J28" s="516"/>
      <c r="K28" s="516"/>
      <c r="L28" s="526"/>
      <c r="M28" s="524"/>
      <c r="O28" s="564" t="s">
        <v>438</v>
      </c>
    </row>
    <row r="29" spans="1:15" x14ac:dyDescent="0.2">
      <c r="A29" s="368" t="s">
        <v>11</v>
      </c>
      <c r="B29" s="516"/>
      <c r="C29" s="516"/>
      <c r="D29" s="526"/>
      <c r="E29" s="551"/>
      <c r="F29" s="516"/>
      <c r="G29" s="516"/>
      <c r="H29" s="526"/>
      <c r="I29" s="524"/>
      <c r="J29" s="516"/>
      <c r="K29" s="516"/>
      <c r="L29" s="526"/>
      <c r="M29" s="524"/>
      <c r="O29" s="564" t="s">
        <v>438</v>
      </c>
    </row>
    <row r="30" spans="1:15" ht="15.75" x14ac:dyDescent="0.2">
      <c r="A30" s="48" t="s">
        <v>323</v>
      </c>
      <c r="B30" s="517"/>
      <c r="C30" s="518"/>
      <c r="D30" s="526"/>
      <c r="E30" s="524"/>
      <c r="F30" s="529"/>
      <c r="G30" s="518"/>
      <c r="H30" s="526"/>
      <c r="I30" s="524"/>
      <c r="J30" s="517"/>
      <c r="K30" s="517"/>
      <c r="L30" s="526"/>
      <c r="M30" s="524"/>
      <c r="O30" s="564" t="s">
        <v>438</v>
      </c>
    </row>
    <row r="31" spans="1:15" ht="15.75" x14ac:dyDescent="0.2">
      <c r="A31" s="13" t="s">
        <v>29</v>
      </c>
      <c r="B31" s="519"/>
      <c r="C31" s="519"/>
      <c r="D31" s="526"/>
      <c r="E31" s="524"/>
      <c r="F31" s="525"/>
      <c r="G31" s="525"/>
      <c r="H31" s="526"/>
      <c r="I31" s="524"/>
      <c r="J31" s="519"/>
      <c r="K31" s="519"/>
      <c r="L31" s="526"/>
      <c r="M31" s="524"/>
      <c r="O31" s="564" t="s">
        <v>438</v>
      </c>
    </row>
    <row r="32" spans="1:15" ht="15.75" x14ac:dyDescent="0.2">
      <c r="A32" s="368" t="s">
        <v>333</v>
      </c>
      <c r="B32" s="516"/>
      <c r="C32" s="516"/>
      <c r="D32" s="526"/>
      <c r="E32" s="551"/>
      <c r="F32" s="516"/>
      <c r="G32" s="516"/>
      <c r="H32" s="526"/>
      <c r="I32" s="524"/>
      <c r="J32" s="516"/>
      <c r="K32" s="516"/>
      <c r="L32" s="526"/>
      <c r="M32" s="524"/>
      <c r="O32" s="564" t="s">
        <v>438</v>
      </c>
    </row>
    <row r="33" spans="1:15" ht="15.75" x14ac:dyDescent="0.2">
      <c r="A33" s="368" t="s">
        <v>335</v>
      </c>
      <c r="B33" s="516"/>
      <c r="C33" s="516"/>
      <c r="D33" s="526"/>
      <c r="E33" s="551"/>
      <c r="F33" s="516"/>
      <c r="G33" s="516"/>
      <c r="H33" s="526"/>
      <c r="I33" s="524"/>
      <c r="J33" s="516"/>
      <c r="K33" s="516"/>
      <c r="L33" s="526"/>
      <c r="M33" s="524"/>
      <c r="O33" s="564" t="s">
        <v>438</v>
      </c>
    </row>
    <row r="34" spans="1:15" s="26" customFormat="1" x14ac:dyDescent="0.2">
      <c r="A34" s="368" t="s">
        <v>16</v>
      </c>
      <c r="B34" s="516"/>
      <c r="C34" s="516"/>
      <c r="D34" s="526"/>
      <c r="E34" s="551"/>
      <c r="F34" s="516"/>
      <c r="G34" s="516"/>
      <c r="H34" s="526"/>
      <c r="I34" s="524"/>
      <c r="J34" s="516"/>
      <c r="K34" s="516"/>
      <c r="L34" s="526"/>
      <c r="M34" s="524"/>
      <c r="N34" s="175"/>
      <c r="O34" s="564" t="s">
        <v>438</v>
      </c>
    </row>
    <row r="35" spans="1:15" ht="15.75" x14ac:dyDescent="0.2">
      <c r="A35" s="48" t="s">
        <v>323</v>
      </c>
      <c r="B35" s="517"/>
      <c r="C35" s="518"/>
      <c r="D35" s="526"/>
      <c r="E35" s="524"/>
      <c r="F35" s="529"/>
      <c r="G35" s="518"/>
      <c r="H35" s="526"/>
      <c r="I35" s="524"/>
      <c r="J35" s="517"/>
      <c r="K35" s="517"/>
      <c r="L35" s="526"/>
      <c r="M35" s="524"/>
      <c r="O35" s="564" t="s">
        <v>438</v>
      </c>
    </row>
    <row r="36" spans="1:15" s="3" customFormat="1" ht="15.75" x14ac:dyDescent="0.2">
      <c r="A36" s="13" t="s">
        <v>28</v>
      </c>
      <c r="B36" s="519"/>
      <c r="C36" s="520"/>
      <c r="D36" s="526"/>
      <c r="E36" s="524"/>
      <c r="F36" s="525"/>
      <c r="G36" s="520"/>
      <c r="H36" s="526"/>
      <c r="I36" s="524"/>
      <c r="J36" s="519"/>
      <c r="K36" s="519"/>
      <c r="L36" s="526"/>
      <c r="M36" s="524"/>
      <c r="N36" s="149"/>
      <c r="O36" s="564" t="s">
        <v>438</v>
      </c>
    </row>
    <row r="37" spans="1:15" s="3" customFormat="1" ht="15.75" x14ac:dyDescent="0.2">
      <c r="A37" s="368" t="s">
        <v>333</v>
      </c>
      <c r="B37" s="516"/>
      <c r="C37" s="516"/>
      <c r="D37" s="526"/>
      <c r="E37" s="551"/>
      <c r="F37" s="516"/>
      <c r="G37" s="516"/>
      <c r="H37" s="526"/>
      <c r="I37" s="524"/>
      <c r="J37" s="516"/>
      <c r="K37" s="516"/>
      <c r="L37" s="526"/>
      <c r="M37" s="524"/>
      <c r="N37" s="149"/>
      <c r="O37" s="564" t="s">
        <v>438</v>
      </c>
    </row>
    <row r="38" spans="1:15" s="3" customFormat="1" ht="15.75" x14ac:dyDescent="0.2">
      <c r="A38" s="368" t="s">
        <v>334</v>
      </c>
      <c r="B38" s="516"/>
      <c r="C38" s="516"/>
      <c r="D38" s="526"/>
      <c r="E38" s="551"/>
      <c r="F38" s="516"/>
      <c r="G38" s="516"/>
      <c r="H38" s="526"/>
      <c r="I38" s="524"/>
      <c r="J38" s="516"/>
      <c r="K38" s="516"/>
      <c r="L38" s="526"/>
      <c r="M38" s="524"/>
      <c r="N38" s="149"/>
      <c r="O38" s="564" t="s">
        <v>438</v>
      </c>
    </row>
    <row r="39" spans="1:15" ht="15.75" x14ac:dyDescent="0.2">
      <c r="A39" s="368" t="s">
        <v>335</v>
      </c>
      <c r="B39" s="516"/>
      <c r="C39" s="516"/>
      <c r="D39" s="526"/>
      <c r="E39" s="551"/>
      <c r="F39" s="516"/>
      <c r="G39" s="516"/>
      <c r="H39" s="526"/>
      <c r="I39" s="524"/>
      <c r="J39" s="516"/>
      <c r="K39" s="516"/>
      <c r="L39" s="526"/>
      <c r="M39" s="524"/>
      <c r="O39" s="564" t="s">
        <v>438</v>
      </c>
    </row>
    <row r="40" spans="1:15" ht="15.75" x14ac:dyDescent="0.2">
      <c r="A40" s="13" t="s">
        <v>27</v>
      </c>
      <c r="B40" s="519"/>
      <c r="C40" s="520"/>
      <c r="D40" s="526"/>
      <c r="E40" s="524"/>
      <c r="F40" s="525"/>
      <c r="G40" s="520"/>
      <c r="H40" s="526"/>
      <c r="I40" s="524"/>
      <c r="J40" s="519"/>
      <c r="K40" s="519"/>
      <c r="L40" s="526"/>
      <c r="M40" s="524"/>
      <c r="O40" s="564" t="s">
        <v>438</v>
      </c>
    </row>
    <row r="41" spans="1:15" ht="15.75" x14ac:dyDescent="0.2">
      <c r="A41" s="13" t="s">
        <v>26</v>
      </c>
      <c r="B41" s="519"/>
      <c r="C41" s="520"/>
      <c r="D41" s="526"/>
      <c r="E41" s="524"/>
      <c r="F41" s="525"/>
      <c r="G41" s="520"/>
      <c r="H41" s="526"/>
      <c r="I41" s="524"/>
      <c r="J41" s="519"/>
      <c r="K41" s="519"/>
      <c r="L41" s="526"/>
      <c r="M41" s="524"/>
      <c r="O41" s="564" t="s">
        <v>438</v>
      </c>
    </row>
    <row r="42" spans="1:15" ht="15.75" x14ac:dyDescent="0.2">
      <c r="A42" s="12" t="s">
        <v>336</v>
      </c>
      <c r="B42" s="519"/>
      <c r="C42" s="520"/>
      <c r="D42" s="526"/>
      <c r="E42" s="524"/>
      <c r="F42" s="533"/>
      <c r="G42" s="534"/>
      <c r="H42" s="526"/>
      <c r="I42" s="524"/>
      <c r="J42" s="519"/>
      <c r="K42" s="519"/>
      <c r="L42" s="526"/>
      <c r="M42" s="524"/>
      <c r="O42" s="564" t="s">
        <v>438</v>
      </c>
    </row>
    <row r="43" spans="1:15" ht="15.75" x14ac:dyDescent="0.2">
      <c r="A43" s="12" t="s">
        <v>337</v>
      </c>
      <c r="B43" s="519"/>
      <c r="C43" s="520"/>
      <c r="D43" s="526"/>
      <c r="E43" s="524"/>
      <c r="F43" s="533"/>
      <c r="G43" s="534"/>
      <c r="H43" s="526"/>
      <c r="I43" s="524"/>
      <c r="J43" s="519"/>
      <c r="K43" s="519"/>
      <c r="L43" s="526"/>
      <c r="M43" s="524"/>
      <c r="O43" s="564" t="s">
        <v>438</v>
      </c>
    </row>
    <row r="44" spans="1:15" ht="15.75" x14ac:dyDescent="0.2">
      <c r="A44" s="12" t="s">
        <v>338</v>
      </c>
      <c r="B44" s="519"/>
      <c r="C44" s="520"/>
      <c r="D44" s="526"/>
      <c r="E44" s="524"/>
      <c r="F44" s="533"/>
      <c r="G44" s="535"/>
      <c r="H44" s="526"/>
      <c r="I44" s="524"/>
      <c r="J44" s="519"/>
      <c r="K44" s="519"/>
      <c r="L44" s="526"/>
      <c r="M44" s="524"/>
      <c r="O44" s="564" t="s">
        <v>438</v>
      </c>
    </row>
    <row r="45" spans="1:15" ht="15.75" x14ac:dyDescent="0.2">
      <c r="A45" s="12" t="s">
        <v>339</v>
      </c>
      <c r="B45" s="519"/>
      <c r="C45" s="520"/>
      <c r="D45" s="526"/>
      <c r="E45" s="524"/>
      <c r="F45" s="533"/>
      <c r="G45" s="534"/>
      <c r="H45" s="526"/>
      <c r="I45" s="524"/>
      <c r="J45" s="519"/>
      <c r="K45" s="519"/>
      <c r="L45" s="526"/>
      <c r="M45" s="524"/>
      <c r="O45" s="564" t="s">
        <v>438</v>
      </c>
    </row>
    <row r="46" spans="1:15" ht="15.75" x14ac:dyDescent="0.2">
      <c r="A46" s="18" t="s">
        <v>340</v>
      </c>
      <c r="B46" s="521"/>
      <c r="C46" s="522"/>
      <c r="D46" s="530"/>
      <c r="E46" s="550"/>
      <c r="F46" s="536"/>
      <c r="G46" s="537"/>
      <c r="H46" s="530"/>
      <c r="I46" s="524"/>
      <c r="J46" s="519"/>
      <c r="K46" s="519"/>
      <c r="L46" s="530"/>
      <c r="M46" s="530"/>
      <c r="O46" s="564" t="s">
        <v>438</v>
      </c>
    </row>
    <row r="47" spans="1:15" ht="15.75" x14ac:dyDescent="0.25">
      <c r="A47" s="46"/>
      <c r="B47" s="266"/>
      <c r="C47" s="266"/>
      <c r="D47" s="513"/>
      <c r="E47" s="513"/>
      <c r="F47" s="513"/>
      <c r="G47" s="513"/>
      <c r="H47" s="513"/>
      <c r="I47" s="513"/>
      <c r="J47" s="513"/>
      <c r="K47" s="513"/>
      <c r="L47" s="513"/>
      <c r="M47" s="512"/>
    </row>
    <row r="48" spans="1:15" x14ac:dyDescent="0.2">
      <c r="A48" s="156"/>
    </row>
    <row r="49" spans="1:15" ht="15.75" x14ac:dyDescent="0.25">
      <c r="A49" s="148" t="s">
        <v>320</v>
      </c>
      <c r="B49" s="511"/>
      <c r="C49" s="511"/>
      <c r="D49" s="511"/>
      <c r="E49" s="511"/>
      <c r="F49" s="512"/>
      <c r="G49" s="512"/>
      <c r="H49" s="512"/>
      <c r="I49" s="512"/>
      <c r="J49" s="512"/>
      <c r="K49" s="512"/>
      <c r="L49" s="512"/>
      <c r="M49" s="512"/>
    </row>
    <row r="50" spans="1:15" ht="15.75" x14ac:dyDescent="0.25">
      <c r="A50" s="164"/>
      <c r="B50" s="510"/>
      <c r="C50" s="510"/>
      <c r="D50" s="510"/>
      <c r="E50" s="510"/>
      <c r="F50" s="512"/>
      <c r="G50" s="512"/>
      <c r="H50" s="512"/>
      <c r="I50" s="512"/>
      <c r="J50" s="512"/>
      <c r="K50" s="512"/>
      <c r="L50" s="512"/>
      <c r="M50" s="512"/>
    </row>
    <row r="51" spans="1:15" ht="15.75" x14ac:dyDescent="0.25">
      <c r="A51" s="630" t="s">
        <v>101</v>
      </c>
      <c r="B51" s="627" t="s">
        <v>0</v>
      </c>
      <c r="C51" s="628"/>
      <c r="D51" s="628"/>
      <c r="E51" s="629"/>
      <c r="F51" s="512"/>
      <c r="G51" s="512"/>
      <c r="H51" s="512"/>
      <c r="I51" s="512"/>
      <c r="J51" s="512"/>
      <c r="K51" s="512"/>
      <c r="L51" s="512"/>
      <c r="M51" s="512"/>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519">
        <v>52816.702380000002</v>
      </c>
      <c r="C54" s="520">
        <v>52816.702400000002</v>
      </c>
      <c r="D54" s="569" t="s">
        <v>438</v>
      </c>
      <c r="E54" s="524">
        <v>2.4018536304921656</v>
      </c>
      <c r="F54" s="146"/>
      <c r="G54" s="32"/>
      <c r="H54" s="160"/>
      <c r="I54" s="160"/>
      <c r="J54" s="36"/>
      <c r="K54" s="36"/>
      <c r="L54" s="160"/>
      <c r="M54" s="160"/>
      <c r="N54" s="149"/>
      <c r="O54" s="564" t="s">
        <v>438</v>
      </c>
    </row>
    <row r="55" spans="1:15" s="3" customFormat="1" ht="15.75" x14ac:dyDescent="0.2">
      <c r="A55" s="37" t="s">
        <v>341</v>
      </c>
      <c r="B55" s="565" t="s">
        <v>438</v>
      </c>
      <c r="C55" s="566" t="s">
        <v>438</v>
      </c>
      <c r="D55" s="567" t="s">
        <v>438</v>
      </c>
      <c r="E55" s="568" t="s">
        <v>438</v>
      </c>
      <c r="F55" s="146"/>
      <c r="G55" s="32"/>
      <c r="H55" s="146"/>
      <c r="I55" s="146"/>
      <c r="J55" s="32"/>
      <c r="K55" s="32"/>
      <c r="L55" s="160"/>
      <c r="M55" s="160"/>
      <c r="N55" s="149"/>
      <c r="O55" s="564" t="s">
        <v>438</v>
      </c>
    </row>
    <row r="56" spans="1:15" s="3" customFormat="1" ht="15.75" x14ac:dyDescent="0.2">
      <c r="A56" s="37" t="s">
        <v>342</v>
      </c>
      <c r="B56" s="517">
        <v>52816.702380000002</v>
      </c>
      <c r="C56" s="518">
        <v>52816.702400000002</v>
      </c>
      <c r="D56" s="567" t="s">
        <v>438</v>
      </c>
      <c r="E56" s="524">
        <v>5.2264095159937609</v>
      </c>
      <c r="F56" s="146"/>
      <c r="G56" s="32"/>
      <c r="H56" s="146"/>
      <c r="I56" s="146"/>
      <c r="J56" s="36"/>
      <c r="K56" s="36"/>
      <c r="L56" s="160"/>
      <c r="M56" s="160"/>
      <c r="N56" s="149"/>
      <c r="O56" s="564" t="s">
        <v>438</v>
      </c>
    </row>
    <row r="57" spans="1:15" s="3" customFormat="1" x14ac:dyDescent="0.2">
      <c r="A57" s="368" t="s">
        <v>6</v>
      </c>
      <c r="B57" s="516" t="s">
        <v>438</v>
      </c>
      <c r="C57" s="538" t="s">
        <v>438</v>
      </c>
      <c r="D57" s="567" t="s">
        <v>438</v>
      </c>
      <c r="E57" s="526" t="s">
        <v>438</v>
      </c>
      <c r="F57" s="146"/>
      <c r="G57" s="32"/>
      <c r="H57" s="146"/>
      <c r="I57" s="146"/>
      <c r="J57" s="32"/>
      <c r="K57" s="32"/>
      <c r="L57" s="160"/>
      <c r="M57" s="160"/>
      <c r="N57" s="149"/>
      <c r="O57" s="564" t="s">
        <v>438</v>
      </c>
    </row>
    <row r="58" spans="1:15" s="3" customFormat="1" x14ac:dyDescent="0.2">
      <c r="A58" s="368" t="s">
        <v>7</v>
      </c>
      <c r="B58" s="516" t="s">
        <v>438</v>
      </c>
      <c r="C58" s="538" t="s">
        <v>438</v>
      </c>
      <c r="D58" s="567" t="s">
        <v>438</v>
      </c>
      <c r="E58" s="526" t="s">
        <v>438</v>
      </c>
      <c r="F58" s="146"/>
      <c r="G58" s="32"/>
      <c r="H58" s="146"/>
      <c r="I58" s="146"/>
      <c r="J58" s="32"/>
      <c r="K58" s="32"/>
      <c r="L58" s="160"/>
      <c r="M58" s="160"/>
      <c r="N58" s="149"/>
      <c r="O58" s="564" t="s">
        <v>438</v>
      </c>
    </row>
    <row r="59" spans="1:15" s="3" customFormat="1" x14ac:dyDescent="0.2">
      <c r="A59" s="368" t="s">
        <v>8</v>
      </c>
      <c r="B59" s="516" t="s">
        <v>438</v>
      </c>
      <c r="C59" s="538" t="s">
        <v>438</v>
      </c>
      <c r="D59" s="567" t="s">
        <v>438</v>
      </c>
      <c r="E59" s="526" t="s">
        <v>438</v>
      </c>
      <c r="F59" s="146"/>
      <c r="G59" s="32"/>
      <c r="H59" s="146"/>
      <c r="I59" s="146"/>
      <c r="J59" s="32"/>
      <c r="K59" s="32"/>
      <c r="L59" s="160"/>
      <c r="M59" s="160"/>
      <c r="N59" s="149"/>
      <c r="O59" s="564" t="s">
        <v>438</v>
      </c>
    </row>
    <row r="60" spans="1:15" s="3" customFormat="1" ht="15.75" x14ac:dyDescent="0.2">
      <c r="A60" s="13" t="s">
        <v>29</v>
      </c>
      <c r="B60" s="519">
        <v>3472.68995</v>
      </c>
      <c r="C60" s="520">
        <v>3472.68995</v>
      </c>
      <c r="D60" s="567" t="s">
        <v>438</v>
      </c>
      <c r="E60" s="524">
        <v>9.3290040740588172</v>
      </c>
      <c r="F60" s="146"/>
      <c r="G60" s="32"/>
      <c r="H60" s="146"/>
      <c r="I60" s="146"/>
      <c r="J60" s="32"/>
      <c r="K60" s="32"/>
      <c r="L60" s="160"/>
      <c r="M60" s="160"/>
      <c r="N60" s="149"/>
      <c r="O60" s="564" t="s">
        <v>438</v>
      </c>
    </row>
    <row r="61" spans="1:15" s="3" customFormat="1" ht="15.75" x14ac:dyDescent="0.2">
      <c r="A61" s="37" t="s">
        <v>341</v>
      </c>
      <c r="B61" s="565" t="s">
        <v>438</v>
      </c>
      <c r="C61" s="566" t="s">
        <v>438</v>
      </c>
      <c r="D61" s="567" t="s">
        <v>438</v>
      </c>
      <c r="E61" s="568" t="s">
        <v>438</v>
      </c>
      <c r="F61" s="146"/>
      <c r="G61" s="32"/>
      <c r="H61" s="146"/>
      <c r="I61" s="146"/>
      <c r="J61" s="32"/>
      <c r="K61" s="32"/>
      <c r="L61" s="160"/>
      <c r="M61" s="160"/>
      <c r="N61" s="149"/>
      <c r="O61" s="564" t="s">
        <v>438</v>
      </c>
    </row>
    <row r="62" spans="1:15" s="3" customFormat="1" ht="15.75" x14ac:dyDescent="0.2">
      <c r="A62" s="37" t="s">
        <v>342</v>
      </c>
      <c r="B62" s="517">
        <v>3472.68995</v>
      </c>
      <c r="C62" s="518">
        <v>3472.68995</v>
      </c>
      <c r="D62" s="567" t="s">
        <v>438</v>
      </c>
      <c r="E62" s="524">
        <v>23.685468468114756</v>
      </c>
      <c r="F62" s="146"/>
      <c r="G62" s="32"/>
      <c r="H62" s="146"/>
      <c r="I62" s="146"/>
      <c r="J62" s="32"/>
      <c r="K62" s="32"/>
      <c r="L62" s="160"/>
      <c r="M62" s="160"/>
      <c r="N62" s="149"/>
      <c r="O62" s="564" t="s">
        <v>438</v>
      </c>
    </row>
    <row r="63" spans="1:15" s="3" customFormat="1" x14ac:dyDescent="0.2">
      <c r="A63" s="368" t="s">
        <v>6</v>
      </c>
      <c r="B63" s="527" t="s">
        <v>438</v>
      </c>
      <c r="C63" s="528" t="s">
        <v>438</v>
      </c>
      <c r="D63" s="567" t="s">
        <v>438</v>
      </c>
      <c r="E63" s="526" t="s">
        <v>438</v>
      </c>
      <c r="F63" s="146"/>
      <c r="G63" s="32"/>
      <c r="H63" s="146"/>
      <c r="I63" s="146"/>
      <c r="J63" s="32"/>
      <c r="K63" s="32"/>
      <c r="L63" s="160"/>
      <c r="M63" s="160"/>
      <c r="N63" s="149"/>
      <c r="O63" s="564" t="s">
        <v>438</v>
      </c>
    </row>
    <row r="64" spans="1:15" s="3" customFormat="1" x14ac:dyDescent="0.2">
      <c r="A64" s="368" t="s">
        <v>7</v>
      </c>
      <c r="B64" s="527"/>
      <c r="C64" s="528"/>
      <c r="D64" s="526"/>
      <c r="E64" s="526"/>
      <c r="F64" s="146"/>
      <c r="G64" s="32"/>
      <c r="H64" s="146"/>
      <c r="I64" s="146"/>
      <c r="J64" s="32"/>
      <c r="K64" s="32"/>
      <c r="L64" s="160"/>
      <c r="M64" s="160"/>
      <c r="N64" s="149"/>
      <c r="O64" s="564" t="s">
        <v>438</v>
      </c>
    </row>
    <row r="65" spans="1:15" s="3" customFormat="1" x14ac:dyDescent="0.2">
      <c r="A65" s="368" t="s">
        <v>8</v>
      </c>
      <c r="B65" s="527"/>
      <c r="C65" s="528"/>
      <c r="D65" s="526"/>
      <c r="E65" s="526"/>
      <c r="F65" s="146"/>
      <c r="G65" s="32"/>
      <c r="H65" s="146"/>
      <c r="I65" s="146"/>
      <c r="J65" s="32"/>
      <c r="K65" s="32"/>
      <c r="L65" s="160"/>
      <c r="M65" s="160"/>
      <c r="N65" s="149"/>
      <c r="O65" s="564" t="s">
        <v>438</v>
      </c>
    </row>
    <row r="66" spans="1:15" s="3" customFormat="1" ht="15.75" x14ac:dyDescent="0.2">
      <c r="A66" s="38" t="s">
        <v>343</v>
      </c>
      <c r="B66" s="519"/>
      <c r="C66" s="520"/>
      <c r="D66" s="526"/>
      <c r="E66" s="524"/>
      <c r="F66" s="146"/>
      <c r="G66" s="32"/>
      <c r="H66" s="146"/>
      <c r="I66" s="146"/>
      <c r="J66" s="32"/>
      <c r="K66" s="32"/>
      <c r="L66" s="160"/>
      <c r="M66" s="160"/>
      <c r="N66" s="149"/>
      <c r="O66" s="564" t="s">
        <v>438</v>
      </c>
    </row>
    <row r="67" spans="1:15" s="3" customFormat="1" ht="15.75" x14ac:dyDescent="0.2">
      <c r="A67" s="37" t="s">
        <v>341</v>
      </c>
      <c r="B67" s="517"/>
      <c r="C67" s="518"/>
      <c r="D67" s="526"/>
      <c r="E67" s="524"/>
      <c r="F67" s="146"/>
      <c r="G67" s="32"/>
      <c r="H67" s="146"/>
      <c r="I67" s="146"/>
      <c r="J67" s="32"/>
      <c r="K67" s="32"/>
      <c r="L67" s="160"/>
      <c r="M67" s="160"/>
      <c r="N67" s="149"/>
      <c r="O67" s="564" t="s">
        <v>438</v>
      </c>
    </row>
    <row r="68" spans="1:15" s="3" customFormat="1" ht="15.75" x14ac:dyDescent="0.2">
      <c r="A68" s="37" t="s">
        <v>342</v>
      </c>
      <c r="B68" s="517"/>
      <c r="C68" s="518"/>
      <c r="D68" s="526"/>
      <c r="E68" s="524"/>
      <c r="F68" s="146"/>
      <c r="G68" s="32"/>
      <c r="H68" s="146"/>
      <c r="I68" s="146"/>
      <c r="J68" s="32"/>
      <c r="K68" s="32"/>
      <c r="L68" s="160"/>
      <c r="M68" s="160"/>
      <c r="N68" s="149"/>
      <c r="O68" s="564" t="s">
        <v>438</v>
      </c>
    </row>
    <row r="69" spans="1:15" s="3" customFormat="1" ht="15.75" x14ac:dyDescent="0.2">
      <c r="A69" s="38" t="s">
        <v>344</v>
      </c>
      <c r="B69" s="519"/>
      <c r="C69" s="520"/>
      <c r="D69" s="526"/>
      <c r="E69" s="524"/>
      <c r="F69" s="146"/>
      <c r="G69" s="32"/>
      <c r="H69" s="146"/>
      <c r="I69" s="146"/>
      <c r="J69" s="32"/>
      <c r="K69" s="32"/>
      <c r="L69" s="160"/>
      <c r="M69" s="160"/>
      <c r="N69" s="149"/>
      <c r="O69" s="564" t="s">
        <v>438</v>
      </c>
    </row>
    <row r="70" spans="1:15" s="3" customFormat="1" ht="15.75" x14ac:dyDescent="0.2">
      <c r="A70" s="37" t="s">
        <v>341</v>
      </c>
      <c r="B70" s="517"/>
      <c r="C70" s="518"/>
      <c r="D70" s="526"/>
      <c r="E70" s="524"/>
      <c r="F70" s="146"/>
      <c r="G70" s="32"/>
      <c r="H70" s="146"/>
      <c r="I70" s="146"/>
      <c r="J70" s="32"/>
      <c r="K70" s="32"/>
      <c r="L70" s="160"/>
      <c r="M70" s="160"/>
      <c r="N70" s="149"/>
      <c r="O70" s="564" t="s">
        <v>438</v>
      </c>
    </row>
    <row r="71" spans="1:15" s="3" customFormat="1" ht="15.75" x14ac:dyDescent="0.2">
      <c r="A71" s="45" t="s">
        <v>342</v>
      </c>
      <c r="B71" s="539"/>
      <c r="C71" s="540"/>
      <c r="D71" s="530"/>
      <c r="E71" s="530"/>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510"/>
      <c r="C75" s="510"/>
      <c r="D75" s="510"/>
      <c r="E75" s="511"/>
      <c r="F75" s="510"/>
      <c r="G75" s="510"/>
      <c r="H75" s="510"/>
      <c r="I75" s="511"/>
      <c r="J75" s="510"/>
      <c r="K75" s="510"/>
      <c r="L75" s="510"/>
      <c r="M75" s="511"/>
    </row>
    <row r="76" spans="1:15" ht="13.5" x14ac:dyDescent="0.25">
      <c r="A76" s="630" t="s">
        <v>101</v>
      </c>
      <c r="B76" s="653" t="s">
        <v>0</v>
      </c>
      <c r="C76" s="654"/>
      <c r="D76" s="655"/>
      <c r="E76" s="623"/>
      <c r="F76" s="654" t="s">
        <v>1</v>
      </c>
      <c r="G76" s="654"/>
      <c r="H76" s="654"/>
      <c r="I76" s="625"/>
      <c r="J76" s="653" t="s">
        <v>2</v>
      </c>
      <c r="K76" s="654"/>
      <c r="L76" s="654"/>
      <c r="M76" s="625"/>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541"/>
      <c r="C79" s="541"/>
      <c r="D79" s="523"/>
      <c r="E79" s="524"/>
      <c r="F79" s="541"/>
      <c r="G79" s="541"/>
      <c r="H79" s="523"/>
      <c r="I79" s="524"/>
      <c r="J79" s="520"/>
      <c r="K79" s="514"/>
      <c r="L79" s="526"/>
      <c r="M79" s="524"/>
      <c r="O79" s="564" t="s">
        <v>438</v>
      </c>
    </row>
    <row r="80" spans="1:15" x14ac:dyDescent="0.2">
      <c r="A80" s="20" t="s">
        <v>9</v>
      </c>
      <c r="B80" s="517"/>
      <c r="C80" s="542"/>
      <c r="D80" s="526"/>
      <c r="E80" s="524"/>
      <c r="F80" s="529"/>
      <c r="G80" s="542"/>
      <c r="H80" s="526"/>
      <c r="I80" s="524"/>
      <c r="J80" s="518"/>
      <c r="K80" s="517"/>
      <c r="L80" s="526"/>
      <c r="M80" s="524"/>
      <c r="O80" s="564" t="s">
        <v>438</v>
      </c>
    </row>
    <row r="81" spans="1:15" x14ac:dyDescent="0.2">
      <c r="A81" s="20" t="s">
        <v>10</v>
      </c>
      <c r="B81" s="543"/>
      <c r="C81" s="544"/>
      <c r="D81" s="526"/>
      <c r="E81" s="524"/>
      <c r="F81" s="543"/>
      <c r="G81" s="544"/>
      <c r="H81" s="526"/>
      <c r="I81" s="524"/>
      <c r="J81" s="518"/>
      <c r="K81" s="517"/>
      <c r="L81" s="526"/>
      <c r="M81" s="524"/>
      <c r="O81" s="564" t="s">
        <v>438</v>
      </c>
    </row>
    <row r="82" spans="1:15" ht="15.75" x14ac:dyDescent="0.2">
      <c r="A82" s="368" t="s">
        <v>345</v>
      </c>
      <c r="B82" s="527"/>
      <c r="C82" s="527"/>
      <c r="D82" s="526"/>
      <c r="E82" s="551"/>
      <c r="F82" s="527"/>
      <c r="G82" s="527"/>
      <c r="H82" s="526"/>
      <c r="I82" s="524"/>
      <c r="J82" s="516"/>
      <c r="K82" s="516"/>
      <c r="L82" s="526"/>
      <c r="M82" s="524"/>
      <c r="O82" s="564" t="s">
        <v>438</v>
      </c>
    </row>
    <row r="83" spans="1:15" x14ac:dyDescent="0.2">
      <c r="A83" s="368" t="s">
        <v>12</v>
      </c>
      <c r="B83" s="545"/>
      <c r="C83" s="546"/>
      <c r="D83" s="526"/>
      <c r="E83" s="551"/>
      <c r="F83" s="570"/>
      <c r="G83" s="545"/>
      <c r="H83" s="526"/>
      <c r="I83" s="524"/>
      <c r="J83" s="516"/>
      <c r="K83" s="516"/>
      <c r="L83" s="526"/>
      <c r="M83" s="524"/>
      <c r="O83" s="564" t="s">
        <v>438</v>
      </c>
    </row>
    <row r="84" spans="1:15" x14ac:dyDescent="0.2">
      <c r="A84" s="368" t="s">
        <v>13</v>
      </c>
      <c r="B84" s="547"/>
      <c r="C84" s="548"/>
      <c r="D84" s="526"/>
      <c r="E84" s="551"/>
      <c r="F84" s="527"/>
      <c r="G84" s="547"/>
      <c r="H84" s="526"/>
      <c r="I84" s="524"/>
      <c r="J84" s="516"/>
      <c r="K84" s="516"/>
      <c r="L84" s="526"/>
      <c r="M84" s="524"/>
      <c r="O84" s="564" t="s">
        <v>438</v>
      </c>
    </row>
    <row r="85" spans="1:15" ht="15.75" x14ac:dyDescent="0.2">
      <c r="A85" s="368" t="s">
        <v>346</v>
      </c>
      <c r="B85" s="527"/>
      <c r="C85" s="527"/>
      <c r="D85" s="526"/>
      <c r="E85" s="551"/>
      <c r="F85" s="527"/>
      <c r="G85" s="527"/>
      <c r="H85" s="526"/>
      <c r="I85" s="524"/>
      <c r="J85" s="516"/>
      <c r="K85" s="516"/>
      <c r="L85" s="526"/>
      <c r="M85" s="524"/>
      <c r="O85" s="564" t="s">
        <v>438</v>
      </c>
    </row>
    <row r="86" spans="1:15" x14ac:dyDescent="0.2">
      <c r="A86" s="368" t="s">
        <v>12</v>
      </c>
      <c r="B86" s="547"/>
      <c r="C86" s="548"/>
      <c r="D86" s="526"/>
      <c r="E86" s="551"/>
      <c r="F86" s="527"/>
      <c r="G86" s="547"/>
      <c r="H86" s="526"/>
      <c r="I86" s="524"/>
      <c r="J86" s="516"/>
      <c r="K86" s="516"/>
      <c r="L86" s="526"/>
      <c r="M86" s="524"/>
      <c r="O86" s="564" t="s">
        <v>438</v>
      </c>
    </row>
    <row r="87" spans="1:15" s="3" customFormat="1" x14ac:dyDescent="0.2">
      <c r="A87" s="368" t="s">
        <v>13</v>
      </c>
      <c r="B87" s="547"/>
      <c r="C87" s="548"/>
      <c r="D87" s="526"/>
      <c r="E87" s="551"/>
      <c r="F87" s="527"/>
      <c r="G87" s="547"/>
      <c r="H87" s="526"/>
      <c r="I87" s="524"/>
      <c r="J87" s="516"/>
      <c r="K87" s="516"/>
      <c r="L87" s="526"/>
      <c r="M87" s="524"/>
      <c r="N87" s="149"/>
      <c r="O87" s="564" t="s">
        <v>438</v>
      </c>
    </row>
    <row r="88" spans="1:15" s="3" customFormat="1" x14ac:dyDescent="0.2">
      <c r="A88" s="20" t="s">
        <v>33</v>
      </c>
      <c r="B88" s="529"/>
      <c r="C88" s="542"/>
      <c r="D88" s="526"/>
      <c r="E88" s="524"/>
      <c r="F88" s="529"/>
      <c r="G88" s="542"/>
      <c r="H88" s="526"/>
      <c r="I88" s="524"/>
      <c r="J88" s="518"/>
      <c r="K88" s="517"/>
      <c r="L88" s="526"/>
      <c r="M88" s="524"/>
      <c r="N88" s="149"/>
      <c r="O88" s="564" t="s">
        <v>438</v>
      </c>
    </row>
    <row r="89" spans="1:15" ht="15.75" x14ac:dyDescent="0.2">
      <c r="A89" s="20" t="s">
        <v>347</v>
      </c>
      <c r="B89" s="529"/>
      <c r="C89" s="529"/>
      <c r="D89" s="526"/>
      <c r="E89" s="524"/>
      <c r="F89" s="529"/>
      <c r="G89" s="542"/>
      <c r="H89" s="526"/>
      <c r="I89" s="524"/>
      <c r="J89" s="518"/>
      <c r="K89" s="517"/>
      <c r="L89" s="526"/>
      <c r="M89" s="524"/>
      <c r="O89" s="564" t="s">
        <v>438</v>
      </c>
    </row>
    <row r="90" spans="1:15" x14ac:dyDescent="0.2">
      <c r="A90" s="20" t="s">
        <v>9</v>
      </c>
      <c r="B90" s="529"/>
      <c r="C90" s="542"/>
      <c r="D90" s="526"/>
      <c r="E90" s="524"/>
      <c r="F90" s="529"/>
      <c r="G90" s="542"/>
      <c r="H90" s="526"/>
      <c r="I90" s="524"/>
      <c r="J90" s="518"/>
      <c r="K90" s="517"/>
      <c r="L90" s="526"/>
      <c r="M90" s="524"/>
      <c r="O90" s="564" t="s">
        <v>438</v>
      </c>
    </row>
    <row r="91" spans="1:15" x14ac:dyDescent="0.2">
      <c r="A91" s="20" t="s">
        <v>10</v>
      </c>
      <c r="B91" s="543"/>
      <c r="C91" s="544"/>
      <c r="D91" s="526"/>
      <c r="E91" s="524"/>
      <c r="F91" s="543"/>
      <c r="G91" s="544"/>
      <c r="H91" s="526"/>
      <c r="I91" s="524"/>
      <c r="J91" s="518"/>
      <c r="K91" s="517"/>
      <c r="L91" s="526"/>
      <c r="M91" s="524"/>
      <c r="O91" s="564" t="s">
        <v>438</v>
      </c>
    </row>
    <row r="92" spans="1:15" ht="15.75" x14ac:dyDescent="0.2">
      <c r="A92" s="368" t="s">
        <v>345</v>
      </c>
      <c r="B92" s="527"/>
      <c r="C92" s="527"/>
      <c r="D92" s="526"/>
      <c r="E92" s="551"/>
      <c r="F92" s="527"/>
      <c r="G92" s="527"/>
      <c r="H92" s="526"/>
      <c r="I92" s="524"/>
      <c r="J92" s="516"/>
      <c r="K92" s="516"/>
      <c r="L92" s="526"/>
      <c r="M92" s="524"/>
      <c r="O92" s="564" t="s">
        <v>438</v>
      </c>
    </row>
    <row r="93" spans="1:15" x14ac:dyDescent="0.2">
      <c r="A93" s="368" t="s">
        <v>12</v>
      </c>
      <c r="B93" s="570"/>
      <c r="C93" s="545"/>
      <c r="D93" s="526"/>
      <c r="E93" s="551"/>
      <c r="F93" s="570"/>
      <c r="G93" s="545"/>
      <c r="H93" s="526"/>
      <c r="I93" s="524"/>
      <c r="J93" s="516"/>
      <c r="K93" s="516"/>
      <c r="L93" s="526"/>
      <c r="M93" s="524"/>
      <c r="O93" s="564" t="s">
        <v>438</v>
      </c>
    </row>
    <row r="94" spans="1:15" x14ac:dyDescent="0.2">
      <c r="A94" s="368" t="s">
        <v>13</v>
      </c>
      <c r="B94" s="527"/>
      <c r="C94" s="547"/>
      <c r="D94" s="526"/>
      <c r="E94" s="551"/>
      <c r="F94" s="527"/>
      <c r="G94" s="547"/>
      <c r="H94" s="526"/>
      <c r="I94" s="524"/>
      <c r="J94" s="516"/>
      <c r="K94" s="516"/>
      <c r="L94" s="526"/>
      <c r="M94" s="524"/>
      <c r="O94" s="564" t="s">
        <v>438</v>
      </c>
    </row>
    <row r="95" spans="1:15" ht="15.75" x14ac:dyDescent="0.2">
      <c r="A95" s="368" t="s">
        <v>346</v>
      </c>
      <c r="B95" s="527"/>
      <c r="C95" s="527"/>
      <c r="D95" s="526"/>
      <c r="E95" s="551"/>
      <c r="F95" s="527"/>
      <c r="G95" s="527"/>
      <c r="H95" s="526"/>
      <c r="I95" s="524"/>
      <c r="J95" s="516"/>
      <c r="K95" s="516"/>
      <c r="L95" s="526"/>
      <c r="M95" s="524"/>
      <c r="O95" s="564" t="s">
        <v>438</v>
      </c>
    </row>
    <row r="96" spans="1:15" x14ac:dyDescent="0.2">
      <c r="A96" s="368" t="s">
        <v>12</v>
      </c>
      <c r="B96" s="527"/>
      <c r="C96" s="547"/>
      <c r="D96" s="526"/>
      <c r="E96" s="551"/>
      <c r="F96" s="527"/>
      <c r="G96" s="547"/>
      <c r="H96" s="526"/>
      <c r="I96" s="524"/>
      <c r="J96" s="516"/>
      <c r="K96" s="516"/>
      <c r="L96" s="526"/>
      <c r="M96" s="524"/>
      <c r="O96" s="564" t="s">
        <v>438</v>
      </c>
    </row>
    <row r="97" spans="1:15" x14ac:dyDescent="0.2">
      <c r="A97" s="368" t="s">
        <v>13</v>
      </c>
      <c r="B97" s="527"/>
      <c r="C97" s="547"/>
      <c r="D97" s="526"/>
      <c r="E97" s="551"/>
      <c r="F97" s="527"/>
      <c r="G97" s="547"/>
      <c r="H97" s="526"/>
      <c r="I97" s="524"/>
      <c r="J97" s="516"/>
      <c r="K97" s="516"/>
      <c r="L97" s="526"/>
      <c r="M97" s="524"/>
      <c r="O97" s="564" t="s">
        <v>438</v>
      </c>
    </row>
    <row r="98" spans="1:15" ht="15.75" x14ac:dyDescent="0.2">
      <c r="A98" s="20" t="s">
        <v>357</v>
      </c>
      <c r="B98" s="529"/>
      <c r="C98" s="542"/>
      <c r="D98" s="526"/>
      <c r="E98" s="524"/>
      <c r="F98" s="529"/>
      <c r="G98" s="542"/>
      <c r="H98" s="526"/>
      <c r="I98" s="524"/>
      <c r="J98" s="518"/>
      <c r="K98" s="517"/>
      <c r="L98" s="526"/>
      <c r="M98" s="524"/>
      <c r="O98" s="564" t="s">
        <v>438</v>
      </c>
    </row>
    <row r="99" spans="1:15" ht="15.75" x14ac:dyDescent="0.2">
      <c r="A99" s="13" t="s">
        <v>29</v>
      </c>
      <c r="B99" s="525"/>
      <c r="C99" s="525"/>
      <c r="D99" s="526"/>
      <c r="E99" s="524"/>
      <c r="F99" s="525"/>
      <c r="G99" s="525"/>
      <c r="H99" s="526"/>
      <c r="I99" s="524"/>
      <c r="J99" s="520"/>
      <c r="K99" s="519"/>
      <c r="L99" s="526"/>
      <c r="M99" s="524"/>
      <c r="O99" s="564" t="s">
        <v>438</v>
      </c>
    </row>
    <row r="100" spans="1:15" x14ac:dyDescent="0.2">
      <c r="A100" s="20" t="s">
        <v>9</v>
      </c>
      <c r="B100" s="529"/>
      <c r="C100" s="542"/>
      <c r="D100" s="526"/>
      <c r="E100" s="524"/>
      <c r="F100" s="529"/>
      <c r="G100" s="542"/>
      <c r="H100" s="526"/>
      <c r="I100" s="524"/>
      <c r="J100" s="518"/>
      <c r="K100" s="517"/>
      <c r="L100" s="526"/>
      <c r="M100" s="524"/>
      <c r="O100" s="564" t="s">
        <v>438</v>
      </c>
    </row>
    <row r="101" spans="1:15" x14ac:dyDescent="0.2">
      <c r="A101" s="20" t="s">
        <v>10</v>
      </c>
      <c r="B101" s="529"/>
      <c r="C101" s="542"/>
      <c r="D101" s="526"/>
      <c r="E101" s="524"/>
      <c r="F101" s="543"/>
      <c r="G101" s="543"/>
      <c r="H101" s="526"/>
      <c r="I101" s="524"/>
      <c r="J101" s="518"/>
      <c r="K101" s="517"/>
      <c r="L101" s="526"/>
      <c r="M101" s="524"/>
      <c r="O101" s="564" t="s">
        <v>438</v>
      </c>
    </row>
    <row r="102" spans="1:15" ht="15.75" x14ac:dyDescent="0.2">
      <c r="A102" s="368" t="s">
        <v>345</v>
      </c>
      <c r="B102" s="527"/>
      <c r="C102" s="527"/>
      <c r="D102" s="526"/>
      <c r="E102" s="551"/>
      <c r="F102" s="527"/>
      <c r="G102" s="527"/>
      <c r="H102" s="526"/>
      <c r="I102" s="524"/>
      <c r="J102" s="516"/>
      <c r="K102" s="516"/>
      <c r="L102" s="526"/>
      <c r="M102" s="524"/>
      <c r="O102" s="564" t="s">
        <v>438</v>
      </c>
    </row>
    <row r="103" spans="1:15" x14ac:dyDescent="0.2">
      <c r="A103" s="368" t="s">
        <v>12</v>
      </c>
      <c r="B103" s="570"/>
      <c r="C103" s="545"/>
      <c r="D103" s="526"/>
      <c r="E103" s="551"/>
      <c r="F103" s="570"/>
      <c r="G103" s="545"/>
      <c r="H103" s="526"/>
      <c r="I103" s="524"/>
      <c r="J103" s="516"/>
      <c r="K103" s="516"/>
      <c r="L103" s="526"/>
      <c r="M103" s="524"/>
      <c r="O103" s="564" t="s">
        <v>438</v>
      </c>
    </row>
    <row r="104" spans="1:15" x14ac:dyDescent="0.2">
      <c r="A104" s="368" t="s">
        <v>13</v>
      </c>
      <c r="B104" s="527"/>
      <c r="C104" s="547"/>
      <c r="D104" s="526"/>
      <c r="E104" s="551"/>
      <c r="F104" s="527"/>
      <c r="G104" s="547"/>
      <c r="H104" s="526"/>
      <c r="I104" s="524"/>
      <c r="J104" s="516"/>
      <c r="K104" s="516"/>
      <c r="L104" s="526"/>
      <c r="M104" s="524"/>
      <c r="O104" s="564" t="s">
        <v>438</v>
      </c>
    </row>
    <row r="105" spans="1:15" ht="15.75" x14ac:dyDescent="0.2">
      <c r="A105" s="368" t="s">
        <v>346</v>
      </c>
      <c r="B105" s="527"/>
      <c r="C105" s="527"/>
      <c r="D105" s="526"/>
      <c r="E105" s="551"/>
      <c r="F105" s="527"/>
      <c r="G105" s="527"/>
      <c r="H105" s="526"/>
      <c r="I105" s="524"/>
      <c r="J105" s="516"/>
      <c r="K105" s="516"/>
      <c r="L105" s="526"/>
      <c r="M105" s="524"/>
      <c r="O105" s="564" t="s">
        <v>438</v>
      </c>
    </row>
    <row r="106" spans="1:15" x14ac:dyDescent="0.2">
      <c r="A106" s="368" t="s">
        <v>12</v>
      </c>
      <c r="B106" s="527"/>
      <c r="C106" s="547"/>
      <c r="D106" s="526"/>
      <c r="E106" s="551"/>
      <c r="F106" s="527"/>
      <c r="G106" s="547"/>
      <c r="H106" s="526"/>
      <c r="I106" s="524"/>
      <c r="J106" s="516"/>
      <c r="K106" s="516"/>
      <c r="L106" s="526"/>
      <c r="M106" s="524"/>
      <c r="O106" s="564" t="s">
        <v>438</v>
      </c>
    </row>
    <row r="107" spans="1:15" x14ac:dyDescent="0.2">
      <c r="A107" s="368" t="s">
        <v>13</v>
      </c>
      <c r="B107" s="527"/>
      <c r="C107" s="547"/>
      <c r="D107" s="526"/>
      <c r="E107" s="551"/>
      <c r="F107" s="527"/>
      <c r="G107" s="547"/>
      <c r="H107" s="526"/>
      <c r="I107" s="524"/>
      <c r="J107" s="516"/>
      <c r="K107" s="516"/>
      <c r="L107" s="526"/>
      <c r="M107" s="524"/>
      <c r="O107" s="564" t="s">
        <v>438</v>
      </c>
    </row>
    <row r="108" spans="1:15" x14ac:dyDescent="0.2">
      <c r="A108" s="20" t="s">
        <v>33</v>
      </c>
      <c r="B108" s="529"/>
      <c r="C108" s="542"/>
      <c r="D108" s="526"/>
      <c r="E108" s="524"/>
      <c r="F108" s="529"/>
      <c r="G108" s="542"/>
      <c r="H108" s="526"/>
      <c r="I108" s="524"/>
      <c r="J108" s="518"/>
      <c r="K108" s="517"/>
      <c r="L108" s="526"/>
      <c r="M108" s="524"/>
      <c r="O108" s="564" t="s">
        <v>438</v>
      </c>
    </row>
    <row r="109" spans="1:15" ht="15.75" x14ac:dyDescent="0.2">
      <c r="A109" s="20" t="s">
        <v>347</v>
      </c>
      <c r="B109" s="529"/>
      <c r="C109" s="542"/>
      <c r="D109" s="526"/>
      <c r="E109" s="524"/>
      <c r="F109" s="543"/>
      <c r="G109" s="543"/>
      <c r="H109" s="526"/>
      <c r="I109" s="524"/>
      <c r="J109" s="518"/>
      <c r="K109" s="517"/>
      <c r="L109" s="526"/>
      <c r="M109" s="524"/>
      <c r="O109" s="564" t="s">
        <v>438</v>
      </c>
    </row>
    <row r="110" spans="1:15" x14ac:dyDescent="0.2">
      <c r="A110" s="20" t="s">
        <v>9</v>
      </c>
      <c r="B110" s="529"/>
      <c r="C110" s="542"/>
      <c r="D110" s="526"/>
      <c r="E110" s="524"/>
      <c r="F110" s="543"/>
      <c r="G110" s="544"/>
      <c r="H110" s="526"/>
      <c r="I110" s="524"/>
      <c r="J110" s="518"/>
      <c r="K110" s="517"/>
      <c r="L110" s="526"/>
      <c r="M110" s="524"/>
      <c r="O110" s="564" t="s">
        <v>438</v>
      </c>
    </row>
    <row r="111" spans="1:15" x14ac:dyDescent="0.2">
      <c r="A111" s="20" t="s">
        <v>10</v>
      </c>
      <c r="B111" s="543"/>
      <c r="C111" s="544"/>
      <c r="D111" s="526"/>
      <c r="E111" s="524"/>
      <c r="F111" s="543"/>
      <c r="G111" s="544"/>
      <c r="H111" s="526"/>
      <c r="I111" s="524"/>
      <c r="J111" s="518"/>
      <c r="K111" s="517"/>
      <c r="L111" s="526"/>
      <c r="M111" s="524"/>
      <c r="O111" s="564" t="s">
        <v>438</v>
      </c>
    </row>
    <row r="112" spans="1:15" ht="15.75" x14ac:dyDescent="0.2">
      <c r="A112" s="368" t="s">
        <v>345</v>
      </c>
      <c r="B112" s="527"/>
      <c r="C112" s="527"/>
      <c r="D112" s="526"/>
      <c r="E112" s="551"/>
      <c r="F112" s="527"/>
      <c r="G112" s="527"/>
      <c r="H112" s="526"/>
      <c r="I112" s="524"/>
      <c r="J112" s="516"/>
      <c r="K112" s="516"/>
      <c r="L112" s="526"/>
      <c r="M112" s="524"/>
      <c r="O112" s="564" t="s">
        <v>438</v>
      </c>
    </row>
    <row r="113" spans="1:15" x14ac:dyDescent="0.2">
      <c r="A113" s="368" t="s">
        <v>12</v>
      </c>
      <c r="B113" s="570"/>
      <c r="C113" s="545"/>
      <c r="D113" s="526"/>
      <c r="E113" s="551"/>
      <c r="F113" s="570"/>
      <c r="G113" s="545"/>
      <c r="H113" s="526"/>
      <c r="I113" s="524"/>
      <c r="J113" s="516"/>
      <c r="K113" s="516"/>
      <c r="L113" s="526"/>
      <c r="M113" s="524"/>
      <c r="O113" s="564" t="s">
        <v>438</v>
      </c>
    </row>
    <row r="114" spans="1:15" x14ac:dyDescent="0.2">
      <c r="A114" s="368" t="s">
        <v>13</v>
      </c>
      <c r="B114" s="527"/>
      <c r="C114" s="547"/>
      <c r="D114" s="526"/>
      <c r="E114" s="551"/>
      <c r="F114" s="527"/>
      <c r="G114" s="547"/>
      <c r="H114" s="526"/>
      <c r="I114" s="524"/>
      <c r="J114" s="516"/>
      <c r="K114" s="516"/>
      <c r="L114" s="526"/>
      <c r="M114" s="524"/>
      <c r="O114" s="564" t="s">
        <v>438</v>
      </c>
    </row>
    <row r="115" spans="1:15" ht="15.75" x14ac:dyDescent="0.2">
      <c r="A115" s="368" t="s">
        <v>346</v>
      </c>
      <c r="B115" s="527"/>
      <c r="C115" s="527"/>
      <c r="D115" s="526"/>
      <c r="E115" s="551"/>
      <c r="F115" s="527"/>
      <c r="G115" s="527"/>
      <c r="H115" s="526"/>
      <c r="I115" s="524"/>
      <c r="J115" s="516"/>
      <c r="K115" s="516"/>
      <c r="L115" s="526"/>
      <c r="M115" s="524"/>
      <c r="O115" s="564" t="s">
        <v>438</v>
      </c>
    </row>
    <row r="116" spans="1:15" x14ac:dyDescent="0.2">
      <c r="A116" s="368" t="s">
        <v>12</v>
      </c>
      <c r="B116" s="527"/>
      <c r="C116" s="547"/>
      <c r="D116" s="526"/>
      <c r="E116" s="551"/>
      <c r="F116" s="527"/>
      <c r="G116" s="547"/>
      <c r="H116" s="526"/>
      <c r="I116" s="524"/>
      <c r="J116" s="516"/>
      <c r="K116" s="516"/>
      <c r="L116" s="526"/>
      <c r="M116" s="524"/>
      <c r="O116" s="564" t="s">
        <v>438</v>
      </c>
    </row>
    <row r="117" spans="1:15" x14ac:dyDescent="0.2">
      <c r="A117" s="368" t="s">
        <v>13</v>
      </c>
      <c r="B117" s="527"/>
      <c r="C117" s="547"/>
      <c r="D117" s="526"/>
      <c r="E117" s="551"/>
      <c r="F117" s="527"/>
      <c r="G117" s="547"/>
      <c r="H117" s="526"/>
      <c r="I117" s="524"/>
      <c r="J117" s="516"/>
      <c r="K117" s="516"/>
      <c r="L117" s="526"/>
      <c r="M117" s="524"/>
      <c r="O117" s="564" t="s">
        <v>438</v>
      </c>
    </row>
    <row r="118" spans="1:15" ht="15.75" x14ac:dyDescent="0.2">
      <c r="A118" s="20" t="s">
        <v>357</v>
      </c>
      <c r="B118" s="529"/>
      <c r="C118" s="542"/>
      <c r="D118" s="526"/>
      <c r="E118" s="524"/>
      <c r="F118" s="529"/>
      <c r="G118" s="542"/>
      <c r="H118" s="526"/>
      <c r="I118" s="524"/>
      <c r="J118" s="518"/>
      <c r="K118" s="517"/>
      <c r="L118" s="526"/>
      <c r="M118" s="524"/>
      <c r="O118" s="564" t="s">
        <v>438</v>
      </c>
    </row>
    <row r="119" spans="1:15" ht="15.75" x14ac:dyDescent="0.2">
      <c r="A119" s="13" t="s">
        <v>28</v>
      </c>
      <c r="B119" s="541"/>
      <c r="C119" s="541"/>
      <c r="D119" s="526"/>
      <c r="E119" s="524"/>
      <c r="F119" s="541"/>
      <c r="G119" s="541"/>
      <c r="H119" s="526"/>
      <c r="I119" s="524"/>
      <c r="J119" s="520"/>
      <c r="K119" s="519"/>
      <c r="L119" s="526"/>
      <c r="M119" s="524"/>
      <c r="O119" s="564" t="s">
        <v>438</v>
      </c>
    </row>
    <row r="120" spans="1:15" x14ac:dyDescent="0.2">
      <c r="A120" s="20" t="s">
        <v>9</v>
      </c>
      <c r="B120" s="529"/>
      <c r="C120" s="542"/>
      <c r="D120" s="526"/>
      <c r="E120" s="524"/>
      <c r="F120" s="529"/>
      <c r="G120" s="542"/>
      <c r="H120" s="526"/>
      <c r="I120" s="524"/>
      <c r="J120" s="518"/>
      <c r="K120" s="517"/>
      <c r="L120" s="526"/>
      <c r="M120" s="524"/>
      <c r="O120" s="564" t="s">
        <v>438</v>
      </c>
    </row>
    <row r="121" spans="1:15" x14ac:dyDescent="0.2">
      <c r="A121" s="20" t="s">
        <v>10</v>
      </c>
      <c r="B121" s="529"/>
      <c r="C121" s="542"/>
      <c r="D121" s="526"/>
      <c r="E121" s="524"/>
      <c r="F121" s="529"/>
      <c r="G121" s="542"/>
      <c r="H121" s="526"/>
      <c r="I121" s="524"/>
      <c r="J121" s="518"/>
      <c r="K121" s="517"/>
      <c r="L121" s="526"/>
      <c r="M121" s="524"/>
      <c r="O121" s="564" t="s">
        <v>438</v>
      </c>
    </row>
    <row r="122" spans="1:15" ht="15.75" x14ac:dyDescent="0.2">
      <c r="A122" s="368" t="s">
        <v>345</v>
      </c>
      <c r="B122" s="527"/>
      <c r="C122" s="527"/>
      <c r="D122" s="526"/>
      <c r="E122" s="551"/>
      <c r="F122" s="527"/>
      <c r="G122" s="527"/>
      <c r="H122" s="526"/>
      <c r="I122" s="524"/>
      <c r="J122" s="516"/>
      <c r="K122" s="516"/>
      <c r="L122" s="526"/>
      <c r="M122" s="524"/>
      <c r="O122" s="564" t="s">
        <v>438</v>
      </c>
    </row>
    <row r="123" spans="1:15" x14ac:dyDescent="0.2">
      <c r="A123" s="368" t="s">
        <v>12</v>
      </c>
      <c r="B123" s="570"/>
      <c r="C123" s="545"/>
      <c r="D123" s="526"/>
      <c r="E123" s="551"/>
      <c r="F123" s="570"/>
      <c r="G123" s="545"/>
      <c r="H123" s="526"/>
      <c r="I123" s="524"/>
      <c r="J123" s="516"/>
      <c r="K123" s="516"/>
      <c r="L123" s="526"/>
      <c r="M123" s="524"/>
      <c r="O123" s="564" t="s">
        <v>438</v>
      </c>
    </row>
    <row r="124" spans="1:15" x14ac:dyDescent="0.2">
      <c r="A124" s="368" t="s">
        <v>13</v>
      </c>
      <c r="B124" s="527"/>
      <c r="C124" s="547"/>
      <c r="D124" s="526"/>
      <c r="E124" s="551"/>
      <c r="F124" s="527"/>
      <c r="G124" s="547"/>
      <c r="H124" s="526"/>
      <c r="I124" s="524"/>
      <c r="J124" s="516"/>
      <c r="K124" s="516"/>
      <c r="L124" s="526"/>
      <c r="M124" s="524"/>
      <c r="O124" s="564" t="s">
        <v>438</v>
      </c>
    </row>
    <row r="125" spans="1:15" ht="15.75" x14ac:dyDescent="0.2">
      <c r="A125" s="368" t="s">
        <v>346</v>
      </c>
      <c r="B125" s="527"/>
      <c r="C125" s="527"/>
      <c r="D125" s="526"/>
      <c r="E125" s="551"/>
      <c r="F125" s="527"/>
      <c r="G125" s="527"/>
      <c r="H125" s="526"/>
      <c r="I125" s="524"/>
      <c r="J125" s="516"/>
      <c r="K125" s="516"/>
      <c r="L125" s="526"/>
      <c r="M125" s="524"/>
      <c r="O125" s="564" t="s">
        <v>438</v>
      </c>
    </row>
    <row r="126" spans="1:15" x14ac:dyDescent="0.2">
      <c r="A126" s="368" t="s">
        <v>12</v>
      </c>
      <c r="B126" s="527"/>
      <c r="C126" s="547"/>
      <c r="D126" s="526"/>
      <c r="E126" s="551"/>
      <c r="F126" s="527"/>
      <c r="G126" s="547"/>
      <c r="H126" s="526"/>
      <c r="I126" s="524"/>
      <c r="J126" s="516"/>
      <c r="K126" s="516"/>
      <c r="L126" s="526"/>
      <c r="M126" s="524"/>
      <c r="O126" s="564" t="s">
        <v>438</v>
      </c>
    </row>
    <row r="127" spans="1:15" x14ac:dyDescent="0.2">
      <c r="A127" s="368" t="s">
        <v>13</v>
      </c>
      <c r="B127" s="527"/>
      <c r="C127" s="547"/>
      <c r="D127" s="526"/>
      <c r="E127" s="551"/>
      <c r="F127" s="527"/>
      <c r="G127" s="547"/>
      <c r="H127" s="526"/>
      <c r="I127" s="524"/>
      <c r="J127" s="516"/>
      <c r="K127" s="516"/>
      <c r="L127" s="526"/>
      <c r="M127" s="524"/>
      <c r="O127" s="564" t="s">
        <v>438</v>
      </c>
    </row>
    <row r="128" spans="1:15" x14ac:dyDescent="0.2">
      <c r="A128" s="20" t="s">
        <v>34</v>
      </c>
      <c r="B128" s="529"/>
      <c r="C128" s="542"/>
      <c r="D128" s="526"/>
      <c r="E128" s="524"/>
      <c r="F128" s="529"/>
      <c r="G128" s="542"/>
      <c r="H128" s="526"/>
      <c r="I128" s="524"/>
      <c r="J128" s="518"/>
      <c r="K128" s="517"/>
      <c r="L128" s="526"/>
      <c r="M128" s="524"/>
      <c r="O128" s="564" t="s">
        <v>438</v>
      </c>
    </row>
    <row r="129" spans="1:15" ht="15.75" x14ac:dyDescent="0.2">
      <c r="A129" s="20" t="s">
        <v>347</v>
      </c>
      <c r="B129" s="529"/>
      <c r="C129" s="529"/>
      <c r="D129" s="526"/>
      <c r="E129" s="524"/>
      <c r="F129" s="543"/>
      <c r="G129" s="543"/>
      <c r="H129" s="526"/>
      <c r="I129" s="524"/>
      <c r="J129" s="518"/>
      <c r="K129" s="517"/>
      <c r="L129" s="526"/>
      <c r="M129" s="524"/>
      <c r="O129" s="564" t="s">
        <v>438</v>
      </c>
    </row>
    <row r="130" spans="1:15" x14ac:dyDescent="0.2">
      <c r="A130" s="20" t="s">
        <v>9</v>
      </c>
      <c r="B130" s="543"/>
      <c r="C130" s="544"/>
      <c r="D130" s="526"/>
      <c r="E130" s="524"/>
      <c r="F130" s="529"/>
      <c r="G130" s="542"/>
      <c r="H130" s="526"/>
      <c r="I130" s="524"/>
      <c r="J130" s="518"/>
      <c r="K130" s="517"/>
      <c r="L130" s="526"/>
      <c r="M130" s="524"/>
      <c r="O130" s="564" t="s">
        <v>438</v>
      </c>
    </row>
    <row r="131" spans="1:15" x14ac:dyDescent="0.2">
      <c r="A131" s="20" t="s">
        <v>10</v>
      </c>
      <c r="B131" s="543"/>
      <c r="C131" s="544"/>
      <c r="D131" s="526"/>
      <c r="E131" s="524"/>
      <c r="F131" s="529"/>
      <c r="G131" s="529"/>
      <c r="H131" s="526"/>
      <c r="I131" s="524"/>
      <c r="J131" s="518"/>
      <c r="K131" s="517"/>
      <c r="L131" s="526"/>
      <c r="M131" s="524"/>
      <c r="O131" s="564" t="s">
        <v>438</v>
      </c>
    </row>
    <row r="132" spans="1:15" ht="15.75" x14ac:dyDescent="0.2">
      <c r="A132" s="368" t="s">
        <v>345</v>
      </c>
      <c r="B132" s="527"/>
      <c r="C132" s="527"/>
      <c r="D132" s="526"/>
      <c r="E132" s="551"/>
      <c r="F132" s="527"/>
      <c r="G132" s="527"/>
      <c r="H132" s="526"/>
      <c r="I132" s="524"/>
      <c r="J132" s="516"/>
      <c r="K132" s="516"/>
      <c r="L132" s="526"/>
      <c r="M132" s="524"/>
      <c r="O132" s="564" t="s">
        <v>438</v>
      </c>
    </row>
    <row r="133" spans="1:15" x14ac:dyDescent="0.2">
      <c r="A133" s="368" t="s">
        <v>12</v>
      </c>
      <c r="B133" s="570"/>
      <c r="C133" s="545"/>
      <c r="D133" s="526"/>
      <c r="E133" s="551"/>
      <c r="F133" s="570"/>
      <c r="G133" s="545"/>
      <c r="H133" s="526"/>
      <c r="I133" s="524"/>
      <c r="J133" s="516"/>
      <c r="K133" s="516"/>
      <c r="L133" s="526"/>
      <c r="M133" s="524"/>
      <c r="O133" s="564" t="s">
        <v>438</v>
      </c>
    </row>
    <row r="134" spans="1:15" x14ac:dyDescent="0.2">
      <c r="A134" s="368" t="s">
        <v>13</v>
      </c>
      <c r="B134" s="527"/>
      <c r="C134" s="547"/>
      <c r="D134" s="526"/>
      <c r="E134" s="551"/>
      <c r="F134" s="527"/>
      <c r="G134" s="547"/>
      <c r="H134" s="526"/>
      <c r="I134" s="524"/>
      <c r="J134" s="516"/>
      <c r="K134" s="516"/>
      <c r="L134" s="526"/>
      <c r="M134" s="524"/>
      <c r="O134" s="564" t="s">
        <v>438</v>
      </c>
    </row>
    <row r="135" spans="1:15" ht="15.75" x14ac:dyDescent="0.2">
      <c r="A135" s="368" t="s">
        <v>346</v>
      </c>
      <c r="B135" s="527"/>
      <c r="C135" s="527"/>
      <c r="D135" s="526"/>
      <c r="E135" s="551"/>
      <c r="F135" s="527"/>
      <c r="G135" s="527"/>
      <c r="H135" s="526"/>
      <c r="I135" s="524"/>
      <c r="J135" s="516"/>
      <c r="K135" s="516"/>
      <c r="L135" s="526"/>
      <c r="M135" s="524"/>
      <c r="O135" s="564" t="s">
        <v>438</v>
      </c>
    </row>
    <row r="136" spans="1:15" x14ac:dyDescent="0.2">
      <c r="A136" s="368" t="s">
        <v>12</v>
      </c>
      <c r="B136" s="527"/>
      <c r="C136" s="547"/>
      <c r="D136" s="526"/>
      <c r="E136" s="551"/>
      <c r="F136" s="527"/>
      <c r="G136" s="547"/>
      <c r="H136" s="526"/>
      <c r="I136" s="524"/>
      <c r="J136" s="516"/>
      <c r="K136" s="516"/>
      <c r="L136" s="526"/>
      <c r="M136" s="524"/>
      <c r="O136" s="564" t="s">
        <v>438</v>
      </c>
    </row>
    <row r="137" spans="1:15" x14ac:dyDescent="0.2">
      <c r="A137" s="368" t="s">
        <v>13</v>
      </c>
      <c r="B137" s="527"/>
      <c r="C137" s="547"/>
      <c r="D137" s="526"/>
      <c r="E137" s="551"/>
      <c r="F137" s="527"/>
      <c r="G137" s="547"/>
      <c r="H137" s="526"/>
      <c r="I137" s="524"/>
      <c r="J137" s="516"/>
      <c r="K137" s="516"/>
      <c r="L137" s="526"/>
      <c r="M137" s="524"/>
      <c r="O137" s="564" t="s">
        <v>438</v>
      </c>
    </row>
    <row r="138" spans="1:15" ht="15.75" x14ac:dyDescent="0.2">
      <c r="A138" s="20" t="s">
        <v>357</v>
      </c>
      <c r="B138" s="529"/>
      <c r="C138" s="542"/>
      <c r="D138" s="526"/>
      <c r="E138" s="524"/>
      <c r="F138" s="529"/>
      <c r="G138" s="542"/>
      <c r="H138" s="526"/>
      <c r="I138" s="524"/>
      <c r="J138" s="518"/>
      <c r="K138" s="517"/>
      <c r="L138" s="526"/>
      <c r="M138" s="524"/>
      <c r="O138" s="564" t="s">
        <v>438</v>
      </c>
    </row>
    <row r="139" spans="1:15" ht="15.75" x14ac:dyDescent="0.2">
      <c r="A139" s="20" t="s">
        <v>358</v>
      </c>
      <c r="B139" s="529"/>
      <c r="C139" s="529"/>
      <c r="D139" s="526"/>
      <c r="E139" s="524"/>
      <c r="F139" s="529"/>
      <c r="G139" s="529"/>
      <c r="H139" s="526"/>
      <c r="I139" s="524"/>
      <c r="J139" s="518"/>
      <c r="K139" s="517"/>
      <c r="L139" s="526"/>
      <c r="M139" s="524"/>
      <c r="O139" s="564" t="s">
        <v>438</v>
      </c>
    </row>
    <row r="140" spans="1:15" ht="15.75" x14ac:dyDescent="0.2">
      <c r="A140" s="20" t="s">
        <v>349</v>
      </c>
      <c r="B140" s="529"/>
      <c r="C140" s="529"/>
      <c r="D140" s="526"/>
      <c r="E140" s="524"/>
      <c r="F140" s="529"/>
      <c r="G140" s="529"/>
      <c r="H140" s="526"/>
      <c r="I140" s="524"/>
      <c r="J140" s="518"/>
      <c r="K140" s="517"/>
      <c r="L140" s="526"/>
      <c r="M140" s="524"/>
      <c r="O140" s="564" t="s">
        <v>438</v>
      </c>
    </row>
    <row r="141" spans="1:15" ht="15.75" x14ac:dyDescent="0.2">
      <c r="A141" s="20" t="s">
        <v>350</v>
      </c>
      <c r="B141" s="529"/>
      <c r="C141" s="529"/>
      <c r="D141" s="526"/>
      <c r="E141" s="524"/>
      <c r="F141" s="529"/>
      <c r="G141" s="529"/>
      <c r="H141" s="526"/>
      <c r="I141" s="524"/>
      <c r="J141" s="518"/>
      <c r="K141" s="517"/>
      <c r="L141" s="526"/>
      <c r="M141" s="524"/>
      <c r="O141" s="564" t="s">
        <v>438</v>
      </c>
    </row>
    <row r="142" spans="1:15" ht="15.75" x14ac:dyDescent="0.2">
      <c r="A142" s="13" t="s">
        <v>27</v>
      </c>
      <c r="B142" s="525"/>
      <c r="C142" s="549"/>
      <c r="D142" s="526"/>
      <c r="E142" s="524"/>
      <c r="F142" s="525"/>
      <c r="G142" s="549"/>
      <c r="H142" s="526"/>
      <c r="I142" s="524"/>
      <c r="J142" s="520"/>
      <c r="K142" s="519"/>
      <c r="L142" s="526"/>
      <c r="M142" s="524"/>
      <c r="O142" s="564" t="s">
        <v>438</v>
      </c>
    </row>
    <row r="143" spans="1:15" x14ac:dyDescent="0.2">
      <c r="A143" s="20" t="s">
        <v>9</v>
      </c>
      <c r="B143" s="529"/>
      <c r="C143" s="542"/>
      <c r="D143" s="526"/>
      <c r="E143" s="524"/>
      <c r="F143" s="529"/>
      <c r="G143" s="542"/>
      <c r="H143" s="526"/>
      <c r="I143" s="524"/>
      <c r="J143" s="518"/>
      <c r="K143" s="517"/>
      <c r="L143" s="526"/>
      <c r="M143" s="524"/>
      <c r="O143" s="564" t="s">
        <v>438</v>
      </c>
    </row>
    <row r="144" spans="1:15" x14ac:dyDescent="0.2">
      <c r="A144" s="20" t="s">
        <v>10</v>
      </c>
      <c r="B144" s="529"/>
      <c r="C144" s="542"/>
      <c r="D144" s="526"/>
      <c r="E144" s="524"/>
      <c r="F144" s="529"/>
      <c r="G144" s="542"/>
      <c r="H144" s="526"/>
      <c r="I144" s="524"/>
      <c r="J144" s="518"/>
      <c r="K144" s="517"/>
      <c r="L144" s="526"/>
      <c r="M144" s="524"/>
      <c r="O144" s="564" t="s">
        <v>438</v>
      </c>
    </row>
    <row r="145" spans="1:15" x14ac:dyDescent="0.2">
      <c r="A145" s="20" t="s">
        <v>34</v>
      </c>
      <c r="B145" s="529"/>
      <c r="C145" s="542"/>
      <c r="D145" s="526"/>
      <c r="E145" s="524"/>
      <c r="F145" s="529"/>
      <c r="G145" s="542"/>
      <c r="H145" s="526"/>
      <c r="I145" s="524"/>
      <c r="J145" s="518"/>
      <c r="K145" s="517"/>
      <c r="L145" s="526"/>
      <c r="M145" s="524"/>
      <c r="O145" s="564" t="s">
        <v>438</v>
      </c>
    </row>
    <row r="146" spans="1:15" x14ac:dyDescent="0.2">
      <c r="A146" s="368" t="s">
        <v>15</v>
      </c>
      <c r="B146" s="527"/>
      <c r="C146" s="527"/>
      <c r="D146" s="526"/>
      <c r="E146" s="551"/>
      <c r="F146" s="527"/>
      <c r="G146" s="527"/>
      <c r="H146" s="526"/>
      <c r="I146" s="524"/>
      <c r="J146" s="516"/>
      <c r="K146" s="516"/>
      <c r="L146" s="526"/>
      <c r="M146" s="524"/>
      <c r="O146" s="564" t="s">
        <v>438</v>
      </c>
    </row>
    <row r="147" spans="1:15" ht="15.75" x14ac:dyDescent="0.2">
      <c r="A147" s="20" t="s">
        <v>359</v>
      </c>
      <c r="B147" s="529"/>
      <c r="C147" s="529"/>
      <c r="D147" s="526"/>
      <c r="E147" s="524"/>
      <c r="F147" s="529"/>
      <c r="G147" s="529"/>
      <c r="H147" s="526"/>
      <c r="I147" s="524"/>
      <c r="J147" s="518"/>
      <c r="K147" s="517"/>
      <c r="L147" s="526"/>
      <c r="M147" s="524"/>
      <c r="O147" s="564" t="s">
        <v>438</v>
      </c>
    </row>
    <row r="148" spans="1:15" ht="15.75" x14ac:dyDescent="0.2">
      <c r="A148" s="20" t="s">
        <v>351</v>
      </c>
      <c r="B148" s="529"/>
      <c r="C148" s="529"/>
      <c r="D148" s="526"/>
      <c r="E148" s="524"/>
      <c r="F148" s="529"/>
      <c r="G148" s="529"/>
      <c r="H148" s="526"/>
      <c r="I148" s="524"/>
      <c r="J148" s="518"/>
      <c r="K148" s="517"/>
      <c r="L148" s="526"/>
      <c r="M148" s="524"/>
      <c r="O148" s="564" t="s">
        <v>438</v>
      </c>
    </row>
    <row r="149" spans="1:15" ht="15.75" x14ac:dyDescent="0.2">
      <c r="A149" s="20" t="s">
        <v>350</v>
      </c>
      <c r="B149" s="529"/>
      <c r="C149" s="529"/>
      <c r="D149" s="526"/>
      <c r="E149" s="524"/>
      <c r="F149" s="529"/>
      <c r="G149" s="529"/>
      <c r="H149" s="526"/>
      <c r="I149" s="524"/>
      <c r="J149" s="518"/>
      <c r="K149" s="517"/>
      <c r="L149" s="526"/>
      <c r="M149" s="524"/>
      <c r="O149" s="564" t="s">
        <v>438</v>
      </c>
    </row>
    <row r="150" spans="1:15" ht="15.75" x14ac:dyDescent="0.2">
      <c r="A150" s="13" t="s">
        <v>26</v>
      </c>
      <c r="B150" s="525"/>
      <c r="C150" s="549"/>
      <c r="D150" s="526"/>
      <c r="E150" s="524"/>
      <c r="F150" s="525"/>
      <c r="G150" s="549"/>
      <c r="H150" s="526"/>
      <c r="I150" s="524"/>
      <c r="J150" s="520"/>
      <c r="K150" s="519"/>
      <c r="L150" s="526"/>
      <c r="M150" s="524"/>
      <c r="O150" s="564" t="s">
        <v>438</v>
      </c>
    </row>
    <row r="151" spans="1:15" x14ac:dyDescent="0.2">
      <c r="A151" s="20" t="s">
        <v>9</v>
      </c>
      <c r="B151" s="529"/>
      <c r="C151" s="542"/>
      <c r="D151" s="526"/>
      <c r="E151" s="524"/>
      <c r="F151" s="529"/>
      <c r="G151" s="542"/>
      <c r="H151" s="526"/>
      <c r="I151" s="524"/>
      <c r="J151" s="518"/>
      <c r="K151" s="517"/>
      <c r="L151" s="526"/>
      <c r="M151" s="524"/>
      <c r="O151" s="564" t="s">
        <v>438</v>
      </c>
    </row>
    <row r="152" spans="1:15" x14ac:dyDescent="0.2">
      <c r="A152" s="20" t="s">
        <v>10</v>
      </c>
      <c r="B152" s="529"/>
      <c r="C152" s="542"/>
      <c r="D152" s="526"/>
      <c r="E152" s="524"/>
      <c r="F152" s="529"/>
      <c r="G152" s="542"/>
      <c r="H152" s="526"/>
      <c r="I152" s="524"/>
      <c r="J152" s="518"/>
      <c r="K152" s="517"/>
      <c r="L152" s="526"/>
      <c r="M152" s="524"/>
      <c r="O152" s="564" t="s">
        <v>438</v>
      </c>
    </row>
    <row r="153" spans="1:15" x14ac:dyDescent="0.2">
      <c r="A153" s="20" t="s">
        <v>34</v>
      </c>
      <c r="B153" s="529"/>
      <c r="C153" s="542"/>
      <c r="D153" s="526"/>
      <c r="E153" s="524"/>
      <c r="F153" s="529"/>
      <c r="G153" s="542"/>
      <c r="H153" s="526"/>
      <c r="I153" s="524"/>
      <c r="J153" s="518"/>
      <c r="K153" s="517"/>
      <c r="L153" s="526"/>
      <c r="M153" s="524"/>
      <c r="O153" s="564" t="s">
        <v>438</v>
      </c>
    </row>
    <row r="154" spans="1:15" x14ac:dyDescent="0.2">
      <c r="A154" s="368" t="s">
        <v>14</v>
      </c>
      <c r="B154" s="527"/>
      <c r="C154" s="527"/>
      <c r="D154" s="526"/>
      <c r="E154" s="551"/>
      <c r="F154" s="527"/>
      <c r="G154" s="527"/>
      <c r="H154" s="526"/>
      <c r="I154" s="524"/>
      <c r="J154" s="516"/>
      <c r="K154" s="516"/>
      <c r="L154" s="526"/>
      <c r="M154" s="524"/>
      <c r="O154" s="564" t="s">
        <v>438</v>
      </c>
    </row>
    <row r="155" spans="1:15" ht="15.75" x14ac:dyDescent="0.2">
      <c r="A155" s="20" t="s">
        <v>348</v>
      </c>
      <c r="B155" s="529"/>
      <c r="C155" s="529"/>
      <c r="D155" s="526"/>
      <c r="E155" s="524"/>
      <c r="F155" s="529"/>
      <c r="G155" s="529"/>
      <c r="H155" s="526"/>
      <c r="I155" s="524"/>
      <c r="J155" s="518"/>
      <c r="K155" s="517"/>
      <c r="L155" s="526"/>
      <c r="M155" s="524"/>
      <c r="O155" s="564" t="s">
        <v>438</v>
      </c>
    </row>
    <row r="156" spans="1:15" ht="15.75" x14ac:dyDescent="0.2">
      <c r="A156" s="20" t="s">
        <v>349</v>
      </c>
      <c r="B156" s="529"/>
      <c r="C156" s="529"/>
      <c r="D156" s="526"/>
      <c r="E156" s="524"/>
      <c r="F156" s="529"/>
      <c r="G156" s="529"/>
      <c r="H156" s="526"/>
      <c r="I156" s="524"/>
      <c r="J156" s="518"/>
      <c r="K156" s="517"/>
      <c r="L156" s="526"/>
      <c r="M156" s="524"/>
      <c r="O156" s="564" t="s">
        <v>438</v>
      </c>
    </row>
    <row r="157" spans="1:15" ht="15.75" x14ac:dyDescent="0.2">
      <c r="A157" s="10" t="s">
        <v>350</v>
      </c>
      <c r="B157" s="539"/>
      <c r="C157" s="539"/>
      <c r="D157" s="530"/>
      <c r="E157" s="550"/>
      <c r="F157" s="539"/>
      <c r="G157" s="539"/>
      <c r="H157" s="530"/>
      <c r="I157" s="530"/>
      <c r="J157" s="540"/>
      <c r="K157" s="539"/>
      <c r="L157" s="530"/>
      <c r="M157" s="530"/>
      <c r="O157" s="564" t="s">
        <v>438</v>
      </c>
    </row>
    <row r="158" spans="1:15" x14ac:dyDescent="0.2">
      <c r="A158" s="156"/>
      <c r="L158" s="24"/>
      <c r="M158" s="24"/>
      <c r="N158" s="24"/>
    </row>
    <row r="159" spans="1:15" x14ac:dyDescent="0.2">
      <c r="L159" s="24"/>
      <c r="M159" s="24"/>
      <c r="N159" s="24"/>
    </row>
    <row r="160" spans="1:15" ht="15.75" x14ac:dyDescent="0.25">
      <c r="A160" s="166" t="s">
        <v>35</v>
      </c>
    </row>
    <row r="161" spans="1:15" ht="15.75" x14ac:dyDescent="0.25">
      <c r="B161" s="510"/>
      <c r="C161" s="510"/>
      <c r="D161" s="510"/>
      <c r="E161" s="511"/>
      <c r="F161" s="510"/>
      <c r="G161" s="510"/>
      <c r="H161" s="510"/>
      <c r="I161" s="511"/>
      <c r="J161" s="510"/>
      <c r="K161" s="510"/>
      <c r="L161" s="510"/>
      <c r="M161" s="511"/>
    </row>
    <row r="162" spans="1:15" s="3" customFormat="1" ht="13.5" x14ac:dyDescent="0.25">
      <c r="A162" s="630" t="s">
        <v>101</v>
      </c>
      <c r="B162" s="653" t="s">
        <v>0</v>
      </c>
      <c r="C162" s="654"/>
      <c r="D162" s="655"/>
      <c r="E162" s="623"/>
      <c r="F162" s="654" t="s">
        <v>1</v>
      </c>
      <c r="G162" s="654"/>
      <c r="H162" s="654"/>
      <c r="I162" s="625"/>
      <c r="J162" s="653" t="s">
        <v>2</v>
      </c>
      <c r="K162" s="654"/>
      <c r="L162" s="654"/>
      <c r="M162" s="625"/>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19"/>
      <c r="C165" s="520"/>
      <c r="D165" s="523"/>
      <c r="E165" s="524"/>
      <c r="F165" s="514"/>
      <c r="G165" s="515"/>
      <c r="H165" s="552"/>
      <c r="I165" s="524"/>
      <c r="J165" s="532"/>
      <c r="K165" s="532"/>
      <c r="L165" s="523"/>
      <c r="M165" s="524"/>
      <c r="N165" s="149"/>
      <c r="O165" s="564" t="s">
        <v>438</v>
      </c>
    </row>
    <row r="166" spans="1:15" s="3" customFormat="1" ht="15.75" x14ac:dyDescent="0.2">
      <c r="A166" s="13" t="s">
        <v>353</v>
      </c>
      <c r="B166" s="519"/>
      <c r="C166" s="520"/>
      <c r="D166" s="526"/>
      <c r="E166" s="524"/>
      <c r="F166" s="519"/>
      <c r="G166" s="520"/>
      <c r="H166" s="553"/>
      <c r="I166" s="524"/>
      <c r="J166" s="525"/>
      <c r="K166" s="525"/>
      <c r="L166" s="526"/>
      <c r="M166" s="524"/>
      <c r="N166" s="149"/>
      <c r="O166" s="564" t="s">
        <v>438</v>
      </c>
    </row>
    <row r="167" spans="1:15" s="3" customFormat="1" ht="15.75" x14ac:dyDescent="0.2">
      <c r="A167" s="13" t="s">
        <v>354</v>
      </c>
      <c r="B167" s="519"/>
      <c r="C167" s="520"/>
      <c r="D167" s="526"/>
      <c r="E167" s="524"/>
      <c r="F167" s="519"/>
      <c r="G167" s="520"/>
      <c r="H167" s="553"/>
      <c r="I167" s="524"/>
      <c r="J167" s="525"/>
      <c r="K167" s="525"/>
      <c r="L167" s="526"/>
      <c r="M167" s="524"/>
      <c r="N167" s="149"/>
      <c r="O167" s="564" t="s">
        <v>438</v>
      </c>
    </row>
    <row r="168" spans="1:15" s="3" customFormat="1" ht="15.75" x14ac:dyDescent="0.2">
      <c r="A168" s="13" t="s">
        <v>355</v>
      </c>
      <c r="B168" s="519"/>
      <c r="C168" s="520"/>
      <c r="D168" s="526"/>
      <c r="E168" s="524"/>
      <c r="F168" s="519"/>
      <c r="G168" s="520"/>
      <c r="H168" s="553"/>
      <c r="I168" s="524"/>
      <c r="J168" s="525"/>
      <c r="K168" s="525"/>
      <c r="L168" s="526"/>
      <c r="M168" s="524"/>
      <c r="N168" s="149"/>
      <c r="O168" s="564" t="s">
        <v>438</v>
      </c>
    </row>
    <row r="169" spans="1:15" s="3" customFormat="1" ht="15.75" x14ac:dyDescent="0.2">
      <c r="A169" s="40" t="s">
        <v>356</v>
      </c>
      <c r="B169" s="521"/>
      <c r="C169" s="522"/>
      <c r="D169" s="530"/>
      <c r="E169" s="550"/>
      <c r="F169" s="521"/>
      <c r="G169" s="522"/>
      <c r="H169" s="554"/>
      <c r="I169" s="550"/>
      <c r="J169" s="531"/>
      <c r="K169" s="531"/>
      <c r="L169" s="530"/>
      <c r="M169" s="530"/>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12">
    <mergeCell ref="J4:L4"/>
    <mergeCell ref="J162:L162"/>
    <mergeCell ref="B76:D76"/>
    <mergeCell ref="F76:H76"/>
    <mergeCell ref="J76:L76"/>
    <mergeCell ref="B22:D22"/>
    <mergeCell ref="F22:H22"/>
    <mergeCell ref="J22:L22"/>
    <mergeCell ref="B162:D162"/>
    <mergeCell ref="F162:H162"/>
    <mergeCell ref="B4:D4"/>
    <mergeCell ref="F4:H4"/>
  </mergeCells>
  <conditionalFormatting sqref="B57:C59">
    <cfRule type="expression" dxfId="2612" priority="180">
      <formula>kvartal &lt; 4</formula>
    </cfRule>
  </conditionalFormatting>
  <conditionalFormatting sqref="B63:C65">
    <cfRule type="expression" dxfId="2611" priority="179">
      <formula>kvartal &lt; 4</formula>
    </cfRule>
  </conditionalFormatting>
  <conditionalFormatting sqref="B37">
    <cfRule type="expression" dxfId="2610" priority="178">
      <formula>kvartal &lt; 4</formula>
    </cfRule>
  </conditionalFormatting>
  <conditionalFormatting sqref="B38">
    <cfRule type="expression" dxfId="2609" priority="177">
      <formula>kvartal &lt; 4</formula>
    </cfRule>
  </conditionalFormatting>
  <conditionalFormatting sqref="B39">
    <cfRule type="expression" dxfId="2608" priority="176">
      <formula>kvartal &lt; 4</formula>
    </cfRule>
  </conditionalFormatting>
  <conditionalFormatting sqref="A34">
    <cfRule type="expression" dxfId="2607" priority="49">
      <formula>kvartal &lt; 4</formula>
    </cfRule>
  </conditionalFormatting>
  <conditionalFormatting sqref="C37">
    <cfRule type="expression" dxfId="2606" priority="175">
      <formula>kvartal &lt; 4</formula>
    </cfRule>
  </conditionalFormatting>
  <conditionalFormatting sqref="C38">
    <cfRule type="expression" dxfId="2605" priority="174">
      <formula>kvartal &lt; 4</formula>
    </cfRule>
  </conditionalFormatting>
  <conditionalFormatting sqref="C39">
    <cfRule type="expression" dxfId="2604" priority="173">
      <formula>kvartal &lt; 4</formula>
    </cfRule>
  </conditionalFormatting>
  <conditionalFormatting sqref="B26:C28">
    <cfRule type="expression" dxfId="2603" priority="172">
      <formula>kvartal &lt; 4</formula>
    </cfRule>
  </conditionalFormatting>
  <conditionalFormatting sqref="B32:C33">
    <cfRule type="expression" dxfId="2602" priority="171">
      <formula>kvartal &lt; 4</formula>
    </cfRule>
  </conditionalFormatting>
  <conditionalFormatting sqref="B34">
    <cfRule type="expression" dxfId="2601" priority="170">
      <formula>kvartal &lt; 4</formula>
    </cfRule>
  </conditionalFormatting>
  <conditionalFormatting sqref="C34">
    <cfRule type="expression" dxfId="2600" priority="169">
      <formula>kvartal &lt; 4</formula>
    </cfRule>
  </conditionalFormatting>
  <conditionalFormatting sqref="F26:G28">
    <cfRule type="expression" dxfId="2599" priority="168">
      <formula>kvartal &lt; 4</formula>
    </cfRule>
  </conditionalFormatting>
  <conditionalFormatting sqref="F32">
    <cfRule type="expression" dxfId="2598" priority="167">
      <formula>kvartal &lt; 4</formula>
    </cfRule>
  </conditionalFormatting>
  <conditionalFormatting sqref="G32">
    <cfRule type="expression" dxfId="2597" priority="166">
      <formula>kvartal &lt; 4</formula>
    </cfRule>
  </conditionalFormatting>
  <conditionalFormatting sqref="F33">
    <cfRule type="expression" dxfId="2596" priority="165">
      <formula>kvartal &lt; 4</formula>
    </cfRule>
  </conditionalFormatting>
  <conditionalFormatting sqref="G33">
    <cfRule type="expression" dxfId="2595" priority="164">
      <formula>kvartal &lt; 4</formula>
    </cfRule>
  </conditionalFormatting>
  <conditionalFormatting sqref="F34">
    <cfRule type="expression" dxfId="2594" priority="163">
      <formula>kvartal &lt; 4</formula>
    </cfRule>
  </conditionalFormatting>
  <conditionalFormatting sqref="G34">
    <cfRule type="expression" dxfId="2593" priority="162">
      <formula>kvartal &lt; 4</formula>
    </cfRule>
  </conditionalFormatting>
  <conditionalFormatting sqref="F37">
    <cfRule type="expression" dxfId="2592" priority="161">
      <formula>kvartal &lt; 4</formula>
    </cfRule>
  </conditionalFormatting>
  <conditionalFormatting sqref="F38">
    <cfRule type="expression" dxfId="2591" priority="160">
      <formula>kvartal &lt; 4</formula>
    </cfRule>
  </conditionalFormatting>
  <conditionalFormatting sqref="F39">
    <cfRule type="expression" dxfId="2590" priority="159">
      <formula>kvartal &lt; 4</formula>
    </cfRule>
  </conditionalFormatting>
  <conditionalFormatting sqref="G37">
    <cfRule type="expression" dxfId="2589" priority="158">
      <formula>kvartal &lt; 4</formula>
    </cfRule>
  </conditionalFormatting>
  <conditionalFormatting sqref="G38">
    <cfRule type="expression" dxfId="2588" priority="157">
      <formula>kvartal &lt; 4</formula>
    </cfRule>
  </conditionalFormatting>
  <conditionalFormatting sqref="G39">
    <cfRule type="expression" dxfId="2587" priority="156">
      <formula>kvartal &lt; 4</formula>
    </cfRule>
  </conditionalFormatting>
  <conditionalFormatting sqref="B29">
    <cfRule type="expression" dxfId="2586" priority="155">
      <formula>kvartal &lt; 4</formula>
    </cfRule>
  </conditionalFormatting>
  <conditionalFormatting sqref="C29">
    <cfRule type="expression" dxfId="2585" priority="154">
      <formula>kvartal &lt; 4</formula>
    </cfRule>
  </conditionalFormatting>
  <conditionalFormatting sqref="F29">
    <cfRule type="expression" dxfId="2584" priority="153">
      <formula>kvartal &lt; 4</formula>
    </cfRule>
  </conditionalFormatting>
  <conditionalFormatting sqref="G29">
    <cfRule type="expression" dxfId="2583" priority="152">
      <formula>kvartal &lt; 4</formula>
    </cfRule>
  </conditionalFormatting>
  <conditionalFormatting sqref="J26:K29">
    <cfRule type="expression" dxfId="2582" priority="151">
      <formula>kvartal &lt; 4</formula>
    </cfRule>
  </conditionalFormatting>
  <conditionalFormatting sqref="J32:K34">
    <cfRule type="expression" dxfId="2581" priority="150">
      <formula>kvartal &lt; 4</formula>
    </cfRule>
  </conditionalFormatting>
  <conditionalFormatting sqref="J37:K39">
    <cfRule type="expression" dxfId="2580" priority="149">
      <formula>kvartal &lt; 4</formula>
    </cfRule>
  </conditionalFormatting>
  <conditionalFormatting sqref="B82">
    <cfRule type="expression" dxfId="2579" priority="148">
      <formula>kvartal &lt; 4</formula>
    </cfRule>
  </conditionalFormatting>
  <conditionalFormatting sqref="C82">
    <cfRule type="expression" dxfId="2578" priority="147">
      <formula>kvartal &lt; 4</formula>
    </cfRule>
  </conditionalFormatting>
  <conditionalFormatting sqref="B85">
    <cfRule type="expression" dxfId="2577" priority="146">
      <formula>kvartal &lt; 4</formula>
    </cfRule>
  </conditionalFormatting>
  <conditionalFormatting sqref="C85">
    <cfRule type="expression" dxfId="2576" priority="145">
      <formula>kvartal &lt; 4</formula>
    </cfRule>
  </conditionalFormatting>
  <conditionalFormatting sqref="B146">
    <cfRule type="expression" dxfId="2575" priority="124">
      <formula>kvartal &lt; 4</formula>
    </cfRule>
  </conditionalFormatting>
  <conditionalFormatting sqref="C146">
    <cfRule type="expression" dxfId="2574" priority="123">
      <formula>kvartal &lt; 4</formula>
    </cfRule>
  </conditionalFormatting>
  <conditionalFormatting sqref="B154">
    <cfRule type="expression" dxfId="2573" priority="122">
      <formula>kvartal &lt; 4</formula>
    </cfRule>
  </conditionalFormatting>
  <conditionalFormatting sqref="C154">
    <cfRule type="expression" dxfId="2572" priority="121">
      <formula>kvartal &lt; 4</formula>
    </cfRule>
  </conditionalFormatting>
  <conditionalFormatting sqref="F146">
    <cfRule type="expression" dxfId="2571" priority="106">
      <formula>kvartal &lt; 4</formula>
    </cfRule>
  </conditionalFormatting>
  <conditionalFormatting sqref="G146">
    <cfRule type="expression" dxfId="2570" priority="105">
      <formula>kvartal &lt; 4</formula>
    </cfRule>
  </conditionalFormatting>
  <conditionalFormatting sqref="F154:G154">
    <cfRule type="expression" dxfId="2569" priority="104">
      <formula>kvartal &lt; 4</formula>
    </cfRule>
  </conditionalFormatting>
  <conditionalFormatting sqref="J82:K86">
    <cfRule type="expression" dxfId="2568" priority="87">
      <formula>kvartal &lt; 4</formula>
    </cfRule>
  </conditionalFormatting>
  <conditionalFormatting sqref="J87:K87">
    <cfRule type="expression" dxfId="2567" priority="86">
      <formula>kvartal &lt; 4</formula>
    </cfRule>
  </conditionalFormatting>
  <conditionalFormatting sqref="J92:K97">
    <cfRule type="expression" dxfId="2566" priority="85">
      <formula>kvartal &lt; 4</formula>
    </cfRule>
  </conditionalFormatting>
  <conditionalFormatting sqref="J102:K107">
    <cfRule type="expression" dxfId="2565" priority="84">
      <formula>kvartal &lt; 4</formula>
    </cfRule>
  </conditionalFormatting>
  <conditionalFormatting sqref="J112:K117">
    <cfRule type="expression" dxfId="2564" priority="83">
      <formula>kvartal &lt; 4</formula>
    </cfRule>
  </conditionalFormatting>
  <conditionalFormatting sqref="J122:K127">
    <cfRule type="expression" dxfId="2563" priority="82">
      <formula>kvartal &lt; 4</formula>
    </cfRule>
  </conditionalFormatting>
  <conditionalFormatting sqref="J132:K137">
    <cfRule type="expression" dxfId="2562" priority="81">
      <formula>kvartal &lt; 4</formula>
    </cfRule>
  </conditionalFormatting>
  <conditionalFormatting sqref="J146:K146">
    <cfRule type="expression" dxfId="2561" priority="80">
      <formula>kvartal &lt; 4</formula>
    </cfRule>
  </conditionalFormatting>
  <conditionalFormatting sqref="J154:K154">
    <cfRule type="expression" dxfId="2560" priority="79">
      <formula>kvartal &lt; 4</formula>
    </cfRule>
  </conditionalFormatting>
  <conditionalFormatting sqref="A26:A28">
    <cfRule type="expression" dxfId="2559" priority="63">
      <formula>kvartal &lt; 4</formula>
    </cfRule>
  </conditionalFormatting>
  <conditionalFormatting sqref="A32:A33">
    <cfRule type="expression" dxfId="2558" priority="62">
      <formula>kvartal &lt; 4</formula>
    </cfRule>
  </conditionalFormatting>
  <conditionalFormatting sqref="A37:A39">
    <cfRule type="expression" dxfId="2557" priority="61">
      <formula>kvartal &lt; 4</formula>
    </cfRule>
  </conditionalFormatting>
  <conditionalFormatting sqref="A57:A59">
    <cfRule type="expression" dxfId="2556" priority="60">
      <formula>kvartal &lt; 4</formula>
    </cfRule>
  </conditionalFormatting>
  <conditionalFormatting sqref="A63:A65">
    <cfRule type="expression" dxfId="2555" priority="59">
      <formula>kvartal &lt; 4</formula>
    </cfRule>
  </conditionalFormatting>
  <conditionalFormatting sqref="A82:A87">
    <cfRule type="expression" dxfId="2554" priority="58">
      <formula>kvartal &lt; 4</formula>
    </cfRule>
  </conditionalFormatting>
  <conditionalFormatting sqref="A92:A97">
    <cfRule type="expression" dxfId="2553" priority="57">
      <formula>kvartal &lt; 4</formula>
    </cfRule>
  </conditionalFormatting>
  <conditionalFormatting sqref="A102:A107">
    <cfRule type="expression" dxfId="2552" priority="56">
      <formula>kvartal &lt; 4</formula>
    </cfRule>
  </conditionalFormatting>
  <conditionalFormatting sqref="A112:A117">
    <cfRule type="expression" dxfId="2551" priority="55">
      <formula>kvartal &lt; 4</formula>
    </cfRule>
  </conditionalFormatting>
  <conditionalFormatting sqref="A122:A127">
    <cfRule type="expression" dxfId="2550" priority="54">
      <formula>kvartal &lt; 4</formula>
    </cfRule>
  </conditionalFormatting>
  <conditionalFormatting sqref="A132:A137">
    <cfRule type="expression" dxfId="2549" priority="53">
      <formula>kvartal &lt; 4</formula>
    </cfRule>
  </conditionalFormatting>
  <conditionalFormatting sqref="A146">
    <cfRule type="expression" dxfId="2548" priority="52">
      <formula>kvartal &lt; 4</formula>
    </cfRule>
  </conditionalFormatting>
  <conditionalFormatting sqref="A154">
    <cfRule type="expression" dxfId="2547" priority="51">
      <formula>kvartal &lt; 4</formula>
    </cfRule>
  </conditionalFormatting>
  <conditionalFormatting sqref="A29">
    <cfRule type="expression" dxfId="2546" priority="50">
      <formula>kvartal &lt; 4</formula>
    </cfRule>
  </conditionalFormatting>
  <conditionalFormatting sqref="F92">
    <cfRule type="expression" dxfId="2545" priority="44">
      <formula>kvartal &lt; 4</formula>
    </cfRule>
  </conditionalFormatting>
  <conditionalFormatting sqref="G92">
    <cfRule type="expression" dxfId="2544" priority="43">
      <formula>kvartal &lt; 4</formula>
    </cfRule>
  </conditionalFormatting>
  <conditionalFormatting sqref="F95">
    <cfRule type="expression" dxfId="2543" priority="42">
      <formula>kvartal &lt; 4</formula>
    </cfRule>
  </conditionalFormatting>
  <conditionalFormatting sqref="G95">
    <cfRule type="expression" dxfId="2542" priority="41">
      <formula>kvartal &lt; 4</formula>
    </cfRule>
  </conditionalFormatting>
  <conditionalFormatting sqref="F102">
    <cfRule type="expression" dxfId="2541" priority="40">
      <formula>kvartal &lt; 4</formula>
    </cfRule>
  </conditionalFormatting>
  <conditionalFormatting sqref="G102">
    <cfRule type="expression" dxfId="2540" priority="39">
      <formula>kvartal &lt; 4</formula>
    </cfRule>
  </conditionalFormatting>
  <conditionalFormatting sqref="F105">
    <cfRule type="expression" dxfId="2539" priority="38">
      <formula>kvartal &lt; 4</formula>
    </cfRule>
  </conditionalFormatting>
  <conditionalFormatting sqref="G105">
    <cfRule type="expression" dxfId="2538" priority="37">
      <formula>kvartal &lt; 4</formula>
    </cfRule>
  </conditionalFormatting>
  <conditionalFormatting sqref="F82">
    <cfRule type="expression" dxfId="2537" priority="36">
      <formula>kvartal &lt; 4</formula>
    </cfRule>
  </conditionalFormatting>
  <conditionalFormatting sqref="G82">
    <cfRule type="expression" dxfId="2536" priority="35">
      <formula>kvartal &lt; 4</formula>
    </cfRule>
  </conditionalFormatting>
  <conditionalFormatting sqref="F85">
    <cfRule type="expression" dxfId="2535" priority="34">
      <formula>kvartal &lt; 4</formula>
    </cfRule>
  </conditionalFormatting>
  <conditionalFormatting sqref="G85">
    <cfRule type="expression" dxfId="2534" priority="33">
      <formula>kvartal &lt; 4</formula>
    </cfRule>
  </conditionalFormatting>
  <conditionalFormatting sqref="F112">
    <cfRule type="expression" dxfId="2533" priority="32">
      <formula>kvartal &lt; 4</formula>
    </cfRule>
  </conditionalFormatting>
  <conditionalFormatting sqref="G112">
    <cfRule type="expression" dxfId="2532" priority="31">
      <formula>kvartal &lt; 4</formula>
    </cfRule>
  </conditionalFormatting>
  <conditionalFormatting sqref="F115">
    <cfRule type="expression" dxfId="2531" priority="30">
      <formula>kvartal &lt; 4</formula>
    </cfRule>
  </conditionalFormatting>
  <conditionalFormatting sqref="G115">
    <cfRule type="expression" dxfId="2530" priority="29">
      <formula>kvartal &lt; 4</formula>
    </cfRule>
  </conditionalFormatting>
  <conditionalFormatting sqref="F122">
    <cfRule type="expression" dxfId="2529" priority="28">
      <formula>kvartal &lt; 4</formula>
    </cfRule>
  </conditionalFormatting>
  <conditionalFormatting sqref="G122">
    <cfRule type="expression" dxfId="2528" priority="27">
      <formula>kvartal &lt; 4</formula>
    </cfRule>
  </conditionalFormatting>
  <conditionalFormatting sqref="F125">
    <cfRule type="expression" dxfId="2527" priority="26">
      <formula>kvartal &lt; 4</formula>
    </cfRule>
  </conditionalFormatting>
  <conditionalFormatting sqref="G125">
    <cfRule type="expression" dxfId="2526" priority="25">
      <formula>kvartal &lt; 4</formula>
    </cfRule>
  </conditionalFormatting>
  <conditionalFormatting sqref="F132">
    <cfRule type="expression" dxfId="2525" priority="24">
      <formula>kvartal &lt; 4</formula>
    </cfRule>
  </conditionalFormatting>
  <conditionalFormatting sqref="G132">
    <cfRule type="expression" dxfId="2524" priority="23">
      <formula>kvartal &lt; 4</formula>
    </cfRule>
  </conditionalFormatting>
  <conditionalFormatting sqref="F135">
    <cfRule type="expression" dxfId="2523" priority="22">
      <formula>kvartal &lt; 4</formula>
    </cfRule>
  </conditionalFormatting>
  <conditionalFormatting sqref="G135">
    <cfRule type="expression" dxfId="2522" priority="21">
      <formula>kvartal &lt; 4</formula>
    </cfRule>
  </conditionalFormatting>
  <conditionalFormatting sqref="B132">
    <cfRule type="expression" dxfId="2521" priority="20">
      <formula>kvartal &lt; 4</formula>
    </cfRule>
  </conditionalFormatting>
  <conditionalFormatting sqref="C132">
    <cfRule type="expression" dxfId="2520" priority="19">
      <formula>kvartal &lt; 4</formula>
    </cfRule>
  </conditionalFormatting>
  <conditionalFormatting sqref="B135">
    <cfRule type="expression" dxfId="2519" priority="18">
      <formula>kvartal &lt; 4</formula>
    </cfRule>
  </conditionalFormatting>
  <conditionalFormatting sqref="C135">
    <cfRule type="expression" dxfId="2518" priority="17">
      <formula>kvartal &lt; 4</formula>
    </cfRule>
  </conditionalFormatting>
  <conditionalFormatting sqref="B122">
    <cfRule type="expression" dxfId="2517" priority="16">
      <formula>kvartal &lt; 4</formula>
    </cfRule>
  </conditionalFormatting>
  <conditionalFormatting sqref="C122">
    <cfRule type="expression" dxfId="2516" priority="15">
      <formula>kvartal &lt; 4</formula>
    </cfRule>
  </conditionalFormatting>
  <conditionalFormatting sqref="B125">
    <cfRule type="expression" dxfId="2515" priority="14">
      <formula>kvartal &lt; 4</formula>
    </cfRule>
  </conditionalFormatting>
  <conditionalFormatting sqref="C125">
    <cfRule type="expression" dxfId="2514" priority="13">
      <formula>kvartal &lt; 4</formula>
    </cfRule>
  </conditionalFormatting>
  <conditionalFormatting sqref="B112">
    <cfRule type="expression" dxfId="2513" priority="12">
      <formula>kvartal &lt; 4</formula>
    </cfRule>
  </conditionalFormatting>
  <conditionalFormatting sqref="C112">
    <cfRule type="expression" dxfId="2512" priority="11">
      <formula>kvartal &lt; 4</formula>
    </cfRule>
  </conditionalFormatting>
  <conditionalFormatting sqref="B115">
    <cfRule type="expression" dxfId="2511" priority="10">
      <formula>kvartal &lt; 4</formula>
    </cfRule>
  </conditionalFormatting>
  <conditionalFormatting sqref="C115">
    <cfRule type="expression" dxfId="2510" priority="9">
      <formula>kvartal &lt; 4</formula>
    </cfRule>
  </conditionalFormatting>
  <conditionalFormatting sqref="B102">
    <cfRule type="expression" dxfId="2509" priority="8">
      <formula>kvartal &lt; 4</formula>
    </cfRule>
  </conditionalFormatting>
  <conditionalFormatting sqref="C102">
    <cfRule type="expression" dxfId="2508" priority="7">
      <formula>kvartal &lt; 4</formula>
    </cfRule>
  </conditionalFormatting>
  <conditionalFormatting sqref="B105">
    <cfRule type="expression" dxfId="2507" priority="6">
      <formula>kvartal &lt; 4</formula>
    </cfRule>
  </conditionalFormatting>
  <conditionalFormatting sqref="C105">
    <cfRule type="expression" dxfId="2506" priority="5">
      <formula>kvartal &lt; 4</formula>
    </cfRule>
  </conditionalFormatting>
  <conditionalFormatting sqref="B92">
    <cfRule type="expression" dxfId="2505" priority="4">
      <formula>kvartal &lt; 4</formula>
    </cfRule>
  </conditionalFormatting>
  <conditionalFormatting sqref="C92">
    <cfRule type="expression" dxfId="2504" priority="3">
      <formula>kvartal &lt; 4</formula>
    </cfRule>
  </conditionalFormatting>
  <conditionalFormatting sqref="B95">
    <cfRule type="expression" dxfId="2503" priority="2">
      <formula>kvartal &lt; 4</formula>
    </cfRule>
  </conditionalFormatting>
  <conditionalFormatting sqref="C95">
    <cfRule type="expression" dxfId="2502" priority="1">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7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O176"/>
  <sheetViews>
    <sheetView showGridLines="0" zoomScale="90" zoomScaleNormal="90" workbookViewId="0">
      <selection activeCell="A5" sqref="A5"/>
    </sheetView>
  </sheetViews>
  <sheetFormatPr baseColWidth="10" defaultColWidth="11.42578125" defaultRowHeight="12.75" x14ac:dyDescent="0.2"/>
  <cols>
    <col min="1" max="1" width="41.5703125" style="150" customWidth="1"/>
    <col min="2" max="2" width="10.85546875" style="150" customWidth="1"/>
    <col min="3" max="3" width="11" style="150" customWidth="1"/>
    <col min="4" max="5" width="8.7109375" style="150" customWidth="1"/>
    <col min="6" max="7" width="10.85546875" style="150" customWidth="1"/>
    <col min="8" max="9" width="8.7109375" style="150" customWidth="1"/>
    <col min="10" max="11" width="10.85546875" style="150" customWidth="1"/>
    <col min="12" max="13" width="8.7109375" style="150" customWidth="1"/>
    <col min="14" max="14" width="11.42578125" style="150"/>
    <col min="15" max="15" width="3" style="150" bestFit="1" customWidth="1"/>
    <col min="16" max="16384" width="11.42578125" style="1"/>
  </cols>
  <sheetData>
    <row r="1" spans="1:15" x14ac:dyDescent="0.2">
      <c r="A1" s="174" t="s">
        <v>159</v>
      </c>
      <c r="B1" s="563" t="s">
        <v>438</v>
      </c>
      <c r="C1" s="259" t="s">
        <v>161</v>
      </c>
      <c r="D1" s="24"/>
      <c r="E1" s="24"/>
      <c r="F1" s="24"/>
      <c r="G1" s="24"/>
      <c r="H1" s="24"/>
      <c r="I1" s="24"/>
      <c r="J1" s="24"/>
      <c r="K1" s="24"/>
      <c r="L1" s="24"/>
      <c r="M1" s="24"/>
      <c r="O1" s="145"/>
    </row>
    <row r="2" spans="1:15" ht="15.75" x14ac:dyDescent="0.25">
      <c r="A2" s="166" t="s">
        <v>36</v>
      </c>
      <c r="B2" s="511"/>
      <c r="C2" s="511"/>
      <c r="D2" s="511"/>
      <c r="E2" s="511"/>
      <c r="F2" s="511"/>
      <c r="G2" s="511"/>
      <c r="H2" s="511"/>
      <c r="I2" s="511"/>
      <c r="J2" s="511"/>
      <c r="K2" s="511"/>
      <c r="L2" s="511"/>
      <c r="M2" s="511"/>
    </row>
    <row r="3" spans="1:15" ht="15.75" x14ac:dyDescent="0.25">
      <c r="A3" s="164"/>
      <c r="B3" s="511"/>
      <c r="C3" s="511"/>
      <c r="D3" s="511"/>
      <c r="E3" s="511"/>
      <c r="F3" s="511"/>
      <c r="G3" s="511"/>
      <c r="H3" s="511"/>
      <c r="I3" s="511"/>
      <c r="J3" s="511"/>
      <c r="K3" s="511"/>
      <c r="L3" s="511"/>
      <c r="M3" s="511"/>
    </row>
    <row r="4" spans="1:15" ht="13.5" x14ac:dyDescent="0.25">
      <c r="A4" s="630" t="s">
        <v>101</v>
      </c>
      <c r="B4" s="653" t="s">
        <v>0</v>
      </c>
      <c r="C4" s="654"/>
      <c r="D4" s="655"/>
      <c r="E4" s="623"/>
      <c r="F4" s="654" t="s">
        <v>1</v>
      </c>
      <c r="G4" s="654"/>
      <c r="H4" s="654"/>
      <c r="I4" s="625"/>
      <c r="J4" s="653" t="s">
        <v>2</v>
      </c>
      <c r="K4" s="654"/>
      <c r="L4" s="654"/>
      <c r="M4" s="625"/>
    </row>
    <row r="5" spans="1:15" x14ac:dyDescent="0.2">
      <c r="A5" s="159"/>
      <c r="B5" s="153" t="s">
        <v>439</v>
      </c>
      <c r="C5" s="153" t="s">
        <v>440</v>
      </c>
      <c r="D5" s="256" t="s">
        <v>3</v>
      </c>
      <c r="E5" s="377" t="s">
        <v>37</v>
      </c>
      <c r="F5" s="153" t="s">
        <v>439</v>
      </c>
      <c r="G5" s="153" t="s">
        <v>440</v>
      </c>
      <c r="H5" s="256" t="s">
        <v>3</v>
      </c>
      <c r="I5" s="377" t="s">
        <v>37</v>
      </c>
      <c r="J5" s="153" t="s">
        <v>439</v>
      </c>
      <c r="K5" s="153" t="s">
        <v>440</v>
      </c>
      <c r="L5" s="256" t="s">
        <v>3</v>
      </c>
      <c r="M5" s="163" t="s">
        <v>37</v>
      </c>
      <c r="O5" s="173"/>
    </row>
    <row r="6" spans="1:15" x14ac:dyDescent="0.2">
      <c r="A6" s="561" t="s">
        <v>438</v>
      </c>
      <c r="B6" s="157"/>
      <c r="C6" s="157"/>
      <c r="D6" s="258" t="s">
        <v>4</v>
      </c>
      <c r="E6" s="157" t="s">
        <v>38</v>
      </c>
      <c r="F6" s="162"/>
      <c r="G6" s="162"/>
      <c r="H6" s="256" t="s">
        <v>4</v>
      </c>
      <c r="I6" s="157" t="s">
        <v>38</v>
      </c>
      <c r="J6" s="162"/>
      <c r="K6" s="162"/>
      <c r="L6" s="256" t="s">
        <v>4</v>
      </c>
      <c r="M6" s="157" t="s">
        <v>38</v>
      </c>
    </row>
    <row r="7" spans="1:15" ht="15.75" x14ac:dyDescent="0.2">
      <c r="A7" s="14" t="s">
        <v>30</v>
      </c>
      <c r="B7" s="378">
        <v>66897.485000000001</v>
      </c>
      <c r="C7" s="379">
        <v>63905</v>
      </c>
      <c r="D7" s="263">
        <v>-4.5</v>
      </c>
      <c r="E7" s="179">
        <v>3.7133448370973268</v>
      </c>
      <c r="F7" s="378">
        <v>54402.417999999998</v>
      </c>
      <c r="G7" s="379">
        <v>126180.83</v>
      </c>
      <c r="H7" s="263">
        <v>131.9</v>
      </c>
      <c r="I7" s="179">
        <v>4.5923040808253379</v>
      </c>
      <c r="J7" s="380">
        <v>121299.90299999999</v>
      </c>
      <c r="K7" s="381">
        <v>190085.83000000002</v>
      </c>
      <c r="L7" s="267">
        <v>56.7</v>
      </c>
      <c r="M7" s="179">
        <v>4.2537987652355973</v>
      </c>
      <c r="O7" s="564" t="s">
        <v>438</v>
      </c>
    </row>
    <row r="8" spans="1:15" ht="15.75" x14ac:dyDescent="0.2">
      <c r="A8" s="20" t="s">
        <v>32</v>
      </c>
      <c r="B8" s="354">
        <v>24732.933000000001</v>
      </c>
      <c r="C8" s="355">
        <v>24556.585999999999</v>
      </c>
      <c r="D8" s="167">
        <v>-0.7</v>
      </c>
      <c r="E8" s="179">
        <v>2.6592830594181085</v>
      </c>
      <c r="F8" s="357"/>
      <c r="G8" s="358"/>
      <c r="H8" s="167"/>
      <c r="I8" s="587" t="s">
        <v>438</v>
      </c>
      <c r="J8" s="241">
        <v>24732.933000000001</v>
      </c>
      <c r="K8" s="359">
        <v>24556.585999999999</v>
      </c>
      <c r="L8" s="268"/>
      <c r="M8" s="179">
        <v>2.6592830594181085</v>
      </c>
      <c r="O8" s="564" t="s">
        <v>438</v>
      </c>
    </row>
    <row r="9" spans="1:15" ht="15.75" x14ac:dyDescent="0.2">
      <c r="A9" s="20" t="s">
        <v>31</v>
      </c>
      <c r="B9" s="354">
        <v>22577.832999999999</v>
      </c>
      <c r="C9" s="355">
        <v>21499.536</v>
      </c>
      <c r="D9" s="167">
        <v>-4.8</v>
      </c>
      <c r="E9" s="179">
        <v>4.1471700052434786</v>
      </c>
      <c r="F9" s="357"/>
      <c r="G9" s="358"/>
      <c r="H9" s="167"/>
      <c r="I9" s="587" t="s">
        <v>438</v>
      </c>
      <c r="J9" s="241">
        <v>22577.832999999999</v>
      </c>
      <c r="K9" s="359">
        <v>21499.536</v>
      </c>
      <c r="L9" s="268"/>
      <c r="M9" s="179">
        <v>4.1471700052434786</v>
      </c>
      <c r="O9" s="564" t="s">
        <v>438</v>
      </c>
    </row>
    <row r="10" spans="1:15" ht="15.75" x14ac:dyDescent="0.2">
      <c r="A10" s="13" t="s">
        <v>29</v>
      </c>
      <c r="B10" s="382">
        <v>4368</v>
      </c>
      <c r="C10" s="383">
        <v>6792.2939999999999</v>
      </c>
      <c r="D10" s="167">
        <v>55.5</v>
      </c>
      <c r="E10" s="179">
        <v>7.1907280832570786</v>
      </c>
      <c r="F10" s="382">
        <v>38359.885999999999</v>
      </c>
      <c r="G10" s="383">
        <v>123710</v>
      </c>
      <c r="H10" s="167">
        <v>222.5</v>
      </c>
      <c r="I10" s="179">
        <v>4.9942502961747675</v>
      </c>
      <c r="J10" s="380">
        <v>42727.885999999999</v>
      </c>
      <c r="K10" s="381">
        <v>130502.29399999999</v>
      </c>
      <c r="L10" s="268">
        <v>205.4</v>
      </c>
      <c r="M10" s="179">
        <v>5.0749334055947237</v>
      </c>
      <c r="O10" s="564" t="s">
        <v>438</v>
      </c>
    </row>
    <row r="11" spans="1:15" ht="15.75" x14ac:dyDescent="0.2">
      <c r="A11" s="20" t="s">
        <v>32</v>
      </c>
      <c r="B11" s="354">
        <v>1499</v>
      </c>
      <c r="C11" s="355">
        <v>2116.4160000000002</v>
      </c>
      <c r="D11" s="167">
        <v>41.2</v>
      </c>
      <c r="E11" s="179">
        <v>4.0249734932585781</v>
      </c>
      <c r="F11" s="357"/>
      <c r="G11" s="358"/>
      <c r="H11" s="167"/>
      <c r="I11" s="587" t="s">
        <v>438</v>
      </c>
      <c r="J11" s="241">
        <v>1499</v>
      </c>
      <c r="K11" s="359">
        <v>2116.4160000000002</v>
      </c>
      <c r="L11" s="268"/>
      <c r="M11" s="179">
        <v>4.0249734932585781</v>
      </c>
      <c r="O11" s="564" t="s">
        <v>438</v>
      </c>
    </row>
    <row r="12" spans="1:15" ht="15.75" x14ac:dyDescent="0.2">
      <c r="A12" s="20" t="s">
        <v>31</v>
      </c>
      <c r="B12" s="354">
        <v>2776</v>
      </c>
      <c r="C12" s="355">
        <v>3563.0129999999999</v>
      </c>
      <c r="D12" s="167">
        <v>28.4</v>
      </c>
      <c r="E12" s="179">
        <v>13.649133522975941</v>
      </c>
      <c r="F12" s="357"/>
      <c r="G12" s="358"/>
      <c r="H12" s="167"/>
      <c r="I12" s="587" t="s">
        <v>438</v>
      </c>
      <c r="J12" s="241">
        <v>2776</v>
      </c>
      <c r="K12" s="359">
        <v>3563.0129999999999</v>
      </c>
      <c r="L12" s="268"/>
      <c r="M12" s="179">
        <v>13.649133522975941</v>
      </c>
      <c r="O12" s="564" t="s">
        <v>438</v>
      </c>
    </row>
    <row r="13" spans="1:15" ht="15.75" x14ac:dyDescent="0.2">
      <c r="A13" s="13" t="s">
        <v>28</v>
      </c>
      <c r="B13" s="382">
        <v>400943.73300000001</v>
      </c>
      <c r="C13" s="383">
        <v>341974</v>
      </c>
      <c r="D13" s="167">
        <v>-14.7</v>
      </c>
      <c r="E13" s="179">
        <v>1.3640927999417245</v>
      </c>
      <c r="F13" s="382">
        <v>1295348.6370000001</v>
      </c>
      <c r="G13" s="383">
        <v>1577112.5430000001</v>
      </c>
      <c r="H13" s="167">
        <v>21.8</v>
      </c>
      <c r="I13" s="179">
        <v>5.8024434102049556</v>
      </c>
      <c r="J13" s="380">
        <v>1696292.37</v>
      </c>
      <c r="K13" s="381">
        <v>1919086.5430000001</v>
      </c>
      <c r="L13" s="268">
        <v>13.1</v>
      </c>
      <c r="M13" s="179">
        <v>3.6729036473078001</v>
      </c>
      <c r="O13" s="564" t="s">
        <v>438</v>
      </c>
    </row>
    <row r="14" spans="1:15" s="42" customFormat="1" ht="15.75" x14ac:dyDescent="0.2">
      <c r="A14" s="13" t="s">
        <v>27</v>
      </c>
      <c r="B14" s="571" t="s">
        <v>438</v>
      </c>
      <c r="C14" s="580" t="s">
        <v>438</v>
      </c>
      <c r="D14" s="596" t="s">
        <v>438</v>
      </c>
      <c r="E14" s="587" t="s">
        <v>438</v>
      </c>
      <c r="F14" s="382">
        <v>3787.5970000000002</v>
      </c>
      <c r="G14" s="383">
        <v>39641.137999999999</v>
      </c>
      <c r="H14" s="167">
        <v>946.6</v>
      </c>
      <c r="I14" s="179">
        <v>32.785446054351397</v>
      </c>
      <c r="J14" s="380">
        <v>3787.5970000000002</v>
      </c>
      <c r="K14" s="381">
        <v>39641.137999999999</v>
      </c>
      <c r="L14" s="268">
        <v>946.6</v>
      </c>
      <c r="M14" s="179">
        <v>30.955907621649747</v>
      </c>
      <c r="N14" s="145"/>
      <c r="O14" s="564" t="s">
        <v>438</v>
      </c>
    </row>
    <row r="15" spans="1:15" s="42" customFormat="1" ht="15.75" x14ac:dyDescent="0.2">
      <c r="A15" s="40" t="s">
        <v>26</v>
      </c>
      <c r="B15" s="572" t="s">
        <v>438</v>
      </c>
      <c r="C15" s="581" t="s">
        <v>438</v>
      </c>
      <c r="D15" s="588" t="s">
        <v>438</v>
      </c>
      <c r="E15" s="588" t="s">
        <v>438</v>
      </c>
      <c r="F15" s="384">
        <v>7097.8680000000004</v>
      </c>
      <c r="G15" s="385">
        <v>10843.81</v>
      </c>
      <c r="H15" s="168">
        <v>52.8</v>
      </c>
      <c r="I15" s="168">
        <v>26.631333298601316</v>
      </c>
      <c r="J15" s="386">
        <v>7097.8680000000004</v>
      </c>
      <c r="K15" s="387">
        <v>10843.81</v>
      </c>
      <c r="L15" s="269">
        <v>52.8</v>
      </c>
      <c r="M15" s="168">
        <v>26.618258932203304</v>
      </c>
      <c r="N15" s="145"/>
      <c r="O15" s="564" t="s">
        <v>438</v>
      </c>
    </row>
    <row r="16" spans="1:15" s="42" customFormat="1" x14ac:dyDescent="0.2">
      <c r="A16" s="169"/>
      <c r="B16" s="146"/>
      <c r="C16" s="32"/>
      <c r="D16" s="160"/>
      <c r="E16" s="160"/>
      <c r="F16" s="146"/>
      <c r="G16" s="32"/>
      <c r="H16" s="160"/>
      <c r="I16" s="160"/>
      <c r="J16" s="47"/>
      <c r="K16" s="47"/>
      <c r="L16" s="160"/>
      <c r="M16" s="160"/>
      <c r="N16" s="145"/>
      <c r="O16" s="145"/>
    </row>
    <row r="17" spans="1:15" x14ac:dyDescent="0.2">
      <c r="A17" s="154" t="s">
        <v>322</v>
      </c>
      <c r="B17" s="24"/>
    </row>
    <row r="18" spans="1:15" x14ac:dyDescent="0.2">
      <c r="F18" s="147"/>
      <c r="G18" s="147"/>
      <c r="H18" s="147"/>
      <c r="I18" s="147"/>
      <c r="J18" s="147"/>
      <c r="K18" s="147"/>
      <c r="L18" s="147"/>
      <c r="M18" s="147"/>
    </row>
    <row r="19" spans="1:15" s="3" customFormat="1" ht="15.75" x14ac:dyDescent="0.25">
      <c r="A19" s="165"/>
      <c r="B19" s="149"/>
      <c r="C19" s="155"/>
      <c r="D19" s="155"/>
      <c r="E19" s="155"/>
      <c r="F19" s="155"/>
      <c r="G19" s="155"/>
      <c r="H19" s="155"/>
      <c r="I19" s="155"/>
      <c r="J19" s="155"/>
      <c r="K19" s="155"/>
      <c r="L19" s="155"/>
      <c r="M19" s="155"/>
      <c r="N19" s="149"/>
      <c r="O19" s="149"/>
    </row>
    <row r="20" spans="1:15" ht="15.75" x14ac:dyDescent="0.25">
      <c r="A20" s="148" t="s">
        <v>319</v>
      </c>
      <c r="B20" s="158"/>
      <c r="C20" s="158"/>
      <c r="D20" s="152"/>
      <c r="E20" s="152"/>
      <c r="F20" s="158"/>
      <c r="G20" s="158"/>
      <c r="H20" s="158"/>
      <c r="I20" s="158"/>
      <c r="J20" s="158"/>
      <c r="K20" s="158"/>
      <c r="L20" s="158"/>
      <c r="M20" s="158"/>
    </row>
    <row r="21" spans="1:15" ht="15.75" x14ac:dyDescent="0.25">
      <c r="B21" s="510"/>
      <c r="C21" s="510"/>
      <c r="D21" s="510"/>
      <c r="E21" s="511"/>
      <c r="F21" s="510"/>
      <c r="G21" s="510"/>
      <c r="H21" s="510"/>
      <c r="I21" s="511"/>
      <c r="J21" s="510"/>
      <c r="K21" s="510"/>
      <c r="L21" s="510"/>
      <c r="M21" s="511"/>
    </row>
    <row r="22" spans="1:15" ht="13.5" x14ac:dyDescent="0.25">
      <c r="A22" s="630" t="s">
        <v>101</v>
      </c>
      <c r="B22" s="653" t="s">
        <v>0</v>
      </c>
      <c r="C22" s="654"/>
      <c r="D22" s="655"/>
      <c r="E22" s="623"/>
      <c r="F22" s="654" t="s">
        <v>1</v>
      </c>
      <c r="G22" s="654"/>
      <c r="H22" s="654"/>
      <c r="I22" s="625"/>
      <c r="J22" s="653" t="s">
        <v>2</v>
      </c>
      <c r="K22" s="654"/>
      <c r="L22" s="654"/>
      <c r="M22" s="625"/>
    </row>
    <row r="23" spans="1:15" x14ac:dyDescent="0.2">
      <c r="A23" s="142" t="s">
        <v>5</v>
      </c>
      <c r="B23" s="253" t="s">
        <v>439</v>
      </c>
      <c r="C23" s="253" t="s">
        <v>440</v>
      </c>
      <c r="D23" s="163" t="s">
        <v>3</v>
      </c>
      <c r="E23" s="377" t="s">
        <v>37</v>
      </c>
      <c r="F23" s="253" t="s">
        <v>439</v>
      </c>
      <c r="G23" s="253" t="s">
        <v>440</v>
      </c>
      <c r="H23" s="163" t="s">
        <v>3</v>
      </c>
      <c r="I23" s="377" t="s">
        <v>37</v>
      </c>
      <c r="J23" s="253" t="s">
        <v>439</v>
      </c>
      <c r="K23" s="253" t="s">
        <v>440</v>
      </c>
      <c r="L23" s="163" t="s">
        <v>3</v>
      </c>
      <c r="M23" s="163" t="s">
        <v>37</v>
      </c>
    </row>
    <row r="24" spans="1:15" x14ac:dyDescent="0.2">
      <c r="A24" s="562" t="s">
        <v>438</v>
      </c>
      <c r="B24" s="157"/>
      <c r="C24" s="157"/>
      <c r="D24" s="258" t="s">
        <v>4</v>
      </c>
      <c r="E24" s="157" t="s">
        <v>38</v>
      </c>
      <c r="F24" s="162"/>
      <c r="G24" s="162"/>
      <c r="H24" s="256" t="s">
        <v>4</v>
      </c>
      <c r="I24" s="157" t="s">
        <v>38</v>
      </c>
      <c r="J24" s="162"/>
      <c r="K24" s="162"/>
      <c r="L24" s="157" t="s">
        <v>4</v>
      </c>
      <c r="M24" s="157" t="s">
        <v>38</v>
      </c>
    </row>
    <row r="25" spans="1:15" ht="15.75" x14ac:dyDescent="0.2">
      <c r="A25" s="14" t="s">
        <v>30</v>
      </c>
      <c r="B25" s="573" t="s">
        <v>438</v>
      </c>
      <c r="C25" s="389">
        <v>4798</v>
      </c>
      <c r="D25" s="600" t="s">
        <v>438</v>
      </c>
      <c r="E25" s="179">
        <v>1.4486608414855824</v>
      </c>
      <c r="F25" s="390">
        <v>2696.1089999999999</v>
      </c>
      <c r="G25" s="389">
        <v>2578.8119999999999</v>
      </c>
      <c r="H25" s="263">
        <v>-4.4000000000000004</v>
      </c>
      <c r="I25" s="179">
        <v>2.2948035747707674</v>
      </c>
      <c r="J25" s="388">
        <v>2696.1089999999999</v>
      </c>
      <c r="K25" s="388">
        <v>7376.8119999999999</v>
      </c>
      <c r="L25" s="267">
        <v>173.6</v>
      </c>
      <c r="M25" s="167">
        <v>1.6630225537372254</v>
      </c>
      <c r="O25" s="564" t="s">
        <v>438</v>
      </c>
    </row>
    <row r="26" spans="1:15" ht="15.75" x14ac:dyDescent="0.2">
      <c r="A26" s="368" t="s">
        <v>333</v>
      </c>
      <c r="B26" s="361" t="s">
        <v>438</v>
      </c>
      <c r="C26" s="361" t="s">
        <v>438</v>
      </c>
      <c r="D26" s="167" t="s">
        <v>438</v>
      </c>
      <c r="E26" s="249" t="s">
        <v>438</v>
      </c>
      <c r="F26" s="361" t="s">
        <v>438</v>
      </c>
      <c r="G26" s="361" t="s">
        <v>438</v>
      </c>
      <c r="H26" s="167" t="s">
        <v>438</v>
      </c>
      <c r="I26" s="591" t="s">
        <v>438</v>
      </c>
      <c r="J26" s="361" t="s">
        <v>438</v>
      </c>
      <c r="K26" s="361" t="s">
        <v>438</v>
      </c>
      <c r="L26" s="167" t="s">
        <v>438</v>
      </c>
      <c r="M26" s="596" t="s">
        <v>438</v>
      </c>
      <c r="O26" s="564" t="s">
        <v>438</v>
      </c>
    </row>
    <row r="27" spans="1:15" ht="15.75" x14ac:dyDescent="0.2">
      <c r="A27" s="368" t="s">
        <v>334</v>
      </c>
      <c r="B27" s="361" t="s">
        <v>438</v>
      </c>
      <c r="C27" s="361" t="s">
        <v>438</v>
      </c>
      <c r="D27" s="167" t="s">
        <v>438</v>
      </c>
      <c r="E27" s="249" t="s">
        <v>438</v>
      </c>
      <c r="F27" s="361" t="s">
        <v>438</v>
      </c>
      <c r="G27" s="361" t="s">
        <v>438</v>
      </c>
      <c r="H27" s="167" t="s">
        <v>438</v>
      </c>
      <c r="I27" s="591" t="s">
        <v>438</v>
      </c>
      <c r="J27" s="361" t="s">
        <v>438</v>
      </c>
      <c r="K27" s="361" t="s">
        <v>438</v>
      </c>
      <c r="L27" s="167" t="s">
        <v>438</v>
      </c>
      <c r="M27" s="596" t="s">
        <v>438</v>
      </c>
      <c r="O27" s="564" t="s">
        <v>438</v>
      </c>
    </row>
    <row r="28" spans="1:15" ht="15.75" x14ac:dyDescent="0.2">
      <c r="A28" s="368" t="s">
        <v>335</v>
      </c>
      <c r="B28" s="361" t="s">
        <v>438</v>
      </c>
      <c r="C28" s="361" t="s">
        <v>438</v>
      </c>
      <c r="D28" s="167" t="s">
        <v>438</v>
      </c>
      <c r="E28" s="249" t="s">
        <v>438</v>
      </c>
      <c r="F28" s="361" t="s">
        <v>438</v>
      </c>
      <c r="G28" s="361" t="s">
        <v>438</v>
      </c>
      <c r="H28" s="167" t="s">
        <v>438</v>
      </c>
      <c r="I28" s="591" t="s">
        <v>438</v>
      </c>
      <c r="J28" s="361" t="s">
        <v>438</v>
      </c>
      <c r="K28" s="361" t="s">
        <v>438</v>
      </c>
      <c r="L28" s="167" t="s">
        <v>438</v>
      </c>
      <c r="M28" s="596" t="s">
        <v>438</v>
      </c>
      <c r="O28" s="564" t="s">
        <v>438</v>
      </c>
    </row>
    <row r="29" spans="1:15" x14ac:dyDescent="0.2">
      <c r="A29" s="368" t="s">
        <v>11</v>
      </c>
      <c r="B29" s="361" t="s">
        <v>438</v>
      </c>
      <c r="C29" s="361" t="s">
        <v>438</v>
      </c>
      <c r="D29" s="167" t="s">
        <v>438</v>
      </c>
      <c r="E29" s="249" t="s">
        <v>438</v>
      </c>
      <c r="F29" s="361" t="s">
        <v>438</v>
      </c>
      <c r="G29" s="361" t="s">
        <v>438</v>
      </c>
      <c r="H29" s="167" t="s">
        <v>438</v>
      </c>
      <c r="I29" s="591" t="s">
        <v>438</v>
      </c>
      <c r="J29" s="361" t="s">
        <v>438</v>
      </c>
      <c r="K29" s="361" t="s">
        <v>438</v>
      </c>
      <c r="L29" s="167" t="s">
        <v>438</v>
      </c>
      <c r="M29" s="596" t="s">
        <v>438</v>
      </c>
      <c r="O29" s="564" t="s">
        <v>438</v>
      </c>
    </row>
    <row r="30" spans="1:15" ht="15.75" x14ac:dyDescent="0.2">
      <c r="A30" s="48" t="s">
        <v>323</v>
      </c>
      <c r="B30" s="574" t="s">
        <v>438</v>
      </c>
      <c r="C30" s="197" t="s">
        <v>438</v>
      </c>
      <c r="D30" s="596" t="s">
        <v>438</v>
      </c>
      <c r="E30" s="587" t="s">
        <v>438</v>
      </c>
      <c r="F30" s="245" t="s">
        <v>438</v>
      </c>
      <c r="G30" s="197" t="s">
        <v>438</v>
      </c>
      <c r="H30" s="596" t="s">
        <v>438</v>
      </c>
      <c r="I30" s="587" t="s">
        <v>438</v>
      </c>
      <c r="J30" s="574" t="s">
        <v>438</v>
      </c>
      <c r="K30" s="574" t="s">
        <v>438</v>
      </c>
      <c r="L30" s="601" t="s">
        <v>438</v>
      </c>
      <c r="M30" s="596" t="s">
        <v>438</v>
      </c>
      <c r="O30" s="564" t="s">
        <v>438</v>
      </c>
    </row>
    <row r="31" spans="1:15" ht="15.75" x14ac:dyDescent="0.2">
      <c r="A31" s="13" t="s">
        <v>29</v>
      </c>
      <c r="B31" s="575" t="s">
        <v>438</v>
      </c>
      <c r="C31" s="243">
        <v>57953</v>
      </c>
      <c r="D31" s="596" t="s">
        <v>438</v>
      </c>
      <c r="E31" s="179">
        <v>46.291482575614012</v>
      </c>
      <c r="F31" s="380">
        <v>197.1</v>
      </c>
      <c r="G31" s="380">
        <v>171</v>
      </c>
      <c r="H31" s="167">
        <v>-13.2</v>
      </c>
      <c r="I31" s="179">
        <v>0.15566464914478917</v>
      </c>
      <c r="J31" s="243">
        <v>197.1</v>
      </c>
      <c r="K31" s="243">
        <v>58124</v>
      </c>
      <c r="L31" s="268">
        <v>999</v>
      </c>
      <c r="M31" s="167">
        <v>24.729089203229499</v>
      </c>
      <c r="O31" s="564" t="s">
        <v>438</v>
      </c>
    </row>
    <row r="32" spans="1:15" ht="15.75" x14ac:dyDescent="0.2">
      <c r="A32" s="368" t="s">
        <v>333</v>
      </c>
      <c r="B32" s="361" t="s">
        <v>438</v>
      </c>
      <c r="C32" s="361" t="s">
        <v>438</v>
      </c>
      <c r="D32" s="167" t="s">
        <v>438</v>
      </c>
      <c r="E32" s="249" t="s">
        <v>438</v>
      </c>
      <c r="F32" s="361" t="s">
        <v>438</v>
      </c>
      <c r="G32" s="361" t="s">
        <v>438</v>
      </c>
      <c r="H32" s="167" t="s">
        <v>438</v>
      </c>
      <c r="I32" s="591" t="s">
        <v>438</v>
      </c>
      <c r="J32" s="361" t="s">
        <v>438</v>
      </c>
      <c r="K32" s="361" t="s">
        <v>438</v>
      </c>
      <c r="L32" s="167" t="s">
        <v>438</v>
      </c>
      <c r="M32" s="596" t="s">
        <v>438</v>
      </c>
      <c r="O32" s="564" t="s">
        <v>438</v>
      </c>
    </row>
    <row r="33" spans="1:15" ht="15.75" x14ac:dyDescent="0.2">
      <c r="A33" s="368" t="s">
        <v>335</v>
      </c>
      <c r="B33" s="361" t="s">
        <v>438</v>
      </c>
      <c r="C33" s="361" t="s">
        <v>438</v>
      </c>
      <c r="D33" s="167" t="s">
        <v>438</v>
      </c>
      <c r="E33" s="249" t="s">
        <v>438</v>
      </c>
      <c r="F33" s="361" t="s">
        <v>438</v>
      </c>
      <c r="G33" s="361" t="s">
        <v>438</v>
      </c>
      <c r="H33" s="167" t="s">
        <v>438</v>
      </c>
      <c r="I33" s="591" t="s">
        <v>438</v>
      </c>
      <c r="J33" s="361" t="s">
        <v>438</v>
      </c>
      <c r="K33" s="361" t="s">
        <v>438</v>
      </c>
      <c r="L33" s="167" t="s">
        <v>438</v>
      </c>
      <c r="M33" s="596" t="s">
        <v>438</v>
      </c>
      <c r="O33" s="564" t="s">
        <v>438</v>
      </c>
    </row>
    <row r="34" spans="1:15" s="26" customFormat="1" x14ac:dyDescent="0.2">
      <c r="A34" s="368" t="s">
        <v>16</v>
      </c>
      <c r="B34" s="361" t="s">
        <v>438</v>
      </c>
      <c r="C34" s="361" t="s">
        <v>438</v>
      </c>
      <c r="D34" s="167" t="s">
        <v>438</v>
      </c>
      <c r="E34" s="249" t="s">
        <v>438</v>
      </c>
      <c r="F34" s="361" t="s">
        <v>438</v>
      </c>
      <c r="G34" s="361" t="s">
        <v>438</v>
      </c>
      <c r="H34" s="167" t="s">
        <v>438</v>
      </c>
      <c r="I34" s="591" t="s">
        <v>438</v>
      </c>
      <c r="J34" s="361" t="s">
        <v>438</v>
      </c>
      <c r="K34" s="361" t="s">
        <v>438</v>
      </c>
      <c r="L34" s="167" t="s">
        <v>438</v>
      </c>
      <c r="M34" s="596" t="s">
        <v>438</v>
      </c>
      <c r="N34" s="175"/>
      <c r="O34" s="564" t="s">
        <v>438</v>
      </c>
    </row>
    <row r="35" spans="1:15" ht="15.75" x14ac:dyDescent="0.2">
      <c r="A35" s="48" t="s">
        <v>323</v>
      </c>
      <c r="B35" s="574" t="s">
        <v>438</v>
      </c>
      <c r="C35" s="197" t="s">
        <v>438</v>
      </c>
      <c r="D35" s="596" t="s">
        <v>438</v>
      </c>
      <c r="E35" s="587" t="s">
        <v>438</v>
      </c>
      <c r="F35" s="245" t="s">
        <v>438</v>
      </c>
      <c r="G35" s="197" t="s">
        <v>438</v>
      </c>
      <c r="H35" s="596" t="s">
        <v>438</v>
      </c>
      <c r="I35" s="587" t="s">
        <v>438</v>
      </c>
      <c r="J35" s="574" t="s">
        <v>438</v>
      </c>
      <c r="K35" s="574" t="s">
        <v>438</v>
      </c>
      <c r="L35" s="601" t="s">
        <v>438</v>
      </c>
      <c r="M35" s="596" t="s">
        <v>438</v>
      </c>
      <c r="O35" s="564" t="s">
        <v>438</v>
      </c>
    </row>
    <row r="36" spans="1:15" s="3" customFormat="1" ht="15.75" x14ac:dyDescent="0.2">
      <c r="A36" s="13" t="s">
        <v>28</v>
      </c>
      <c r="B36" s="575" t="s">
        <v>438</v>
      </c>
      <c r="C36" s="399" t="s">
        <v>438</v>
      </c>
      <c r="D36" s="596" t="s">
        <v>438</v>
      </c>
      <c r="E36" s="587" t="s">
        <v>438</v>
      </c>
      <c r="F36" s="380">
        <v>2469203.327</v>
      </c>
      <c r="G36" s="381">
        <v>2244320.71</v>
      </c>
      <c r="H36" s="167">
        <v>-9.1</v>
      </c>
      <c r="I36" s="179">
        <v>11.918827752105338</v>
      </c>
      <c r="J36" s="243">
        <v>2469203.327</v>
      </c>
      <c r="K36" s="243">
        <v>2244320.71</v>
      </c>
      <c r="L36" s="268">
        <v>-9.1</v>
      </c>
      <c r="M36" s="167">
        <v>3.1609263267580365</v>
      </c>
      <c r="N36" s="149"/>
      <c r="O36" s="564" t="s">
        <v>438</v>
      </c>
    </row>
    <row r="37" spans="1:15" s="3" customFormat="1" ht="15.75" x14ac:dyDescent="0.2">
      <c r="A37" s="368" t="s">
        <v>333</v>
      </c>
      <c r="B37" s="361" t="s">
        <v>438</v>
      </c>
      <c r="C37" s="361" t="s">
        <v>438</v>
      </c>
      <c r="D37" s="167" t="s">
        <v>438</v>
      </c>
      <c r="E37" s="249" t="s">
        <v>438</v>
      </c>
      <c r="F37" s="361" t="s">
        <v>438</v>
      </c>
      <c r="G37" s="361" t="s">
        <v>438</v>
      </c>
      <c r="H37" s="167" t="s">
        <v>438</v>
      </c>
      <c r="I37" s="591" t="s">
        <v>438</v>
      </c>
      <c r="J37" s="361" t="s">
        <v>438</v>
      </c>
      <c r="K37" s="361" t="s">
        <v>438</v>
      </c>
      <c r="L37" s="167" t="s">
        <v>438</v>
      </c>
      <c r="M37" s="596" t="s">
        <v>438</v>
      </c>
      <c r="N37" s="149"/>
      <c r="O37" s="564" t="s">
        <v>438</v>
      </c>
    </row>
    <row r="38" spans="1:15" s="3" customFormat="1" ht="15.75" x14ac:dyDescent="0.2">
      <c r="A38" s="368" t="s">
        <v>334</v>
      </c>
      <c r="B38" s="361" t="s">
        <v>438</v>
      </c>
      <c r="C38" s="361" t="s">
        <v>438</v>
      </c>
      <c r="D38" s="167" t="s">
        <v>438</v>
      </c>
      <c r="E38" s="249" t="s">
        <v>438</v>
      </c>
      <c r="F38" s="361" t="s">
        <v>438</v>
      </c>
      <c r="G38" s="361" t="s">
        <v>438</v>
      </c>
      <c r="H38" s="167" t="s">
        <v>438</v>
      </c>
      <c r="I38" s="591" t="s">
        <v>438</v>
      </c>
      <c r="J38" s="361" t="s">
        <v>438</v>
      </c>
      <c r="K38" s="361" t="s">
        <v>438</v>
      </c>
      <c r="L38" s="167" t="s">
        <v>438</v>
      </c>
      <c r="M38" s="596" t="s">
        <v>438</v>
      </c>
      <c r="N38" s="149"/>
      <c r="O38" s="564" t="s">
        <v>438</v>
      </c>
    </row>
    <row r="39" spans="1:15" ht="15.75" x14ac:dyDescent="0.2">
      <c r="A39" s="368" t="s">
        <v>335</v>
      </c>
      <c r="B39" s="361" t="s">
        <v>438</v>
      </c>
      <c r="C39" s="361" t="s">
        <v>438</v>
      </c>
      <c r="D39" s="167" t="s">
        <v>438</v>
      </c>
      <c r="E39" s="249" t="s">
        <v>438</v>
      </c>
      <c r="F39" s="361" t="s">
        <v>438</v>
      </c>
      <c r="G39" s="361" t="s">
        <v>438</v>
      </c>
      <c r="H39" s="167" t="s">
        <v>438</v>
      </c>
      <c r="I39" s="591" t="s">
        <v>438</v>
      </c>
      <c r="J39" s="361" t="s">
        <v>438</v>
      </c>
      <c r="K39" s="361" t="s">
        <v>438</v>
      </c>
      <c r="L39" s="167" t="s">
        <v>438</v>
      </c>
      <c r="M39" s="596" t="s">
        <v>438</v>
      </c>
      <c r="O39" s="564" t="s">
        <v>438</v>
      </c>
    </row>
    <row r="40" spans="1:15" ht="15.75" x14ac:dyDescent="0.2">
      <c r="A40" s="13" t="s">
        <v>27</v>
      </c>
      <c r="B40" s="575" t="s">
        <v>438</v>
      </c>
      <c r="C40" s="399" t="s">
        <v>438</v>
      </c>
      <c r="D40" s="596" t="s">
        <v>438</v>
      </c>
      <c r="E40" s="587" t="s">
        <v>438</v>
      </c>
      <c r="F40" s="380">
        <v>13957.992</v>
      </c>
      <c r="G40" s="381">
        <v>14154.187</v>
      </c>
      <c r="H40" s="167">
        <v>1.4</v>
      </c>
      <c r="I40" s="179">
        <v>-621.54774726521475</v>
      </c>
      <c r="J40" s="243">
        <v>13957.992</v>
      </c>
      <c r="K40" s="243">
        <v>14154.187</v>
      </c>
      <c r="L40" s="268">
        <v>1.4</v>
      </c>
      <c r="M40" s="167">
        <v>141.66696320351136</v>
      </c>
      <c r="O40" s="564" t="s">
        <v>438</v>
      </c>
    </row>
    <row r="41" spans="1:15" ht="15.75" x14ac:dyDescent="0.2">
      <c r="A41" s="13" t="s">
        <v>26</v>
      </c>
      <c r="B41" s="575" t="s">
        <v>438</v>
      </c>
      <c r="C41" s="399" t="s">
        <v>438</v>
      </c>
      <c r="D41" s="596" t="s">
        <v>438</v>
      </c>
      <c r="E41" s="587" t="s">
        <v>438</v>
      </c>
      <c r="F41" s="380">
        <v>9238.2360000000008</v>
      </c>
      <c r="G41" s="381">
        <v>1678.0239999999999</v>
      </c>
      <c r="H41" s="167">
        <v>-81.8</v>
      </c>
      <c r="I41" s="179">
        <v>5.6364992692146396</v>
      </c>
      <c r="J41" s="243">
        <v>9238.2360000000008</v>
      </c>
      <c r="K41" s="243">
        <v>1678.0239999999999</v>
      </c>
      <c r="L41" s="268">
        <v>-81.8</v>
      </c>
      <c r="M41" s="167">
        <v>101.25831021341878</v>
      </c>
      <c r="O41" s="564" t="s">
        <v>438</v>
      </c>
    </row>
    <row r="42" spans="1:15" ht="15.75" x14ac:dyDescent="0.2">
      <c r="A42" s="12" t="s">
        <v>336</v>
      </c>
      <c r="B42" s="575" t="s">
        <v>438</v>
      </c>
      <c r="C42" s="399" t="s">
        <v>438</v>
      </c>
      <c r="D42" s="596" t="s">
        <v>438</v>
      </c>
      <c r="E42" s="587" t="s">
        <v>438</v>
      </c>
      <c r="F42" s="391"/>
      <c r="G42" s="392"/>
      <c r="H42" s="167"/>
      <c r="I42" s="591" t="s">
        <v>438</v>
      </c>
      <c r="J42" s="575" t="s">
        <v>438</v>
      </c>
      <c r="K42" s="575" t="s">
        <v>438</v>
      </c>
      <c r="L42" s="268"/>
      <c r="M42" s="596" t="s">
        <v>438</v>
      </c>
      <c r="O42" s="564" t="s">
        <v>438</v>
      </c>
    </row>
    <row r="43" spans="1:15" ht="15.75" x14ac:dyDescent="0.2">
      <c r="A43" s="12" t="s">
        <v>337</v>
      </c>
      <c r="B43" s="575" t="s">
        <v>438</v>
      </c>
      <c r="C43" s="399" t="s">
        <v>438</v>
      </c>
      <c r="D43" s="596" t="s">
        <v>438</v>
      </c>
      <c r="E43" s="179"/>
      <c r="F43" s="391"/>
      <c r="G43" s="392"/>
      <c r="H43" s="167"/>
      <c r="I43" s="591" t="s">
        <v>438</v>
      </c>
      <c r="J43" s="575" t="s">
        <v>438</v>
      </c>
      <c r="K43" s="575" t="s">
        <v>438</v>
      </c>
      <c r="L43" s="268"/>
      <c r="M43" s="596" t="s">
        <v>438</v>
      </c>
      <c r="O43" s="564" t="s">
        <v>438</v>
      </c>
    </row>
    <row r="44" spans="1:15" ht="15.75" x14ac:dyDescent="0.2">
      <c r="A44" s="12" t="s">
        <v>338</v>
      </c>
      <c r="B44" s="575" t="s">
        <v>438</v>
      </c>
      <c r="C44" s="399" t="s">
        <v>438</v>
      </c>
      <c r="D44" s="596" t="s">
        <v>438</v>
      </c>
      <c r="E44" s="587"/>
      <c r="F44" s="391"/>
      <c r="G44" s="393"/>
      <c r="H44" s="167"/>
      <c r="I44" s="591" t="s">
        <v>438</v>
      </c>
      <c r="J44" s="575" t="s">
        <v>438</v>
      </c>
      <c r="K44" s="575" t="s">
        <v>438</v>
      </c>
      <c r="L44" s="268"/>
      <c r="M44" s="596" t="s">
        <v>438</v>
      </c>
      <c r="O44" s="564" t="s">
        <v>438</v>
      </c>
    </row>
    <row r="45" spans="1:15" ht="15.75" x14ac:dyDescent="0.2">
      <c r="A45" s="12" t="s">
        <v>339</v>
      </c>
      <c r="B45" s="575" t="s">
        <v>438</v>
      </c>
      <c r="C45" s="399" t="s">
        <v>438</v>
      </c>
      <c r="D45" s="596" t="s">
        <v>438</v>
      </c>
      <c r="E45" s="179"/>
      <c r="F45" s="391"/>
      <c r="G45" s="392"/>
      <c r="H45" s="167"/>
      <c r="I45" s="591" t="s">
        <v>438</v>
      </c>
      <c r="J45" s="575" t="s">
        <v>438</v>
      </c>
      <c r="K45" s="575" t="s">
        <v>438</v>
      </c>
      <c r="L45" s="268"/>
      <c r="M45" s="596" t="s">
        <v>438</v>
      </c>
      <c r="O45" s="564" t="s">
        <v>438</v>
      </c>
    </row>
    <row r="46" spans="1:15" ht="15.75" x14ac:dyDescent="0.2">
      <c r="A46" s="18" t="s">
        <v>340</v>
      </c>
      <c r="B46" s="576" t="s">
        <v>438</v>
      </c>
      <c r="C46" s="582" t="s">
        <v>438</v>
      </c>
      <c r="D46" s="588" t="s">
        <v>438</v>
      </c>
      <c r="E46" s="212"/>
      <c r="F46" s="394"/>
      <c r="G46" s="395"/>
      <c r="H46" s="168"/>
      <c r="I46" s="588" t="s">
        <v>438</v>
      </c>
      <c r="J46" s="575" t="s">
        <v>438</v>
      </c>
      <c r="K46" s="575" t="s">
        <v>438</v>
      </c>
      <c r="L46" s="269"/>
      <c r="M46" s="588" t="s">
        <v>438</v>
      </c>
      <c r="O46" s="564" t="s">
        <v>438</v>
      </c>
    </row>
    <row r="47" spans="1:15" ht="15.75" x14ac:dyDescent="0.25">
      <c r="A47" s="46"/>
      <c r="B47" s="266"/>
      <c r="C47" s="266"/>
      <c r="D47" s="513"/>
      <c r="E47" s="513"/>
      <c r="F47" s="513"/>
      <c r="G47" s="513"/>
      <c r="H47" s="513"/>
      <c r="I47" s="513"/>
      <c r="J47" s="513"/>
      <c r="K47" s="513"/>
      <c r="L47" s="513"/>
      <c r="M47" s="512"/>
    </row>
    <row r="48" spans="1:15" x14ac:dyDescent="0.2">
      <c r="A48" s="156"/>
    </row>
    <row r="49" spans="1:15" ht="15.75" x14ac:dyDescent="0.25">
      <c r="A49" s="148" t="s">
        <v>320</v>
      </c>
      <c r="B49" s="511"/>
      <c r="C49" s="511"/>
      <c r="D49" s="511"/>
      <c r="E49" s="511"/>
      <c r="F49" s="512"/>
      <c r="G49" s="512"/>
      <c r="H49" s="512"/>
      <c r="I49" s="512"/>
      <c r="J49" s="512"/>
      <c r="K49" s="512"/>
      <c r="L49" s="512"/>
      <c r="M49" s="512"/>
    </row>
    <row r="50" spans="1:15" ht="15.75" x14ac:dyDescent="0.25">
      <c r="A50" s="164"/>
      <c r="B50" s="510"/>
      <c r="C50" s="510"/>
      <c r="D50" s="510"/>
      <c r="E50" s="510"/>
      <c r="F50" s="512"/>
      <c r="G50" s="512"/>
      <c r="H50" s="512"/>
      <c r="I50" s="512"/>
      <c r="J50" s="512"/>
      <c r="K50" s="512"/>
      <c r="L50" s="512"/>
      <c r="M50" s="512"/>
    </row>
    <row r="51" spans="1:15" ht="15.75" x14ac:dyDescent="0.25">
      <c r="A51" s="630" t="s">
        <v>101</v>
      </c>
      <c r="B51" s="653" t="s">
        <v>0</v>
      </c>
      <c r="C51" s="654"/>
      <c r="D51" s="654"/>
      <c r="E51" s="254"/>
      <c r="F51" s="512"/>
      <c r="G51" s="512"/>
      <c r="H51" s="512"/>
      <c r="I51" s="512"/>
      <c r="J51" s="512"/>
      <c r="K51" s="512"/>
      <c r="L51" s="512"/>
      <c r="M51" s="512"/>
    </row>
    <row r="52" spans="1:15" s="3" customFormat="1" x14ac:dyDescent="0.2">
      <c r="A52" s="142"/>
      <c r="B52" s="176" t="s">
        <v>439</v>
      </c>
      <c r="C52" s="176" t="s">
        <v>440</v>
      </c>
      <c r="D52" s="163" t="s">
        <v>3</v>
      </c>
      <c r="E52" s="163" t="s">
        <v>37</v>
      </c>
      <c r="F52" s="178"/>
      <c r="G52" s="178"/>
      <c r="H52" s="177"/>
      <c r="I52" s="177"/>
      <c r="J52" s="178"/>
      <c r="K52" s="178"/>
      <c r="L52" s="177"/>
      <c r="M52" s="177"/>
      <c r="N52" s="149"/>
      <c r="O52" s="149"/>
    </row>
    <row r="53" spans="1:15" s="3" customFormat="1" x14ac:dyDescent="0.2">
      <c r="A53" s="562" t="s">
        <v>438</v>
      </c>
      <c r="B53" s="255"/>
      <c r="C53" s="255"/>
      <c r="D53" s="256" t="s">
        <v>4</v>
      </c>
      <c r="E53" s="157" t="s">
        <v>38</v>
      </c>
      <c r="F53" s="177"/>
      <c r="G53" s="177"/>
      <c r="H53" s="177"/>
      <c r="I53" s="177"/>
      <c r="J53" s="177"/>
      <c r="K53" s="177"/>
      <c r="L53" s="177"/>
      <c r="M53" s="177"/>
      <c r="N53" s="149"/>
      <c r="O53" s="149"/>
    </row>
    <row r="54" spans="1:15" s="3" customFormat="1" ht="15.75" x14ac:dyDescent="0.2">
      <c r="A54" s="14" t="s">
        <v>30</v>
      </c>
      <c r="B54" s="382">
        <v>2927.2080000000001</v>
      </c>
      <c r="C54" s="383">
        <v>3119.4140000000002</v>
      </c>
      <c r="D54" s="267">
        <v>6.6</v>
      </c>
      <c r="E54" s="179">
        <v>0.14185618375349554</v>
      </c>
      <c r="F54" s="146"/>
      <c r="G54" s="32"/>
      <c r="H54" s="160"/>
      <c r="I54" s="160"/>
      <c r="J54" s="36"/>
      <c r="K54" s="36"/>
      <c r="L54" s="160"/>
      <c r="M54" s="160"/>
      <c r="N54" s="149"/>
      <c r="O54" s="564" t="s">
        <v>438</v>
      </c>
    </row>
    <row r="55" spans="1:15" s="3" customFormat="1" ht="15.75" x14ac:dyDescent="0.2">
      <c r="A55" s="37" t="s">
        <v>341</v>
      </c>
      <c r="B55" s="354">
        <v>2927.2080000000001</v>
      </c>
      <c r="C55" s="355">
        <v>3119.4140000000002</v>
      </c>
      <c r="D55" s="268">
        <v>6.6</v>
      </c>
      <c r="E55" s="179">
        <v>0.26248321460992019</v>
      </c>
      <c r="F55" s="146"/>
      <c r="G55" s="32"/>
      <c r="H55" s="146"/>
      <c r="I55" s="146"/>
      <c r="J55" s="32"/>
      <c r="K55" s="32"/>
      <c r="L55" s="160"/>
      <c r="M55" s="160"/>
      <c r="N55" s="149"/>
      <c r="O55" s="564" t="s">
        <v>438</v>
      </c>
    </row>
    <row r="56" spans="1:15" s="3" customFormat="1" ht="15.75" x14ac:dyDescent="0.2">
      <c r="A56" s="37" t="s">
        <v>342</v>
      </c>
      <c r="B56" s="574" t="s">
        <v>438</v>
      </c>
      <c r="C56" s="197" t="s">
        <v>438</v>
      </c>
      <c r="D56" s="601" t="s">
        <v>438</v>
      </c>
      <c r="E56" s="587" t="s">
        <v>438</v>
      </c>
      <c r="F56" s="146"/>
      <c r="G56" s="32"/>
      <c r="H56" s="146"/>
      <c r="I56" s="146"/>
      <c r="J56" s="36"/>
      <c r="K56" s="36"/>
      <c r="L56" s="160"/>
      <c r="M56" s="160"/>
      <c r="N56" s="149"/>
      <c r="O56" s="564" t="s">
        <v>438</v>
      </c>
    </row>
    <row r="57" spans="1:15" s="3" customFormat="1" x14ac:dyDescent="0.2">
      <c r="A57" s="368" t="s">
        <v>6</v>
      </c>
      <c r="B57" s="361" t="s">
        <v>438</v>
      </c>
      <c r="C57" s="362" t="s">
        <v>438</v>
      </c>
      <c r="D57" s="268" t="s">
        <v>438</v>
      </c>
      <c r="E57" s="167" t="s">
        <v>438</v>
      </c>
      <c r="F57" s="146"/>
      <c r="G57" s="32"/>
      <c r="H57" s="146"/>
      <c r="I57" s="146"/>
      <c r="J57" s="32"/>
      <c r="K57" s="32"/>
      <c r="L57" s="160"/>
      <c r="M57" s="160"/>
      <c r="N57" s="149"/>
      <c r="O57" s="564" t="s">
        <v>438</v>
      </c>
    </row>
    <row r="58" spans="1:15" s="3" customFormat="1" x14ac:dyDescent="0.2">
      <c r="A58" s="368" t="s">
        <v>7</v>
      </c>
      <c r="B58" s="361" t="s">
        <v>438</v>
      </c>
      <c r="C58" s="362" t="s">
        <v>438</v>
      </c>
      <c r="D58" s="268" t="s">
        <v>438</v>
      </c>
      <c r="E58" s="167" t="s">
        <v>438</v>
      </c>
      <c r="F58" s="146"/>
      <c r="G58" s="32"/>
      <c r="H58" s="146"/>
      <c r="I58" s="146"/>
      <c r="J58" s="32"/>
      <c r="K58" s="32"/>
      <c r="L58" s="160"/>
      <c r="M58" s="160"/>
      <c r="N58" s="149"/>
      <c r="O58" s="564" t="s">
        <v>438</v>
      </c>
    </row>
    <row r="59" spans="1:15" s="3" customFormat="1" x14ac:dyDescent="0.2">
      <c r="A59" s="368" t="s">
        <v>8</v>
      </c>
      <c r="B59" s="361" t="s">
        <v>438</v>
      </c>
      <c r="C59" s="362" t="s">
        <v>438</v>
      </c>
      <c r="D59" s="268" t="s">
        <v>438</v>
      </c>
      <c r="E59" s="167" t="s">
        <v>438</v>
      </c>
      <c r="F59" s="146"/>
      <c r="G59" s="32"/>
      <c r="H59" s="146"/>
      <c r="I59" s="146"/>
      <c r="J59" s="32"/>
      <c r="K59" s="32"/>
      <c r="L59" s="160"/>
      <c r="M59" s="160"/>
      <c r="N59" s="149"/>
      <c r="O59" s="564" t="s">
        <v>438</v>
      </c>
    </row>
    <row r="60" spans="1:15" s="3" customFormat="1" ht="15.75" x14ac:dyDescent="0.2">
      <c r="A60" s="13" t="s">
        <v>29</v>
      </c>
      <c r="B60" s="382">
        <v>20</v>
      </c>
      <c r="C60" s="383">
        <v>0.96199999999999997</v>
      </c>
      <c r="D60" s="268">
        <v>-95.2</v>
      </c>
      <c r="E60" s="179">
        <v>2.5843084319245322E-3</v>
      </c>
      <c r="F60" s="146"/>
      <c r="G60" s="32"/>
      <c r="H60" s="146"/>
      <c r="I60" s="146"/>
      <c r="J60" s="32"/>
      <c r="K60" s="32"/>
      <c r="L60" s="160"/>
      <c r="M60" s="160"/>
      <c r="N60" s="149"/>
      <c r="O60" s="564" t="s">
        <v>438</v>
      </c>
    </row>
    <row r="61" spans="1:15" s="3" customFormat="1" ht="15.75" x14ac:dyDescent="0.2">
      <c r="A61" s="37" t="s">
        <v>341</v>
      </c>
      <c r="B61" s="354">
        <v>20</v>
      </c>
      <c r="C61" s="355">
        <v>0.96199999999999997</v>
      </c>
      <c r="D61" s="268">
        <v>-95.2</v>
      </c>
      <c r="E61" s="179">
        <v>4.2636232846838557E-3</v>
      </c>
      <c r="F61" s="146"/>
      <c r="G61" s="32"/>
      <c r="H61" s="146"/>
      <c r="I61" s="146"/>
      <c r="J61" s="32"/>
      <c r="K61" s="32"/>
      <c r="L61" s="160"/>
      <c r="M61" s="160"/>
      <c r="N61" s="149"/>
      <c r="O61" s="564" t="s">
        <v>438</v>
      </c>
    </row>
    <row r="62" spans="1:15" s="3" customFormat="1" ht="15.75" x14ac:dyDescent="0.2">
      <c r="A62" s="37" t="s">
        <v>342</v>
      </c>
      <c r="B62" s="574" t="s">
        <v>438</v>
      </c>
      <c r="C62" s="197" t="s">
        <v>438</v>
      </c>
      <c r="D62" s="601" t="s">
        <v>438</v>
      </c>
      <c r="E62" s="587" t="s">
        <v>438</v>
      </c>
      <c r="F62" s="146"/>
      <c r="G62" s="32"/>
      <c r="H62" s="146"/>
      <c r="I62" s="146"/>
      <c r="J62" s="32"/>
      <c r="K62" s="32"/>
      <c r="L62" s="160"/>
      <c r="M62" s="160"/>
      <c r="N62" s="149"/>
      <c r="O62" s="564" t="s">
        <v>438</v>
      </c>
    </row>
    <row r="63" spans="1:15" s="3" customFormat="1" x14ac:dyDescent="0.2">
      <c r="A63" s="368" t="s">
        <v>6</v>
      </c>
      <c r="B63" s="357" t="s">
        <v>438</v>
      </c>
      <c r="C63" s="358" t="s">
        <v>438</v>
      </c>
      <c r="D63" s="268"/>
      <c r="E63" s="167" t="s">
        <v>438</v>
      </c>
      <c r="F63" s="146"/>
      <c r="G63" s="32"/>
      <c r="H63" s="146"/>
      <c r="I63" s="146"/>
      <c r="J63" s="32"/>
      <c r="K63" s="32"/>
      <c r="L63" s="160"/>
      <c r="M63" s="160"/>
      <c r="N63" s="149"/>
      <c r="O63" s="564" t="s">
        <v>438</v>
      </c>
    </row>
    <row r="64" spans="1:15" s="3" customFormat="1" x14ac:dyDescent="0.2">
      <c r="A64" s="368" t="s">
        <v>7</v>
      </c>
      <c r="B64" s="357" t="s">
        <v>438</v>
      </c>
      <c r="C64" s="358" t="s">
        <v>438</v>
      </c>
      <c r="D64" s="268"/>
      <c r="E64" s="167" t="s">
        <v>438</v>
      </c>
      <c r="F64" s="146"/>
      <c r="G64" s="32"/>
      <c r="H64" s="146"/>
      <c r="I64" s="146"/>
      <c r="J64" s="32"/>
      <c r="K64" s="32"/>
      <c r="L64" s="160"/>
      <c r="M64" s="160"/>
      <c r="N64" s="149"/>
      <c r="O64" s="564" t="s">
        <v>438</v>
      </c>
    </row>
    <row r="65" spans="1:15" s="3" customFormat="1" x14ac:dyDescent="0.2">
      <c r="A65" s="368" t="s">
        <v>8</v>
      </c>
      <c r="B65" s="357" t="s">
        <v>438</v>
      </c>
      <c r="C65" s="358" t="s">
        <v>438</v>
      </c>
      <c r="D65" s="268"/>
      <c r="E65" s="167" t="s">
        <v>438</v>
      </c>
      <c r="F65" s="146"/>
      <c r="G65" s="32"/>
      <c r="H65" s="146"/>
      <c r="I65" s="146"/>
      <c r="J65" s="32"/>
      <c r="K65" s="32"/>
      <c r="L65" s="160"/>
      <c r="M65" s="160"/>
      <c r="N65" s="149"/>
      <c r="O65" s="564" t="s">
        <v>438</v>
      </c>
    </row>
    <row r="66" spans="1:15" s="3" customFormat="1" ht="15.75" x14ac:dyDescent="0.2">
      <c r="A66" s="38" t="s">
        <v>343</v>
      </c>
      <c r="B66" s="571" t="s">
        <v>438</v>
      </c>
      <c r="C66" s="580" t="s">
        <v>438</v>
      </c>
      <c r="D66" s="601" t="s">
        <v>438</v>
      </c>
      <c r="E66" s="587" t="s">
        <v>438</v>
      </c>
      <c r="F66" s="146"/>
      <c r="G66" s="32"/>
      <c r="H66" s="146"/>
      <c r="I66" s="146"/>
      <c r="J66" s="32"/>
      <c r="K66" s="32"/>
      <c r="L66" s="160"/>
      <c r="M66" s="160"/>
      <c r="N66" s="149"/>
      <c r="O66" s="564" t="s">
        <v>438</v>
      </c>
    </row>
    <row r="67" spans="1:15" s="3" customFormat="1" ht="15.75" x14ac:dyDescent="0.2">
      <c r="A67" s="37" t="s">
        <v>341</v>
      </c>
      <c r="B67" s="577" t="s">
        <v>438</v>
      </c>
      <c r="C67" s="583" t="s">
        <v>438</v>
      </c>
      <c r="D67" s="601" t="s">
        <v>438</v>
      </c>
      <c r="E67" s="587" t="s">
        <v>438</v>
      </c>
      <c r="F67" s="146"/>
      <c r="G67" s="32"/>
      <c r="H67" s="146"/>
      <c r="I67" s="146"/>
      <c r="J67" s="32"/>
      <c r="K67" s="32"/>
      <c r="L67" s="160"/>
      <c r="M67" s="160"/>
      <c r="N67" s="149"/>
      <c r="O67" s="564" t="s">
        <v>438</v>
      </c>
    </row>
    <row r="68" spans="1:15" s="3" customFormat="1" ht="15.75" x14ac:dyDescent="0.2">
      <c r="A68" s="37" t="s">
        <v>342</v>
      </c>
      <c r="B68" s="577" t="s">
        <v>438</v>
      </c>
      <c r="C68" s="583" t="s">
        <v>438</v>
      </c>
      <c r="D68" s="601" t="s">
        <v>438</v>
      </c>
      <c r="E68" s="587" t="s">
        <v>438</v>
      </c>
      <c r="F68" s="146"/>
      <c r="G68" s="32"/>
      <c r="H68" s="146"/>
      <c r="I68" s="146"/>
      <c r="J68" s="32"/>
      <c r="K68" s="32"/>
      <c r="L68" s="160"/>
      <c r="M68" s="160"/>
      <c r="N68" s="149"/>
      <c r="O68" s="564" t="s">
        <v>438</v>
      </c>
    </row>
    <row r="69" spans="1:15" s="3" customFormat="1" ht="15.75" x14ac:dyDescent="0.2">
      <c r="A69" s="38" t="s">
        <v>344</v>
      </c>
      <c r="B69" s="571" t="s">
        <v>438</v>
      </c>
      <c r="C69" s="580" t="s">
        <v>438</v>
      </c>
      <c r="D69" s="601" t="s">
        <v>438</v>
      </c>
      <c r="E69" s="587" t="s">
        <v>438</v>
      </c>
      <c r="F69" s="146"/>
      <c r="G69" s="32"/>
      <c r="H69" s="146"/>
      <c r="I69" s="146"/>
      <c r="J69" s="32"/>
      <c r="K69" s="32"/>
      <c r="L69" s="160"/>
      <c r="M69" s="160"/>
      <c r="N69" s="149"/>
      <c r="O69" s="564" t="s">
        <v>438</v>
      </c>
    </row>
    <row r="70" spans="1:15" s="3" customFormat="1" ht="15.75" x14ac:dyDescent="0.2">
      <c r="A70" s="37" t="s">
        <v>341</v>
      </c>
      <c r="B70" s="577" t="s">
        <v>438</v>
      </c>
      <c r="C70" s="583" t="s">
        <v>438</v>
      </c>
      <c r="D70" s="601" t="s">
        <v>438</v>
      </c>
      <c r="E70" s="587" t="s">
        <v>438</v>
      </c>
      <c r="F70" s="146"/>
      <c r="G70" s="32"/>
      <c r="H70" s="146"/>
      <c r="I70" s="146"/>
      <c r="J70" s="32"/>
      <c r="K70" s="32"/>
      <c r="L70" s="160"/>
      <c r="M70" s="160"/>
      <c r="N70" s="149"/>
      <c r="O70" s="564" t="s">
        <v>438</v>
      </c>
    </row>
    <row r="71" spans="1:15" s="3" customFormat="1" ht="15.75" x14ac:dyDescent="0.2">
      <c r="A71" s="45" t="s">
        <v>342</v>
      </c>
      <c r="B71" s="578" t="s">
        <v>438</v>
      </c>
      <c r="C71" s="584" t="s">
        <v>438</v>
      </c>
      <c r="D71" s="602" t="s">
        <v>438</v>
      </c>
      <c r="E71" s="588" t="s">
        <v>438</v>
      </c>
      <c r="F71" s="146"/>
      <c r="G71" s="32"/>
      <c r="H71" s="146"/>
      <c r="I71" s="146"/>
      <c r="J71" s="32"/>
      <c r="K71" s="32"/>
      <c r="L71" s="160"/>
      <c r="M71" s="160"/>
      <c r="N71" s="149"/>
      <c r="O71" s="564" t="s">
        <v>438</v>
      </c>
    </row>
    <row r="72" spans="1:15" s="3" customFormat="1" ht="15.75" x14ac:dyDescent="0.25">
      <c r="A72" s="165"/>
      <c r="B72" s="155"/>
      <c r="C72" s="155"/>
      <c r="D72" s="155"/>
      <c r="E72" s="155"/>
      <c r="F72" s="144"/>
      <c r="G72" s="144"/>
      <c r="H72" s="144"/>
      <c r="I72" s="144"/>
      <c r="J72" s="144"/>
      <c r="K72" s="144"/>
      <c r="L72" s="144"/>
      <c r="M72" s="144"/>
      <c r="N72" s="149"/>
      <c r="O72" s="149"/>
    </row>
    <row r="73" spans="1:15" x14ac:dyDescent="0.2">
      <c r="A73" s="156"/>
    </row>
    <row r="74" spans="1:15" ht="15.75" x14ac:dyDescent="0.25">
      <c r="A74" s="148" t="s">
        <v>321</v>
      </c>
      <c r="C74" s="24"/>
      <c r="D74" s="24"/>
      <c r="E74" s="24"/>
      <c r="F74" s="24"/>
      <c r="G74" s="24"/>
      <c r="H74" s="24"/>
      <c r="I74" s="24"/>
      <c r="J74" s="24"/>
      <c r="K74" s="24"/>
      <c r="L74" s="24"/>
      <c r="M74" s="24"/>
    </row>
    <row r="75" spans="1:15" ht="15.75" x14ac:dyDescent="0.25">
      <c r="B75" s="510"/>
      <c r="C75" s="510"/>
      <c r="D75" s="510"/>
      <c r="E75" s="511"/>
      <c r="F75" s="510"/>
      <c r="G75" s="510"/>
      <c r="H75" s="510"/>
      <c r="I75" s="511"/>
      <c r="J75" s="510"/>
      <c r="K75" s="510"/>
      <c r="L75" s="510"/>
      <c r="M75" s="511"/>
    </row>
    <row r="76" spans="1:15" ht="13.5" x14ac:dyDescent="0.25">
      <c r="A76" s="630" t="s">
        <v>101</v>
      </c>
      <c r="B76" s="653" t="s">
        <v>0</v>
      </c>
      <c r="C76" s="654"/>
      <c r="D76" s="655"/>
      <c r="E76" s="623"/>
      <c r="F76" s="654" t="s">
        <v>1</v>
      </c>
      <c r="G76" s="654"/>
      <c r="H76" s="654"/>
      <c r="I76" s="625"/>
      <c r="J76" s="653" t="s">
        <v>2</v>
      </c>
      <c r="K76" s="654"/>
      <c r="L76" s="654"/>
      <c r="M76" s="625"/>
    </row>
    <row r="77" spans="1:15" x14ac:dyDescent="0.2">
      <c r="A77" s="142"/>
      <c r="B77" s="153" t="s">
        <v>439</v>
      </c>
      <c r="C77" s="153" t="s">
        <v>440</v>
      </c>
      <c r="D77" s="256" t="s">
        <v>3</v>
      </c>
      <c r="E77" s="377" t="s">
        <v>37</v>
      </c>
      <c r="F77" s="153" t="s">
        <v>439</v>
      </c>
      <c r="G77" s="153" t="s">
        <v>440</v>
      </c>
      <c r="H77" s="256" t="s">
        <v>3</v>
      </c>
      <c r="I77" s="377" t="s">
        <v>37</v>
      </c>
      <c r="J77" s="153" t="s">
        <v>439</v>
      </c>
      <c r="K77" s="153" t="s">
        <v>440</v>
      </c>
      <c r="L77" s="256" t="s">
        <v>3</v>
      </c>
      <c r="M77" s="163" t="s">
        <v>37</v>
      </c>
    </row>
    <row r="78" spans="1:15" x14ac:dyDescent="0.2">
      <c r="A78" s="562" t="s">
        <v>438</v>
      </c>
      <c r="B78" s="157"/>
      <c r="C78" s="157"/>
      <c r="D78" s="258" t="s">
        <v>4</v>
      </c>
      <c r="E78" s="157" t="s">
        <v>38</v>
      </c>
      <c r="F78" s="162"/>
      <c r="G78" s="162"/>
      <c r="H78" s="256" t="s">
        <v>4</v>
      </c>
      <c r="I78" s="157" t="s">
        <v>38</v>
      </c>
      <c r="J78" s="162"/>
      <c r="K78" s="213"/>
      <c r="L78" s="157" t="s">
        <v>4</v>
      </c>
      <c r="M78" s="157" t="s">
        <v>38</v>
      </c>
    </row>
    <row r="79" spans="1:15" ht="15.75" x14ac:dyDescent="0.2">
      <c r="A79" s="14" t="s">
        <v>30</v>
      </c>
      <c r="B79" s="506">
        <v>27862.627</v>
      </c>
      <c r="C79" s="506">
        <v>28816.63</v>
      </c>
      <c r="D79" s="263">
        <v>3.4</v>
      </c>
      <c r="E79" s="179">
        <v>0.45436635946532</v>
      </c>
      <c r="F79" s="505">
        <v>275217.984</v>
      </c>
      <c r="G79" s="505">
        <v>299118.90500000003</v>
      </c>
      <c r="H79" s="263">
        <v>8.6999999999999993</v>
      </c>
      <c r="I79" s="179">
        <v>5.5102891547914403</v>
      </c>
      <c r="J79" s="381">
        <v>303080.61099999998</v>
      </c>
      <c r="K79" s="388">
        <v>327935.53500000003</v>
      </c>
      <c r="L79" s="268">
        <v>8.1999999999999993</v>
      </c>
      <c r="M79" s="179">
        <v>2.7860733086053195</v>
      </c>
      <c r="O79" s="564" t="s">
        <v>438</v>
      </c>
    </row>
    <row r="80" spans="1:15" x14ac:dyDescent="0.2">
      <c r="A80" s="20" t="s">
        <v>9</v>
      </c>
      <c r="B80" s="43">
        <v>27862.627</v>
      </c>
      <c r="C80" s="146">
        <v>28816.63</v>
      </c>
      <c r="D80" s="167">
        <v>3.4</v>
      </c>
      <c r="E80" s="179">
        <v>0.46528581137169039</v>
      </c>
      <c r="F80" s="245" t="s">
        <v>438</v>
      </c>
      <c r="G80" s="586" t="s">
        <v>438</v>
      </c>
      <c r="H80" s="596" t="s">
        <v>438</v>
      </c>
      <c r="I80" s="587" t="s">
        <v>438</v>
      </c>
      <c r="J80" s="359">
        <v>27862.627</v>
      </c>
      <c r="K80" s="43">
        <v>28816.63</v>
      </c>
      <c r="L80" s="268">
        <v>3.4</v>
      </c>
      <c r="M80" s="179">
        <v>0.46528581137169039</v>
      </c>
      <c r="O80" s="564" t="s">
        <v>438</v>
      </c>
    </row>
    <row r="81" spans="1:15" x14ac:dyDescent="0.2">
      <c r="A81" s="20" t="s">
        <v>10</v>
      </c>
      <c r="B81" s="579" t="s">
        <v>438</v>
      </c>
      <c r="C81" s="585" t="s">
        <v>438</v>
      </c>
      <c r="D81" s="596" t="s">
        <v>438</v>
      </c>
      <c r="E81" s="587" t="s">
        <v>438</v>
      </c>
      <c r="F81" s="363">
        <v>275217.984</v>
      </c>
      <c r="G81" s="364">
        <v>299118.90500000003</v>
      </c>
      <c r="H81" s="167">
        <v>8.6999999999999993</v>
      </c>
      <c r="I81" s="179">
        <v>5.5102891547914403</v>
      </c>
      <c r="J81" s="359">
        <v>275217.984</v>
      </c>
      <c r="K81" s="43">
        <v>299118.90500000003</v>
      </c>
      <c r="L81" s="268">
        <v>8.6999999999999993</v>
      </c>
      <c r="M81" s="179">
        <v>5.4191766850577476</v>
      </c>
      <c r="O81" s="564" t="s">
        <v>438</v>
      </c>
    </row>
    <row r="82" spans="1:15" ht="15.75" x14ac:dyDescent="0.2">
      <c r="A82" s="368" t="s">
        <v>345</v>
      </c>
      <c r="B82" s="357" t="s">
        <v>438</v>
      </c>
      <c r="C82" s="357" t="s">
        <v>438</v>
      </c>
      <c r="D82" s="167" t="s">
        <v>438</v>
      </c>
      <c r="E82" s="249" t="s">
        <v>438</v>
      </c>
      <c r="F82" s="357" t="s">
        <v>438</v>
      </c>
      <c r="G82" s="357" t="s">
        <v>438</v>
      </c>
      <c r="H82" s="167" t="s">
        <v>438</v>
      </c>
      <c r="I82" s="591" t="s">
        <v>438</v>
      </c>
      <c r="J82" s="361" t="s">
        <v>438</v>
      </c>
      <c r="K82" s="361" t="s">
        <v>438</v>
      </c>
      <c r="L82" s="167" t="s">
        <v>438</v>
      </c>
      <c r="M82" s="596" t="s">
        <v>438</v>
      </c>
      <c r="O82" s="564" t="s">
        <v>438</v>
      </c>
    </row>
    <row r="83" spans="1:15" x14ac:dyDescent="0.2">
      <c r="A83" s="368" t="s">
        <v>12</v>
      </c>
      <c r="B83" s="365"/>
      <c r="C83" s="366"/>
      <c r="D83" s="167"/>
      <c r="E83" s="249" t="s">
        <v>438</v>
      </c>
      <c r="F83" s="357" t="s">
        <v>438</v>
      </c>
      <c r="G83" s="357" t="s">
        <v>438</v>
      </c>
      <c r="H83" s="167" t="s">
        <v>438</v>
      </c>
      <c r="I83" s="591" t="s">
        <v>438</v>
      </c>
      <c r="J83" s="361" t="s">
        <v>438</v>
      </c>
      <c r="K83" s="361" t="s">
        <v>438</v>
      </c>
      <c r="L83" s="167" t="s">
        <v>438</v>
      </c>
      <c r="M83" s="596" t="s">
        <v>438</v>
      </c>
      <c r="O83" s="564" t="s">
        <v>438</v>
      </c>
    </row>
    <row r="84" spans="1:15" x14ac:dyDescent="0.2">
      <c r="A84" s="368" t="s">
        <v>13</v>
      </c>
      <c r="B84" s="242"/>
      <c r="C84" s="360"/>
      <c r="D84" s="167"/>
      <c r="E84" s="249" t="s">
        <v>438</v>
      </c>
      <c r="F84" s="357" t="s">
        <v>438</v>
      </c>
      <c r="G84" s="357" t="s">
        <v>438</v>
      </c>
      <c r="H84" s="167" t="s">
        <v>438</v>
      </c>
      <c r="I84" s="591" t="s">
        <v>438</v>
      </c>
      <c r="J84" s="361" t="s">
        <v>438</v>
      </c>
      <c r="K84" s="361" t="s">
        <v>438</v>
      </c>
      <c r="L84" s="167" t="s">
        <v>438</v>
      </c>
      <c r="M84" s="596" t="s">
        <v>438</v>
      </c>
      <c r="O84" s="564" t="s">
        <v>438</v>
      </c>
    </row>
    <row r="85" spans="1:15" ht="15.75" x14ac:dyDescent="0.2">
      <c r="A85" s="368" t="s">
        <v>346</v>
      </c>
      <c r="B85" s="357" t="s">
        <v>438</v>
      </c>
      <c r="C85" s="357" t="s">
        <v>438</v>
      </c>
      <c r="D85" s="167" t="s">
        <v>438</v>
      </c>
      <c r="E85" s="249" t="s">
        <v>438</v>
      </c>
      <c r="F85" s="357" t="s">
        <v>438</v>
      </c>
      <c r="G85" s="357" t="s">
        <v>438</v>
      </c>
      <c r="H85" s="167" t="s">
        <v>438</v>
      </c>
      <c r="I85" s="591" t="s">
        <v>438</v>
      </c>
      <c r="J85" s="361" t="s">
        <v>438</v>
      </c>
      <c r="K85" s="361" t="s">
        <v>438</v>
      </c>
      <c r="L85" s="167" t="s">
        <v>438</v>
      </c>
      <c r="M85" s="596" t="s">
        <v>438</v>
      </c>
      <c r="O85" s="564" t="s">
        <v>438</v>
      </c>
    </row>
    <row r="86" spans="1:15" x14ac:dyDescent="0.2">
      <c r="A86" s="368" t="s">
        <v>12</v>
      </c>
      <c r="B86" s="242"/>
      <c r="C86" s="360"/>
      <c r="D86" s="167"/>
      <c r="E86" s="249" t="s">
        <v>438</v>
      </c>
      <c r="F86" s="357" t="s">
        <v>438</v>
      </c>
      <c r="G86" s="357" t="s">
        <v>438</v>
      </c>
      <c r="H86" s="167" t="s">
        <v>438</v>
      </c>
      <c r="I86" s="591" t="s">
        <v>438</v>
      </c>
      <c r="J86" s="361" t="s">
        <v>438</v>
      </c>
      <c r="K86" s="361" t="s">
        <v>438</v>
      </c>
      <c r="L86" s="167" t="s">
        <v>438</v>
      </c>
      <c r="M86" s="596" t="s">
        <v>438</v>
      </c>
      <c r="O86" s="564" t="s">
        <v>438</v>
      </c>
    </row>
    <row r="87" spans="1:15" s="3" customFormat="1" x14ac:dyDescent="0.2">
      <c r="A87" s="368" t="s">
        <v>13</v>
      </c>
      <c r="B87" s="242"/>
      <c r="C87" s="360"/>
      <c r="D87" s="167"/>
      <c r="E87" s="249" t="s">
        <v>438</v>
      </c>
      <c r="F87" s="357" t="s">
        <v>438</v>
      </c>
      <c r="G87" s="357" t="s">
        <v>438</v>
      </c>
      <c r="H87" s="167" t="s">
        <v>438</v>
      </c>
      <c r="I87" s="591" t="s">
        <v>438</v>
      </c>
      <c r="J87" s="361" t="s">
        <v>438</v>
      </c>
      <c r="K87" s="361" t="s">
        <v>438</v>
      </c>
      <c r="L87" s="167" t="s">
        <v>438</v>
      </c>
      <c r="M87" s="596" t="s">
        <v>438</v>
      </c>
      <c r="N87" s="149"/>
      <c r="O87" s="564" t="s">
        <v>438</v>
      </c>
    </row>
    <row r="88" spans="1:15" s="3" customFormat="1" x14ac:dyDescent="0.2">
      <c r="A88" s="20" t="s">
        <v>33</v>
      </c>
      <c r="B88" s="245" t="s">
        <v>438</v>
      </c>
      <c r="C88" s="586" t="s">
        <v>438</v>
      </c>
      <c r="D88" s="596" t="s">
        <v>438</v>
      </c>
      <c r="E88" s="587" t="s">
        <v>438</v>
      </c>
      <c r="F88" s="245" t="s">
        <v>438</v>
      </c>
      <c r="G88" s="586" t="s">
        <v>438</v>
      </c>
      <c r="H88" s="596" t="s">
        <v>438</v>
      </c>
      <c r="I88" s="587" t="s">
        <v>438</v>
      </c>
      <c r="J88" s="197" t="s">
        <v>438</v>
      </c>
      <c r="K88" s="574" t="s">
        <v>438</v>
      </c>
      <c r="L88" s="601" t="s">
        <v>438</v>
      </c>
      <c r="M88" s="587" t="s">
        <v>438</v>
      </c>
      <c r="N88" s="149"/>
      <c r="O88" s="564" t="s">
        <v>438</v>
      </c>
    </row>
    <row r="89" spans="1:15" ht="15.75" x14ac:dyDescent="0.2">
      <c r="A89" s="20" t="s">
        <v>347</v>
      </c>
      <c r="B89" s="241">
        <v>27862.627</v>
      </c>
      <c r="C89" s="241">
        <v>28816.63</v>
      </c>
      <c r="D89" s="167">
        <v>3.4</v>
      </c>
      <c r="E89" s="179">
        <v>0.47260628544305533</v>
      </c>
      <c r="F89" s="241">
        <v>275217.984</v>
      </c>
      <c r="G89" s="146">
        <v>299118.90500000003</v>
      </c>
      <c r="H89" s="167">
        <v>8.6999999999999993</v>
      </c>
      <c r="I89" s="179">
        <v>5.5135462771059442</v>
      </c>
      <c r="J89" s="359">
        <v>303080.61099999998</v>
      </c>
      <c r="K89" s="43">
        <v>327935.53500000003</v>
      </c>
      <c r="L89" s="268">
        <v>8.1999999999999993</v>
      </c>
      <c r="M89" s="179">
        <v>2.8460327239519461</v>
      </c>
      <c r="O89" s="564" t="s">
        <v>438</v>
      </c>
    </row>
    <row r="90" spans="1:15" x14ac:dyDescent="0.2">
      <c r="A90" s="20" t="s">
        <v>9</v>
      </c>
      <c r="B90" s="241">
        <v>27862.627</v>
      </c>
      <c r="C90" s="146">
        <v>28816.63</v>
      </c>
      <c r="D90" s="167">
        <v>3.4</v>
      </c>
      <c r="E90" s="179">
        <v>0.47967150496718358</v>
      </c>
      <c r="F90" s="245" t="s">
        <v>438</v>
      </c>
      <c r="G90" s="586" t="s">
        <v>438</v>
      </c>
      <c r="H90" s="596" t="s">
        <v>438</v>
      </c>
      <c r="I90" s="587" t="s">
        <v>438</v>
      </c>
      <c r="J90" s="359">
        <v>27862.627</v>
      </c>
      <c r="K90" s="43">
        <v>28816.63</v>
      </c>
      <c r="L90" s="268">
        <v>3.4</v>
      </c>
      <c r="M90" s="179">
        <v>0.47967150496718358</v>
      </c>
      <c r="O90" s="564" t="s">
        <v>438</v>
      </c>
    </row>
    <row r="91" spans="1:15" x14ac:dyDescent="0.2">
      <c r="A91" s="20" t="s">
        <v>10</v>
      </c>
      <c r="B91" s="579" t="s">
        <v>438</v>
      </c>
      <c r="C91" s="585" t="s">
        <v>438</v>
      </c>
      <c r="D91" s="596" t="s">
        <v>438</v>
      </c>
      <c r="E91" s="587" t="s">
        <v>438</v>
      </c>
      <c r="F91" s="363">
        <v>275217.984</v>
      </c>
      <c r="G91" s="364">
        <v>299118.90500000003</v>
      </c>
      <c r="H91" s="167">
        <v>8.6999999999999993</v>
      </c>
      <c r="I91" s="179">
        <v>5.5135462771059442</v>
      </c>
      <c r="J91" s="359">
        <v>275217.984</v>
      </c>
      <c r="K91" s="43">
        <v>299118.90500000003</v>
      </c>
      <c r="L91" s="268">
        <v>8.6999999999999993</v>
      </c>
      <c r="M91" s="179">
        <v>5.4237593697611777</v>
      </c>
      <c r="O91" s="564" t="s">
        <v>438</v>
      </c>
    </row>
    <row r="92" spans="1:15" ht="15.75" x14ac:dyDescent="0.2">
      <c r="A92" s="368" t="s">
        <v>345</v>
      </c>
      <c r="B92" s="357" t="s">
        <v>438</v>
      </c>
      <c r="C92" s="357" t="s">
        <v>438</v>
      </c>
      <c r="D92" s="167" t="s">
        <v>438</v>
      </c>
      <c r="E92" s="249" t="s">
        <v>438</v>
      </c>
      <c r="F92" s="357" t="s">
        <v>438</v>
      </c>
      <c r="G92" s="357" t="s">
        <v>438</v>
      </c>
      <c r="H92" s="167" t="s">
        <v>438</v>
      </c>
      <c r="I92" s="591" t="s">
        <v>438</v>
      </c>
      <c r="J92" s="361" t="s">
        <v>438</v>
      </c>
      <c r="K92" s="361" t="s">
        <v>438</v>
      </c>
      <c r="L92" s="167" t="s">
        <v>438</v>
      </c>
      <c r="M92" s="596" t="s">
        <v>438</v>
      </c>
      <c r="O92" s="564" t="s">
        <v>438</v>
      </c>
    </row>
    <row r="93" spans="1:15" x14ac:dyDescent="0.2">
      <c r="A93" s="368" t="s">
        <v>12</v>
      </c>
      <c r="B93" s="242"/>
      <c r="C93" s="360"/>
      <c r="D93" s="167"/>
      <c r="E93" s="249" t="s">
        <v>438</v>
      </c>
      <c r="F93" s="357" t="s">
        <v>438</v>
      </c>
      <c r="G93" s="357" t="s">
        <v>438</v>
      </c>
      <c r="H93" s="167" t="s">
        <v>438</v>
      </c>
      <c r="I93" s="591" t="s">
        <v>438</v>
      </c>
      <c r="J93" s="361" t="s">
        <v>438</v>
      </c>
      <c r="K93" s="361" t="s">
        <v>438</v>
      </c>
      <c r="L93" s="167" t="s">
        <v>438</v>
      </c>
      <c r="M93" s="596" t="s">
        <v>438</v>
      </c>
      <c r="O93" s="564" t="s">
        <v>438</v>
      </c>
    </row>
    <row r="94" spans="1:15" x14ac:dyDescent="0.2">
      <c r="A94" s="368" t="s">
        <v>13</v>
      </c>
      <c r="B94" s="242"/>
      <c r="C94" s="360"/>
      <c r="D94" s="167"/>
      <c r="E94" s="249" t="s">
        <v>438</v>
      </c>
      <c r="F94" s="357" t="s">
        <v>438</v>
      </c>
      <c r="G94" s="357" t="s">
        <v>438</v>
      </c>
      <c r="H94" s="167" t="s">
        <v>438</v>
      </c>
      <c r="I94" s="591" t="s">
        <v>438</v>
      </c>
      <c r="J94" s="361" t="s">
        <v>438</v>
      </c>
      <c r="K94" s="361" t="s">
        <v>438</v>
      </c>
      <c r="L94" s="167" t="s">
        <v>438</v>
      </c>
      <c r="M94" s="596" t="s">
        <v>438</v>
      </c>
      <c r="O94" s="564" t="s">
        <v>438</v>
      </c>
    </row>
    <row r="95" spans="1:15" ht="15.75" x14ac:dyDescent="0.2">
      <c r="A95" s="368" t="s">
        <v>346</v>
      </c>
      <c r="B95" s="357" t="s">
        <v>438</v>
      </c>
      <c r="C95" s="357" t="s">
        <v>438</v>
      </c>
      <c r="D95" s="167" t="s">
        <v>438</v>
      </c>
      <c r="E95" s="249" t="s">
        <v>438</v>
      </c>
      <c r="F95" s="357" t="s">
        <v>438</v>
      </c>
      <c r="G95" s="357" t="s">
        <v>438</v>
      </c>
      <c r="H95" s="167" t="s">
        <v>438</v>
      </c>
      <c r="I95" s="591" t="s">
        <v>438</v>
      </c>
      <c r="J95" s="361" t="s">
        <v>438</v>
      </c>
      <c r="K95" s="361" t="s">
        <v>438</v>
      </c>
      <c r="L95" s="167" t="s">
        <v>438</v>
      </c>
      <c r="M95" s="596" t="s">
        <v>438</v>
      </c>
      <c r="O95" s="564" t="s">
        <v>438</v>
      </c>
    </row>
    <row r="96" spans="1:15" x14ac:dyDescent="0.2">
      <c r="A96" s="368" t="s">
        <v>12</v>
      </c>
      <c r="B96" s="242"/>
      <c r="C96" s="360"/>
      <c r="D96" s="167"/>
      <c r="E96" s="249" t="s">
        <v>438</v>
      </c>
      <c r="F96" s="357" t="s">
        <v>438</v>
      </c>
      <c r="G96" s="357" t="s">
        <v>438</v>
      </c>
      <c r="H96" s="167" t="s">
        <v>438</v>
      </c>
      <c r="I96" s="591" t="s">
        <v>438</v>
      </c>
      <c r="J96" s="361" t="s">
        <v>438</v>
      </c>
      <c r="K96" s="361" t="s">
        <v>438</v>
      </c>
      <c r="L96" s="167" t="s">
        <v>438</v>
      </c>
      <c r="M96" s="596" t="s">
        <v>438</v>
      </c>
      <c r="O96" s="564" t="s">
        <v>438</v>
      </c>
    </row>
    <row r="97" spans="1:15" x14ac:dyDescent="0.2">
      <c r="A97" s="368" t="s">
        <v>13</v>
      </c>
      <c r="B97" s="242"/>
      <c r="C97" s="360"/>
      <c r="D97" s="167"/>
      <c r="E97" s="249" t="s">
        <v>438</v>
      </c>
      <c r="F97" s="357" t="s">
        <v>438</v>
      </c>
      <c r="G97" s="357" t="s">
        <v>438</v>
      </c>
      <c r="H97" s="167" t="s">
        <v>438</v>
      </c>
      <c r="I97" s="591" t="s">
        <v>438</v>
      </c>
      <c r="J97" s="361" t="s">
        <v>438</v>
      </c>
      <c r="K97" s="361" t="s">
        <v>438</v>
      </c>
      <c r="L97" s="167" t="s">
        <v>438</v>
      </c>
      <c r="M97" s="596" t="s">
        <v>438</v>
      </c>
      <c r="O97" s="564" t="s">
        <v>438</v>
      </c>
    </row>
    <row r="98" spans="1:15" ht="15.75" x14ac:dyDescent="0.2">
      <c r="A98" s="20" t="s">
        <v>357</v>
      </c>
      <c r="B98" s="245" t="s">
        <v>438</v>
      </c>
      <c r="C98" s="586" t="s">
        <v>438</v>
      </c>
      <c r="D98" s="596" t="s">
        <v>438</v>
      </c>
      <c r="E98" s="587" t="s">
        <v>438</v>
      </c>
      <c r="F98" s="245" t="s">
        <v>438</v>
      </c>
      <c r="G98" s="586" t="s">
        <v>438</v>
      </c>
      <c r="H98" s="596" t="s">
        <v>438</v>
      </c>
      <c r="I98" s="587" t="s">
        <v>438</v>
      </c>
      <c r="J98" s="197" t="s">
        <v>438</v>
      </c>
      <c r="K98" s="574" t="s">
        <v>438</v>
      </c>
      <c r="L98" s="601" t="s">
        <v>438</v>
      </c>
      <c r="M98" s="587" t="s">
        <v>438</v>
      </c>
      <c r="O98" s="564" t="s">
        <v>438</v>
      </c>
    </row>
    <row r="99" spans="1:15" ht="15.75" x14ac:dyDescent="0.2">
      <c r="A99" s="13" t="s">
        <v>29</v>
      </c>
      <c r="B99" s="380">
        <v>663</v>
      </c>
      <c r="C99" s="380">
        <v>46.991</v>
      </c>
      <c r="D99" s="167">
        <v>-92.9</v>
      </c>
      <c r="E99" s="179">
        <v>5.4261107158914246E-2</v>
      </c>
      <c r="F99" s="380">
        <v>18566</v>
      </c>
      <c r="G99" s="380">
        <v>13667.951999999999</v>
      </c>
      <c r="H99" s="167">
        <v>-26.4</v>
      </c>
      <c r="I99" s="179">
        <v>6.9694748219673581</v>
      </c>
      <c r="J99" s="381">
        <v>19229</v>
      </c>
      <c r="K99" s="243">
        <v>13714.942999999999</v>
      </c>
      <c r="L99" s="268">
        <v>-28.7</v>
      </c>
      <c r="M99" s="179">
        <v>4.8511846842082988</v>
      </c>
      <c r="O99" s="564" t="s">
        <v>438</v>
      </c>
    </row>
    <row r="100" spans="1:15" x14ac:dyDescent="0.2">
      <c r="A100" s="20" t="s">
        <v>9</v>
      </c>
      <c r="B100" s="241">
        <v>663</v>
      </c>
      <c r="C100" s="146">
        <v>46.991</v>
      </c>
      <c r="D100" s="167">
        <v>-92.9</v>
      </c>
      <c r="E100" s="179">
        <v>6.3324922981471757E-2</v>
      </c>
      <c r="F100" s="245" t="s">
        <v>438</v>
      </c>
      <c r="G100" s="586" t="s">
        <v>438</v>
      </c>
      <c r="H100" s="596" t="s">
        <v>438</v>
      </c>
      <c r="I100" s="587" t="s">
        <v>438</v>
      </c>
      <c r="J100" s="359">
        <v>663</v>
      </c>
      <c r="K100" s="43">
        <v>46.991</v>
      </c>
      <c r="L100" s="268">
        <v>-92.9</v>
      </c>
      <c r="M100" s="179">
        <v>6.3324922981471757E-2</v>
      </c>
      <c r="O100" s="564" t="s">
        <v>438</v>
      </c>
    </row>
    <row r="101" spans="1:15" x14ac:dyDescent="0.2">
      <c r="A101" s="20" t="s">
        <v>10</v>
      </c>
      <c r="B101" s="245" t="s">
        <v>438</v>
      </c>
      <c r="C101" s="586" t="s">
        <v>438</v>
      </c>
      <c r="D101" s="596" t="s">
        <v>438</v>
      </c>
      <c r="E101" s="587" t="s">
        <v>438</v>
      </c>
      <c r="F101" s="363">
        <v>18566</v>
      </c>
      <c r="G101" s="363">
        <v>13667.951999999999</v>
      </c>
      <c r="H101" s="167">
        <v>-26.4</v>
      </c>
      <c r="I101" s="179">
        <v>6.9694748219673581</v>
      </c>
      <c r="J101" s="359">
        <v>18566</v>
      </c>
      <c r="K101" s="43">
        <v>13667.951999999999</v>
      </c>
      <c r="L101" s="268">
        <v>-26.4</v>
      </c>
      <c r="M101" s="179">
        <v>6.9109457949227275</v>
      </c>
      <c r="O101" s="564" t="s">
        <v>438</v>
      </c>
    </row>
    <row r="102" spans="1:15" ht="15.75" x14ac:dyDescent="0.2">
      <c r="A102" s="368" t="s">
        <v>345</v>
      </c>
      <c r="B102" s="357" t="s">
        <v>438</v>
      </c>
      <c r="C102" s="357" t="s">
        <v>438</v>
      </c>
      <c r="D102" s="167" t="s">
        <v>438</v>
      </c>
      <c r="E102" s="249" t="s">
        <v>438</v>
      </c>
      <c r="F102" s="357" t="s">
        <v>438</v>
      </c>
      <c r="G102" s="357" t="s">
        <v>438</v>
      </c>
      <c r="H102" s="167" t="s">
        <v>438</v>
      </c>
      <c r="I102" s="591" t="s">
        <v>438</v>
      </c>
      <c r="J102" s="361" t="s">
        <v>438</v>
      </c>
      <c r="K102" s="361" t="s">
        <v>438</v>
      </c>
      <c r="L102" s="167" t="s">
        <v>438</v>
      </c>
      <c r="M102" s="596" t="s">
        <v>438</v>
      </c>
      <c r="O102" s="564" t="s">
        <v>438</v>
      </c>
    </row>
    <row r="103" spans="1:15" x14ac:dyDescent="0.2">
      <c r="A103" s="368" t="s">
        <v>12</v>
      </c>
      <c r="B103" s="242"/>
      <c r="C103" s="360"/>
      <c r="D103" s="167"/>
      <c r="E103" s="249" t="s">
        <v>438</v>
      </c>
      <c r="F103" s="357" t="s">
        <v>438</v>
      </c>
      <c r="G103" s="357" t="s">
        <v>438</v>
      </c>
      <c r="H103" s="167" t="s">
        <v>438</v>
      </c>
      <c r="I103" s="591" t="s">
        <v>438</v>
      </c>
      <c r="J103" s="361" t="s">
        <v>438</v>
      </c>
      <c r="K103" s="361" t="s">
        <v>438</v>
      </c>
      <c r="L103" s="167" t="s">
        <v>438</v>
      </c>
      <c r="M103" s="596" t="s">
        <v>438</v>
      </c>
      <c r="O103" s="564" t="s">
        <v>438</v>
      </c>
    </row>
    <row r="104" spans="1:15" x14ac:dyDescent="0.2">
      <c r="A104" s="368" t="s">
        <v>13</v>
      </c>
      <c r="B104" s="242"/>
      <c r="C104" s="360"/>
      <c r="D104" s="167"/>
      <c r="E104" s="249" t="s">
        <v>438</v>
      </c>
      <c r="F104" s="357" t="s">
        <v>438</v>
      </c>
      <c r="G104" s="357" t="s">
        <v>438</v>
      </c>
      <c r="H104" s="167" t="s">
        <v>438</v>
      </c>
      <c r="I104" s="591" t="s">
        <v>438</v>
      </c>
      <c r="J104" s="361" t="s">
        <v>438</v>
      </c>
      <c r="K104" s="361" t="s">
        <v>438</v>
      </c>
      <c r="L104" s="167" t="s">
        <v>438</v>
      </c>
      <c r="M104" s="596" t="s">
        <v>438</v>
      </c>
      <c r="O104" s="564" t="s">
        <v>438</v>
      </c>
    </row>
    <row r="105" spans="1:15" ht="15.75" x14ac:dyDescent="0.2">
      <c r="A105" s="368" t="s">
        <v>346</v>
      </c>
      <c r="B105" s="357" t="s">
        <v>438</v>
      </c>
      <c r="C105" s="357" t="s">
        <v>438</v>
      </c>
      <c r="D105" s="167" t="s">
        <v>438</v>
      </c>
      <c r="E105" s="249" t="s">
        <v>438</v>
      </c>
      <c r="F105" s="357" t="s">
        <v>438</v>
      </c>
      <c r="G105" s="357" t="s">
        <v>438</v>
      </c>
      <c r="H105" s="167" t="s">
        <v>438</v>
      </c>
      <c r="I105" s="591" t="s">
        <v>438</v>
      </c>
      <c r="J105" s="361" t="s">
        <v>438</v>
      </c>
      <c r="K105" s="361" t="s">
        <v>438</v>
      </c>
      <c r="L105" s="167" t="s">
        <v>438</v>
      </c>
      <c r="M105" s="596" t="s">
        <v>438</v>
      </c>
      <c r="O105" s="564" t="s">
        <v>438</v>
      </c>
    </row>
    <row r="106" spans="1:15" x14ac:dyDescent="0.2">
      <c r="A106" s="368" t="s">
        <v>12</v>
      </c>
      <c r="B106" s="242"/>
      <c r="C106" s="360"/>
      <c r="D106" s="167"/>
      <c r="E106" s="249" t="s">
        <v>438</v>
      </c>
      <c r="F106" s="357" t="s">
        <v>438</v>
      </c>
      <c r="G106" s="357" t="s">
        <v>438</v>
      </c>
      <c r="H106" s="167" t="s">
        <v>438</v>
      </c>
      <c r="I106" s="591" t="s">
        <v>438</v>
      </c>
      <c r="J106" s="361" t="s">
        <v>438</v>
      </c>
      <c r="K106" s="361" t="s">
        <v>438</v>
      </c>
      <c r="L106" s="167" t="s">
        <v>438</v>
      </c>
      <c r="M106" s="596" t="s">
        <v>438</v>
      </c>
      <c r="O106" s="564" t="s">
        <v>438</v>
      </c>
    </row>
    <row r="107" spans="1:15" x14ac:dyDescent="0.2">
      <c r="A107" s="368" t="s">
        <v>13</v>
      </c>
      <c r="B107" s="242"/>
      <c r="C107" s="360"/>
      <c r="D107" s="167"/>
      <c r="E107" s="249" t="s">
        <v>438</v>
      </c>
      <c r="F107" s="357" t="s">
        <v>438</v>
      </c>
      <c r="G107" s="357" t="s">
        <v>438</v>
      </c>
      <c r="H107" s="167" t="s">
        <v>438</v>
      </c>
      <c r="I107" s="591" t="s">
        <v>438</v>
      </c>
      <c r="J107" s="361" t="s">
        <v>438</v>
      </c>
      <c r="K107" s="361" t="s">
        <v>438</v>
      </c>
      <c r="L107" s="167" t="s">
        <v>438</v>
      </c>
      <c r="M107" s="596" t="s">
        <v>438</v>
      </c>
      <c r="O107" s="564" t="s">
        <v>438</v>
      </c>
    </row>
    <row r="108" spans="1:15" x14ac:dyDescent="0.2">
      <c r="A108" s="20" t="s">
        <v>33</v>
      </c>
      <c r="B108" s="245" t="s">
        <v>438</v>
      </c>
      <c r="C108" s="586" t="s">
        <v>438</v>
      </c>
      <c r="D108" s="596" t="s">
        <v>438</v>
      </c>
      <c r="E108" s="587" t="s">
        <v>438</v>
      </c>
      <c r="F108" s="245" t="s">
        <v>438</v>
      </c>
      <c r="G108" s="586" t="s">
        <v>438</v>
      </c>
      <c r="H108" s="596" t="s">
        <v>438</v>
      </c>
      <c r="I108" s="587" t="s">
        <v>438</v>
      </c>
      <c r="J108" s="197" t="s">
        <v>438</v>
      </c>
      <c r="K108" s="574" t="s">
        <v>438</v>
      </c>
      <c r="L108" s="601" t="s">
        <v>438</v>
      </c>
      <c r="M108" s="587" t="s">
        <v>438</v>
      </c>
      <c r="O108" s="564" t="s">
        <v>438</v>
      </c>
    </row>
    <row r="109" spans="1:15" ht="15.75" x14ac:dyDescent="0.2">
      <c r="A109" s="20" t="s">
        <v>347</v>
      </c>
      <c r="B109" s="241">
        <v>663</v>
      </c>
      <c r="C109" s="146">
        <v>47</v>
      </c>
      <c r="D109" s="167">
        <v>-92.9</v>
      </c>
      <c r="E109" s="179">
        <v>6.8312905957619394E-2</v>
      </c>
      <c r="F109" s="363">
        <v>18566</v>
      </c>
      <c r="G109" s="363">
        <v>13667.951999999999</v>
      </c>
      <c r="H109" s="167">
        <v>-26.4</v>
      </c>
      <c r="I109" s="179">
        <v>6.9694748219673581</v>
      </c>
      <c r="J109" s="359">
        <v>19229</v>
      </c>
      <c r="K109" s="43">
        <v>13714.951999999999</v>
      </c>
      <c r="L109" s="268">
        <v>-28.7</v>
      </c>
      <c r="M109" s="179">
        <v>5.1771590387752777</v>
      </c>
      <c r="O109" s="564" t="s">
        <v>438</v>
      </c>
    </row>
    <row r="110" spans="1:15" x14ac:dyDescent="0.2">
      <c r="A110" s="20" t="s">
        <v>9</v>
      </c>
      <c r="B110" s="241">
        <v>663</v>
      </c>
      <c r="C110" s="146">
        <v>47</v>
      </c>
      <c r="D110" s="167">
        <v>-92.9</v>
      </c>
      <c r="E110" s="179">
        <v>7.0002792217756821E-2</v>
      </c>
      <c r="F110" s="579" t="s">
        <v>438</v>
      </c>
      <c r="G110" s="585" t="s">
        <v>438</v>
      </c>
      <c r="H110" s="596" t="s">
        <v>438</v>
      </c>
      <c r="I110" s="587" t="s">
        <v>438</v>
      </c>
      <c r="J110" s="359">
        <v>663</v>
      </c>
      <c r="K110" s="43">
        <v>47</v>
      </c>
      <c r="L110" s="268">
        <v>-92.9</v>
      </c>
      <c r="M110" s="179">
        <v>7.0002792217756821E-2</v>
      </c>
      <c r="O110" s="564" t="s">
        <v>438</v>
      </c>
    </row>
    <row r="111" spans="1:15" x14ac:dyDescent="0.2">
      <c r="A111" s="20" t="s">
        <v>10</v>
      </c>
      <c r="B111" s="579" t="s">
        <v>438</v>
      </c>
      <c r="C111" s="585" t="s">
        <v>438</v>
      </c>
      <c r="D111" s="596" t="s">
        <v>438</v>
      </c>
      <c r="E111" s="587" t="s">
        <v>438</v>
      </c>
      <c r="F111" s="363">
        <v>18566</v>
      </c>
      <c r="G111" s="364">
        <v>13667.951999999999</v>
      </c>
      <c r="H111" s="167">
        <v>-26.4</v>
      </c>
      <c r="I111" s="179">
        <v>6.9694748219673581</v>
      </c>
      <c r="J111" s="359">
        <v>18566</v>
      </c>
      <c r="K111" s="43">
        <v>13667.951999999999</v>
      </c>
      <c r="L111" s="268">
        <v>-26.4</v>
      </c>
      <c r="M111" s="179">
        <v>6.9109457949227275</v>
      </c>
      <c r="O111" s="564" t="s">
        <v>438</v>
      </c>
    </row>
    <row r="112" spans="1:15" ht="15.75" x14ac:dyDescent="0.2">
      <c r="A112" s="368" t="s">
        <v>345</v>
      </c>
      <c r="B112" s="357" t="s">
        <v>438</v>
      </c>
      <c r="C112" s="357" t="s">
        <v>438</v>
      </c>
      <c r="D112" s="167" t="s">
        <v>438</v>
      </c>
      <c r="E112" s="249" t="s">
        <v>438</v>
      </c>
      <c r="F112" s="357" t="s">
        <v>438</v>
      </c>
      <c r="G112" s="357" t="s">
        <v>438</v>
      </c>
      <c r="H112" s="167" t="s">
        <v>438</v>
      </c>
      <c r="I112" s="591" t="s">
        <v>438</v>
      </c>
      <c r="J112" s="361" t="s">
        <v>438</v>
      </c>
      <c r="K112" s="361" t="s">
        <v>438</v>
      </c>
      <c r="L112" s="167" t="s">
        <v>438</v>
      </c>
      <c r="M112" s="596" t="s">
        <v>438</v>
      </c>
      <c r="O112" s="564" t="s">
        <v>438</v>
      </c>
    </row>
    <row r="113" spans="1:15" x14ac:dyDescent="0.2">
      <c r="A113" s="368" t="s">
        <v>12</v>
      </c>
      <c r="B113" s="242"/>
      <c r="C113" s="360"/>
      <c r="D113" s="167"/>
      <c r="E113" s="249" t="s">
        <v>438</v>
      </c>
      <c r="F113" s="357" t="s">
        <v>438</v>
      </c>
      <c r="G113" s="357" t="s">
        <v>438</v>
      </c>
      <c r="H113" s="167" t="s">
        <v>438</v>
      </c>
      <c r="I113" s="591" t="s">
        <v>438</v>
      </c>
      <c r="J113" s="361" t="s">
        <v>438</v>
      </c>
      <c r="K113" s="361" t="s">
        <v>438</v>
      </c>
      <c r="L113" s="167" t="s">
        <v>438</v>
      </c>
      <c r="M113" s="596" t="s">
        <v>438</v>
      </c>
      <c r="O113" s="564" t="s">
        <v>438</v>
      </c>
    </row>
    <row r="114" spans="1:15" x14ac:dyDescent="0.2">
      <c r="A114" s="368" t="s">
        <v>13</v>
      </c>
      <c r="B114" s="242"/>
      <c r="C114" s="360"/>
      <c r="D114" s="167"/>
      <c r="E114" s="249" t="s">
        <v>438</v>
      </c>
      <c r="F114" s="357" t="s">
        <v>438</v>
      </c>
      <c r="G114" s="357" t="s">
        <v>438</v>
      </c>
      <c r="H114" s="167" t="s">
        <v>438</v>
      </c>
      <c r="I114" s="591" t="s">
        <v>438</v>
      </c>
      <c r="J114" s="361" t="s">
        <v>438</v>
      </c>
      <c r="K114" s="361" t="s">
        <v>438</v>
      </c>
      <c r="L114" s="167" t="s">
        <v>438</v>
      </c>
      <c r="M114" s="596" t="s">
        <v>438</v>
      </c>
      <c r="O114" s="564" t="s">
        <v>438</v>
      </c>
    </row>
    <row r="115" spans="1:15" ht="15.75" x14ac:dyDescent="0.2">
      <c r="A115" s="368" t="s">
        <v>346</v>
      </c>
      <c r="B115" s="357" t="s">
        <v>438</v>
      </c>
      <c r="C115" s="357" t="s">
        <v>438</v>
      </c>
      <c r="D115" s="167" t="s">
        <v>438</v>
      </c>
      <c r="E115" s="249" t="s">
        <v>438</v>
      </c>
      <c r="F115" s="357" t="s">
        <v>438</v>
      </c>
      <c r="G115" s="357" t="s">
        <v>438</v>
      </c>
      <c r="H115" s="167" t="s">
        <v>438</v>
      </c>
      <c r="I115" s="591" t="s">
        <v>438</v>
      </c>
      <c r="J115" s="361" t="s">
        <v>438</v>
      </c>
      <c r="K115" s="361" t="s">
        <v>438</v>
      </c>
      <c r="L115" s="167" t="s">
        <v>438</v>
      </c>
      <c r="M115" s="596" t="s">
        <v>438</v>
      </c>
      <c r="O115" s="564" t="s">
        <v>438</v>
      </c>
    </row>
    <row r="116" spans="1:15" x14ac:dyDescent="0.2">
      <c r="A116" s="368" t="s">
        <v>12</v>
      </c>
      <c r="B116" s="242"/>
      <c r="C116" s="360"/>
      <c r="D116" s="167"/>
      <c r="E116" s="249" t="s">
        <v>438</v>
      </c>
      <c r="F116" s="357" t="s">
        <v>438</v>
      </c>
      <c r="G116" s="357" t="s">
        <v>438</v>
      </c>
      <c r="H116" s="167" t="s">
        <v>438</v>
      </c>
      <c r="I116" s="591" t="s">
        <v>438</v>
      </c>
      <c r="J116" s="361" t="s">
        <v>438</v>
      </c>
      <c r="K116" s="361" t="s">
        <v>438</v>
      </c>
      <c r="L116" s="167" t="s">
        <v>438</v>
      </c>
      <c r="M116" s="596" t="s">
        <v>438</v>
      </c>
      <c r="O116" s="564" t="s">
        <v>438</v>
      </c>
    </row>
    <row r="117" spans="1:15" x14ac:dyDescent="0.2">
      <c r="A117" s="368" t="s">
        <v>13</v>
      </c>
      <c r="B117" s="244"/>
      <c r="C117" s="367"/>
      <c r="D117" s="167"/>
      <c r="E117" s="249" t="s">
        <v>438</v>
      </c>
      <c r="F117" s="357" t="s">
        <v>438</v>
      </c>
      <c r="G117" s="357" t="s">
        <v>438</v>
      </c>
      <c r="H117" s="167" t="s">
        <v>438</v>
      </c>
      <c r="I117" s="591" t="s">
        <v>438</v>
      </c>
      <c r="J117" s="361" t="s">
        <v>438</v>
      </c>
      <c r="K117" s="361" t="s">
        <v>438</v>
      </c>
      <c r="L117" s="167" t="s">
        <v>438</v>
      </c>
      <c r="M117" s="596" t="s">
        <v>438</v>
      </c>
      <c r="O117" s="564" t="s">
        <v>438</v>
      </c>
    </row>
    <row r="118" spans="1:15" ht="15.75" x14ac:dyDescent="0.2">
      <c r="A118" s="20" t="s">
        <v>357</v>
      </c>
      <c r="B118" s="245" t="s">
        <v>438</v>
      </c>
      <c r="C118" s="586" t="s">
        <v>438</v>
      </c>
      <c r="D118" s="596" t="s">
        <v>438</v>
      </c>
      <c r="E118" s="587" t="s">
        <v>438</v>
      </c>
      <c r="F118" s="245" t="s">
        <v>438</v>
      </c>
      <c r="G118" s="586" t="s">
        <v>438</v>
      </c>
      <c r="H118" s="596" t="s">
        <v>438</v>
      </c>
      <c r="I118" s="587" t="s">
        <v>438</v>
      </c>
      <c r="J118" s="197" t="s">
        <v>438</v>
      </c>
      <c r="K118" s="574" t="s">
        <v>438</v>
      </c>
      <c r="L118" s="601" t="s">
        <v>438</v>
      </c>
      <c r="M118" s="587" t="s">
        <v>438</v>
      </c>
      <c r="O118" s="564" t="s">
        <v>438</v>
      </c>
    </row>
    <row r="119" spans="1:15" ht="15.75" x14ac:dyDescent="0.2">
      <c r="A119" s="13" t="s">
        <v>28</v>
      </c>
      <c r="B119" s="506">
        <v>454328.93</v>
      </c>
      <c r="C119" s="506">
        <v>516048.54100000003</v>
      </c>
      <c r="D119" s="167">
        <v>13.6</v>
      </c>
      <c r="E119" s="179">
        <v>0.13814469458554818</v>
      </c>
      <c r="F119" s="505">
        <v>7713054.6739999996</v>
      </c>
      <c r="G119" s="505">
        <v>8398503.9059999995</v>
      </c>
      <c r="H119" s="167">
        <v>8.9</v>
      </c>
      <c r="I119" s="179">
        <v>5.6068524797138251</v>
      </c>
      <c r="J119" s="381">
        <v>8167383.6039999994</v>
      </c>
      <c r="K119" s="243">
        <v>8914552.4469999988</v>
      </c>
      <c r="L119" s="268">
        <v>9.1</v>
      </c>
      <c r="M119" s="179">
        <v>1.7033747044858225</v>
      </c>
      <c r="O119" s="564" t="s">
        <v>438</v>
      </c>
    </row>
    <row r="120" spans="1:15" x14ac:dyDescent="0.2">
      <c r="A120" s="20" t="s">
        <v>9</v>
      </c>
      <c r="B120" s="241">
        <v>454328.93</v>
      </c>
      <c r="C120" s="146">
        <v>516048.54100000003</v>
      </c>
      <c r="D120" s="167">
        <v>13.6</v>
      </c>
      <c r="E120" s="179">
        <v>0.13898495983495932</v>
      </c>
      <c r="F120" s="245" t="s">
        <v>438</v>
      </c>
      <c r="G120" s="586" t="s">
        <v>438</v>
      </c>
      <c r="H120" s="596" t="s">
        <v>438</v>
      </c>
      <c r="I120" s="587" t="s">
        <v>438</v>
      </c>
      <c r="J120" s="359">
        <v>454328.93</v>
      </c>
      <c r="K120" s="43">
        <v>516048.54100000003</v>
      </c>
      <c r="L120" s="268">
        <v>13.6</v>
      </c>
      <c r="M120" s="179">
        <v>0.13898495983495932</v>
      </c>
      <c r="O120" s="564" t="s">
        <v>438</v>
      </c>
    </row>
    <row r="121" spans="1:15" x14ac:dyDescent="0.2">
      <c r="A121" s="20" t="s">
        <v>10</v>
      </c>
      <c r="B121" s="245" t="s">
        <v>438</v>
      </c>
      <c r="C121" s="586" t="s">
        <v>438</v>
      </c>
      <c r="D121" s="596" t="s">
        <v>438</v>
      </c>
      <c r="E121" s="587" t="s">
        <v>438</v>
      </c>
      <c r="F121" s="241">
        <v>7713054.6739999996</v>
      </c>
      <c r="G121" s="146">
        <v>8398503.9059999995</v>
      </c>
      <c r="H121" s="167">
        <v>8.9</v>
      </c>
      <c r="I121" s="179">
        <v>5.6068524797138251</v>
      </c>
      <c r="J121" s="359">
        <v>7713054.6739999996</v>
      </c>
      <c r="K121" s="43">
        <v>8398503.9059999995</v>
      </c>
      <c r="L121" s="268">
        <v>8.9</v>
      </c>
      <c r="M121" s="179">
        <v>5.5264211627955602</v>
      </c>
      <c r="O121" s="564" t="s">
        <v>438</v>
      </c>
    </row>
    <row r="122" spans="1:15" ht="15.75" x14ac:dyDescent="0.2">
      <c r="A122" s="368" t="s">
        <v>345</v>
      </c>
      <c r="B122" s="357" t="s">
        <v>438</v>
      </c>
      <c r="C122" s="357" t="s">
        <v>438</v>
      </c>
      <c r="D122" s="167" t="s">
        <v>438</v>
      </c>
      <c r="E122" s="249" t="s">
        <v>438</v>
      </c>
      <c r="F122" s="357" t="s">
        <v>438</v>
      </c>
      <c r="G122" s="357" t="s">
        <v>438</v>
      </c>
      <c r="H122" s="167" t="s">
        <v>438</v>
      </c>
      <c r="I122" s="591" t="s">
        <v>438</v>
      </c>
      <c r="J122" s="361" t="s">
        <v>438</v>
      </c>
      <c r="K122" s="361" t="s">
        <v>438</v>
      </c>
      <c r="L122" s="167" t="s">
        <v>438</v>
      </c>
      <c r="M122" s="596" t="s">
        <v>438</v>
      </c>
      <c r="O122" s="564" t="s">
        <v>438</v>
      </c>
    </row>
    <row r="123" spans="1:15" x14ac:dyDescent="0.2">
      <c r="A123" s="368" t="s">
        <v>12</v>
      </c>
      <c r="B123" s="242"/>
      <c r="C123" s="360"/>
      <c r="D123" s="167"/>
      <c r="E123" s="249" t="s">
        <v>438</v>
      </c>
      <c r="F123" s="357" t="s">
        <v>438</v>
      </c>
      <c r="G123" s="357" t="s">
        <v>438</v>
      </c>
      <c r="H123" s="167" t="s">
        <v>438</v>
      </c>
      <c r="I123" s="591" t="s">
        <v>438</v>
      </c>
      <c r="J123" s="361" t="s">
        <v>438</v>
      </c>
      <c r="K123" s="361" t="s">
        <v>438</v>
      </c>
      <c r="L123" s="167" t="s">
        <v>438</v>
      </c>
      <c r="M123" s="596" t="s">
        <v>438</v>
      </c>
      <c r="O123" s="564" t="s">
        <v>438</v>
      </c>
    </row>
    <row r="124" spans="1:15" x14ac:dyDescent="0.2">
      <c r="A124" s="368" t="s">
        <v>13</v>
      </c>
      <c r="B124" s="242"/>
      <c r="C124" s="360"/>
      <c r="D124" s="167"/>
      <c r="E124" s="249" t="s">
        <v>438</v>
      </c>
      <c r="F124" s="357" t="s">
        <v>438</v>
      </c>
      <c r="G124" s="357" t="s">
        <v>438</v>
      </c>
      <c r="H124" s="167" t="s">
        <v>438</v>
      </c>
      <c r="I124" s="591" t="s">
        <v>438</v>
      </c>
      <c r="J124" s="361" t="s">
        <v>438</v>
      </c>
      <c r="K124" s="361" t="s">
        <v>438</v>
      </c>
      <c r="L124" s="167" t="s">
        <v>438</v>
      </c>
      <c r="M124" s="596" t="s">
        <v>438</v>
      </c>
      <c r="O124" s="564" t="s">
        <v>438</v>
      </c>
    </row>
    <row r="125" spans="1:15" ht="15.75" x14ac:dyDescent="0.2">
      <c r="A125" s="368" t="s">
        <v>346</v>
      </c>
      <c r="B125" s="357" t="s">
        <v>438</v>
      </c>
      <c r="C125" s="357" t="s">
        <v>438</v>
      </c>
      <c r="D125" s="167" t="s">
        <v>438</v>
      </c>
      <c r="E125" s="249" t="s">
        <v>438</v>
      </c>
      <c r="F125" s="357" t="s">
        <v>438</v>
      </c>
      <c r="G125" s="357" t="s">
        <v>438</v>
      </c>
      <c r="H125" s="167" t="s">
        <v>438</v>
      </c>
      <c r="I125" s="591" t="s">
        <v>438</v>
      </c>
      <c r="J125" s="361" t="s">
        <v>438</v>
      </c>
      <c r="K125" s="361" t="s">
        <v>438</v>
      </c>
      <c r="L125" s="167" t="s">
        <v>438</v>
      </c>
      <c r="M125" s="596" t="s">
        <v>438</v>
      </c>
      <c r="O125" s="564" t="s">
        <v>438</v>
      </c>
    </row>
    <row r="126" spans="1:15" x14ac:dyDescent="0.2">
      <c r="A126" s="368" t="s">
        <v>12</v>
      </c>
      <c r="B126" s="242"/>
      <c r="C126" s="360"/>
      <c r="D126" s="167"/>
      <c r="E126" s="249" t="s">
        <v>438</v>
      </c>
      <c r="F126" s="357" t="s">
        <v>438</v>
      </c>
      <c r="G126" s="357" t="s">
        <v>438</v>
      </c>
      <c r="H126" s="167" t="s">
        <v>438</v>
      </c>
      <c r="I126" s="591" t="s">
        <v>438</v>
      </c>
      <c r="J126" s="361" t="s">
        <v>438</v>
      </c>
      <c r="K126" s="361" t="s">
        <v>438</v>
      </c>
      <c r="L126" s="167" t="s">
        <v>438</v>
      </c>
      <c r="M126" s="596" t="s">
        <v>438</v>
      </c>
      <c r="O126" s="564" t="s">
        <v>438</v>
      </c>
    </row>
    <row r="127" spans="1:15" x14ac:dyDescent="0.2">
      <c r="A127" s="368" t="s">
        <v>13</v>
      </c>
      <c r="B127" s="242"/>
      <c r="C127" s="360"/>
      <c r="D127" s="167"/>
      <c r="E127" s="249" t="s">
        <v>438</v>
      </c>
      <c r="F127" s="357" t="s">
        <v>438</v>
      </c>
      <c r="G127" s="357" t="s">
        <v>438</v>
      </c>
      <c r="H127" s="167" t="s">
        <v>438</v>
      </c>
      <c r="I127" s="591" t="s">
        <v>438</v>
      </c>
      <c r="J127" s="361" t="s">
        <v>438</v>
      </c>
      <c r="K127" s="361" t="s">
        <v>438</v>
      </c>
      <c r="L127" s="167" t="s">
        <v>438</v>
      </c>
      <c r="M127" s="596" t="s">
        <v>438</v>
      </c>
      <c r="O127" s="564" t="s">
        <v>438</v>
      </c>
    </row>
    <row r="128" spans="1:15" x14ac:dyDescent="0.2">
      <c r="A128" s="20" t="s">
        <v>34</v>
      </c>
      <c r="B128" s="245" t="s">
        <v>438</v>
      </c>
      <c r="C128" s="586" t="s">
        <v>438</v>
      </c>
      <c r="D128" s="596" t="s">
        <v>438</v>
      </c>
      <c r="E128" s="587" t="s">
        <v>438</v>
      </c>
      <c r="F128" s="245" t="s">
        <v>438</v>
      </c>
      <c r="G128" s="586" t="s">
        <v>438</v>
      </c>
      <c r="H128" s="596" t="s">
        <v>438</v>
      </c>
      <c r="I128" s="587" t="s">
        <v>438</v>
      </c>
      <c r="J128" s="197" t="s">
        <v>438</v>
      </c>
      <c r="K128" s="574" t="s">
        <v>438</v>
      </c>
      <c r="L128" s="601" t="s">
        <v>438</v>
      </c>
      <c r="M128" s="587" t="s">
        <v>438</v>
      </c>
      <c r="O128" s="564" t="s">
        <v>438</v>
      </c>
    </row>
    <row r="129" spans="1:15" ht="15.75" x14ac:dyDescent="0.2">
      <c r="A129" s="20" t="s">
        <v>347</v>
      </c>
      <c r="B129" s="241">
        <v>454328.93</v>
      </c>
      <c r="C129" s="241">
        <v>516048.54100000003</v>
      </c>
      <c r="D129" s="167">
        <v>13.6</v>
      </c>
      <c r="E129" s="179">
        <v>0.1398191335078566</v>
      </c>
      <c r="F129" s="363">
        <v>7713054.6739999996</v>
      </c>
      <c r="G129" s="363">
        <v>8398503.9059999995</v>
      </c>
      <c r="H129" s="167">
        <v>8.9</v>
      </c>
      <c r="I129" s="179">
        <v>5.6223991366436197</v>
      </c>
      <c r="J129" s="359">
        <v>8167383.6039999994</v>
      </c>
      <c r="K129" s="43">
        <v>8914552.4469999988</v>
      </c>
      <c r="L129" s="268">
        <v>9.1</v>
      </c>
      <c r="M129" s="179">
        <v>1.7194333961134989</v>
      </c>
      <c r="O129" s="564" t="s">
        <v>438</v>
      </c>
    </row>
    <row r="130" spans="1:15" x14ac:dyDescent="0.2">
      <c r="A130" s="20" t="s">
        <v>9</v>
      </c>
      <c r="B130" s="363">
        <v>454328.93</v>
      </c>
      <c r="C130" s="364">
        <v>516048.54100000003</v>
      </c>
      <c r="D130" s="167">
        <v>13.6</v>
      </c>
      <c r="E130" s="179">
        <v>0.14084669722223878</v>
      </c>
      <c r="F130" s="245" t="s">
        <v>438</v>
      </c>
      <c r="G130" s="586" t="s">
        <v>438</v>
      </c>
      <c r="H130" s="596" t="s">
        <v>438</v>
      </c>
      <c r="I130" s="587" t="s">
        <v>438</v>
      </c>
      <c r="J130" s="359">
        <v>454328.93</v>
      </c>
      <c r="K130" s="43">
        <v>516048.54100000003</v>
      </c>
      <c r="L130" s="268">
        <v>13.6</v>
      </c>
      <c r="M130" s="179">
        <v>0.14084669722223878</v>
      </c>
      <c r="O130" s="564" t="s">
        <v>438</v>
      </c>
    </row>
    <row r="131" spans="1:15" x14ac:dyDescent="0.2">
      <c r="A131" s="20" t="s">
        <v>10</v>
      </c>
      <c r="B131" s="579" t="s">
        <v>438</v>
      </c>
      <c r="C131" s="585" t="s">
        <v>438</v>
      </c>
      <c r="D131" s="596" t="s">
        <v>438</v>
      </c>
      <c r="E131" s="587" t="s">
        <v>438</v>
      </c>
      <c r="F131" s="241">
        <v>7713054.6739999996</v>
      </c>
      <c r="G131" s="241">
        <v>8398503.9059999995</v>
      </c>
      <c r="H131" s="167">
        <v>8.9</v>
      </c>
      <c r="I131" s="179">
        <v>5.6223991366436197</v>
      </c>
      <c r="J131" s="359">
        <v>7713054.6739999996</v>
      </c>
      <c r="K131" s="43">
        <v>8398503.9059999995</v>
      </c>
      <c r="L131" s="268">
        <v>8.9</v>
      </c>
      <c r="M131" s="179">
        <v>5.5228428992028471</v>
      </c>
      <c r="O131" s="564" t="s">
        <v>438</v>
      </c>
    </row>
    <row r="132" spans="1:15" ht="15.75" x14ac:dyDescent="0.2">
      <c r="A132" s="368" t="s">
        <v>345</v>
      </c>
      <c r="B132" s="357" t="s">
        <v>438</v>
      </c>
      <c r="C132" s="357" t="s">
        <v>438</v>
      </c>
      <c r="D132" s="167" t="s">
        <v>438</v>
      </c>
      <c r="E132" s="249" t="s">
        <v>438</v>
      </c>
      <c r="F132" s="357" t="s">
        <v>438</v>
      </c>
      <c r="G132" s="357" t="s">
        <v>438</v>
      </c>
      <c r="H132" s="167" t="s">
        <v>438</v>
      </c>
      <c r="I132" s="591" t="s">
        <v>438</v>
      </c>
      <c r="J132" s="361" t="s">
        <v>438</v>
      </c>
      <c r="K132" s="361" t="s">
        <v>438</v>
      </c>
      <c r="L132" s="167" t="s">
        <v>438</v>
      </c>
      <c r="M132" s="596" t="s">
        <v>438</v>
      </c>
      <c r="O132" s="564" t="s">
        <v>438</v>
      </c>
    </row>
    <row r="133" spans="1:15" x14ac:dyDescent="0.2">
      <c r="A133" s="368" t="s">
        <v>12</v>
      </c>
      <c r="B133" s="242"/>
      <c r="C133" s="360"/>
      <c r="D133" s="167"/>
      <c r="E133" s="249" t="s">
        <v>438</v>
      </c>
      <c r="F133" s="357" t="s">
        <v>438</v>
      </c>
      <c r="G133" s="357" t="s">
        <v>438</v>
      </c>
      <c r="H133" s="167" t="s">
        <v>438</v>
      </c>
      <c r="I133" s="591" t="s">
        <v>438</v>
      </c>
      <c r="J133" s="361" t="s">
        <v>438</v>
      </c>
      <c r="K133" s="361" t="s">
        <v>438</v>
      </c>
      <c r="L133" s="167" t="s">
        <v>438</v>
      </c>
      <c r="M133" s="596" t="s">
        <v>438</v>
      </c>
      <c r="O133" s="564" t="s">
        <v>438</v>
      </c>
    </row>
    <row r="134" spans="1:15" x14ac:dyDescent="0.2">
      <c r="A134" s="368" t="s">
        <v>13</v>
      </c>
      <c r="B134" s="242"/>
      <c r="C134" s="360"/>
      <c r="D134" s="167"/>
      <c r="E134" s="249" t="s">
        <v>438</v>
      </c>
      <c r="F134" s="357" t="s">
        <v>438</v>
      </c>
      <c r="G134" s="357" t="s">
        <v>438</v>
      </c>
      <c r="H134" s="167" t="s">
        <v>438</v>
      </c>
      <c r="I134" s="591" t="s">
        <v>438</v>
      </c>
      <c r="J134" s="361" t="s">
        <v>438</v>
      </c>
      <c r="K134" s="361" t="s">
        <v>438</v>
      </c>
      <c r="L134" s="167" t="s">
        <v>438</v>
      </c>
      <c r="M134" s="596" t="s">
        <v>438</v>
      </c>
      <c r="O134" s="564" t="s">
        <v>438</v>
      </c>
    </row>
    <row r="135" spans="1:15" ht="15.75" x14ac:dyDescent="0.2">
      <c r="A135" s="368" t="s">
        <v>346</v>
      </c>
      <c r="B135" s="357" t="s">
        <v>438</v>
      </c>
      <c r="C135" s="357" t="s">
        <v>438</v>
      </c>
      <c r="D135" s="167" t="s">
        <v>438</v>
      </c>
      <c r="E135" s="249" t="s">
        <v>438</v>
      </c>
      <c r="F135" s="357" t="s">
        <v>438</v>
      </c>
      <c r="G135" s="357" t="s">
        <v>438</v>
      </c>
      <c r="H135" s="167" t="s">
        <v>438</v>
      </c>
      <c r="I135" s="591" t="s">
        <v>438</v>
      </c>
      <c r="J135" s="361" t="s">
        <v>438</v>
      </c>
      <c r="K135" s="361" t="s">
        <v>438</v>
      </c>
      <c r="L135" s="167" t="s">
        <v>438</v>
      </c>
      <c r="M135" s="596" t="s">
        <v>438</v>
      </c>
      <c r="O135" s="564" t="s">
        <v>438</v>
      </c>
    </row>
    <row r="136" spans="1:15" x14ac:dyDescent="0.2">
      <c r="A136" s="368" t="s">
        <v>12</v>
      </c>
      <c r="B136" s="242"/>
      <c r="C136" s="360"/>
      <c r="D136" s="167"/>
      <c r="E136" s="249" t="s">
        <v>438</v>
      </c>
      <c r="F136" s="357" t="s">
        <v>438</v>
      </c>
      <c r="G136" s="357" t="s">
        <v>438</v>
      </c>
      <c r="H136" s="167" t="s">
        <v>438</v>
      </c>
      <c r="I136" s="591" t="s">
        <v>438</v>
      </c>
      <c r="J136" s="361" t="s">
        <v>438</v>
      </c>
      <c r="K136" s="361" t="s">
        <v>438</v>
      </c>
      <c r="L136" s="167" t="s">
        <v>438</v>
      </c>
      <c r="M136" s="596" t="s">
        <v>438</v>
      </c>
      <c r="O136" s="564" t="s">
        <v>438</v>
      </c>
    </row>
    <row r="137" spans="1:15" x14ac:dyDescent="0.2">
      <c r="A137" s="368" t="s">
        <v>13</v>
      </c>
      <c r="B137" s="242"/>
      <c r="C137" s="360"/>
      <c r="D137" s="167"/>
      <c r="E137" s="249" t="s">
        <v>438</v>
      </c>
      <c r="F137" s="357" t="s">
        <v>438</v>
      </c>
      <c r="G137" s="357" t="s">
        <v>438</v>
      </c>
      <c r="H137" s="167" t="s">
        <v>438</v>
      </c>
      <c r="I137" s="591" t="s">
        <v>438</v>
      </c>
      <c r="J137" s="361" t="s">
        <v>438</v>
      </c>
      <c r="K137" s="361" t="s">
        <v>438</v>
      </c>
      <c r="L137" s="167" t="s">
        <v>438</v>
      </c>
      <c r="M137" s="596" t="s">
        <v>438</v>
      </c>
      <c r="O137" s="564" t="s">
        <v>438</v>
      </c>
    </row>
    <row r="138" spans="1:15" ht="15.75" x14ac:dyDescent="0.2">
      <c r="A138" s="20" t="s">
        <v>357</v>
      </c>
      <c r="B138" s="245" t="s">
        <v>438</v>
      </c>
      <c r="C138" s="586" t="s">
        <v>438</v>
      </c>
      <c r="D138" s="596" t="s">
        <v>438</v>
      </c>
      <c r="E138" s="587" t="s">
        <v>438</v>
      </c>
      <c r="F138" s="245" t="s">
        <v>438</v>
      </c>
      <c r="G138" s="586" t="s">
        <v>438</v>
      </c>
      <c r="H138" s="596" t="s">
        <v>438</v>
      </c>
      <c r="I138" s="587" t="s">
        <v>438</v>
      </c>
      <c r="J138" s="197" t="s">
        <v>438</v>
      </c>
      <c r="K138" s="574" t="s">
        <v>438</v>
      </c>
      <c r="L138" s="601" t="s">
        <v>438</v>
      </c>
      <c r="M138" s="587" t="s">
        <v>438</v>
      </c>
      <c r="O138" s="564" t="s">
        <v>438</v>
      </c>
    </row>
    <row r="139" spans="1:15" ht="15.75" x14ac:dyDescent="0.2">
      <c r="A139" s="20" t="s">
        <v>358</v>
      </c>
      <c r="B139" s="245" t="s">
        <v>438</v>
      </c>
      <c r="C139" s="241">
        <v>20196.79</v>
      </c>
      <c r="D139" s="596" t="s">
        <v>438</v>
      </c>
      <c r="E139" s="179">
        <v>7.9360037054823605E-3</v>
      </c>
      <c r="F139" s="245" t="s">
        <v>438</v>
      </c>
      <c r="G139" s="241">
        <v>106947.73299999999</v>
      </c>
      <c r="H139" s="596" t="s">
        <v>438</v>
      </c>
      <c r="I139" s="179">
        <v>2.1961659473352686</v>
      </c>
      <c r="J139" s="197" t="s">
        <v>438</v>
      </c>
      <c r="K139" s="43">
        <v>127144.52299999999</v>
      </c>
      <c r="L139" s="601" t="s">
        <v>438</v>
      </c>
      <c r="M139" s="179">
        <v>4.9021376236282097E-2</v>
      </c>
      <c r="O139" s="564" t="s">
        <v>438</v>
      </c>
    </row>
    <row r="140" spans="1:15" ht="15.75" x14ac:dyDescent="0.2">
      <c r="A140" s="20" t="s">
        <v>349</v>
      </c>
      <c r="B140" s="245" t="s">
        <v>438</v>
      </c>
      <c r="C140" s="245" t="s">
        <v>438</v>
      </c>
      <c r="D140" s="596" t="s">
        <v>438</v>
      </c>
      <c r="E140" s="587" t="s">
        <v>438</v>
      </c>
      <c r="F140" s="241">
        <v>2531505.9330000002</v>
      </c>
      <c r="G140" s="241">
        <v>2942355.6970000002</v>
      </c>
      <c r="H140" s="167">
        <v>16.2</v>
      </c>
      <c r="I140" s="179">
        <v>6.4113412440978319</v>
      </c>
      <c r="J140" s="359">
        <v>2531505.9330000002</v>
      </c>
      <c r="K140" s="43">
        <v>2942355.6970000002</v>
      </c>
      <c r="L140" s="268">
        <v>16.2</v>
      </c>
      <c r="M140" s="179">
        <v>6.3262826510235275</v>
      </c>
      <c r="O140" s="564" t="s">
        <v>438</v>
      </c>
    </row>
    <row r="141" spans="1:15" ht="15.75" x14ac:dyDescent="0.2">
      <c r="A141" s="20" t="s">
        <v>350</v>
      </c>
      <c r="B141" s="245" t="s">
        <v>438</v>
      </c>
      <c r="C141" s="245" t="s">
        <v>438</v>
      </c>
      <c r="D141" s="596" t="s">
        <v>438</v>
      </c>
      <c r="E141" s="587" t="s">
        <v>438</v>
      </c>
      <c r="F141" s="245" t="s">
        <v>438</v>
      </c>
      <c r="G141" s="245" t="s">
        <v>438</v>
      </c>
      <c r="H141" s="596" t="s">
        <v>438</v>
      </c>
      <c r="I141" s="587" t="s">
        <v>438</v>
      </c>
      <c r="J141" s="197" t="s">
        <v>438</v>
      </c>
      <c r="K141" s="574" t="s">
        <v>438</v>
      </c>
      <c r="L141" s="601" t="s">
        <v>438</v>
      </c>
      <c r="M141" s="587" t="s">
        <v>438</v>
      </c>
      <c r="O141" s="564" t="s">
        <v>438</v>
      </c>
    </row>
    <row r="142" spans="1:15" ht="15.75" x14ac:dyDescent="0.2">
      <c r="A142" s="13" t="s">
        <v>27</v>
      </c>
      <c r="B142" s="380">
        <v>1681.65</v>
      </c>
      <c r="C142" s="160">
        <v>8038.1729999999998</v>
      </c>
      <c r="D142" s="167">
        <v>378</v>
      </c>
      <c r="E142" s="179">
        <v>2.563113306336319</v>
      </c>
      <c r="F142" s="380">
        <v>97969.115999999995</v>
      </c>
      <c r="G142" s="160">
        <v>161450.67300000001</v>
      </c>
      <c r="H142" s="167">
        <v>64.8</v>
      </c>
      <c r="I142" s="179">
        <v>8.033713374894603</v>
      </c>
      <c r="J142" s="381">
        <v>99650.765999999989</v>
      </c>
      <c r="K142" s="243">
        <v>169488.84600000002</v>
      </c>
      <c r="L142" s="268">
        <v>70.099999999999994</v>
      </c>
      <c r="M142" s="179">
        <v>7.2952583285463888</v>
      </c>
      <c r="O142" s="564" t="s">
        <v>438</v>
      </c>
    </row>
    <row r="143" spans="1:15" x14ac:dyDescent="0.2">
      <c r="A143" s="20" t="s">
        <v>9</v>
      </c>
      <c r="B143" s="241">
        <v>1681.65</v>
      </c>
      <c r="C143" s="146">
        <v>8038.1729999999998</v>
      </c>
      <c r="D143" s="167">
        <v>378</v>
      </c>
      <c r="E143" s="179">
        <v>2.5682955820806259</v>
      </c>
      <c r="F143" s="245" t="s">
        <v>438</v>
      </c>
      <c r="G143" s="586" t="s">
        <v>438</v>
      </c>
      <c r="H143" s="596" t="s">
        <v>438</v>
      </c>
      <c r="I143" s="587" t="s">
        <v>438</v>
      </c>
      <c r="J143" s="359">
        <v>1681.65</v>
      </c>
      <c r="K143" s="43">
        <v>8038.1729999999998</v>
      </c>
      <c r="L143" s="268">
        <v>378</v>
      </c>
      <c r="M143" s="179">
        <v>2.5682955820806259</v>
      </c>
      <c r="O143" s="564" t="s">
        <v>438</v>
      </c>
    </row>
    <row r="144" spans="1:15" x14ac:dyDescent="0.2">
      <c r="A144" s="20" t="s">
        <v>10</v>
      </c>
      <c r="B144" s="245" t="s">
        <v>438</v>
      </c>
      <c r="C144" s="586" t="s">
        <v>438</v>
      </c>
      <c r="D144" s="596" t="s">
        <v>438</v>
      </c>
      <c r="E144" s="587" t="s">
        <v>438</v>
      </c>
      <c r="F144" s="241">
        <v>97969.115999999995</v>
      </c>
      <c r="G144" s="146">
        <v>161450.67300000001</v>
      </c>
      <c r="H144" s="167">
        <v>64.8</v>
      </c>
      <c r="I144" s="179">
        <v>8.033713374894603</v>
      </c>
      <c r="J144" s="359">
        <v>97969.115999999995</v>
      </c>
      <c r="K144" s="43">
        <v>161450.67300000001</v>
      </c>
      <c r="L144" s="268">
        <v>64.8</v>
      </c>
      <c r="M144" s="179">
        <v>8.031184536160147</v>
      </c>
      <c r="O144" s="564" t="s">
        <v>438</v>
      </c>
    </row>
    <row r="145" spans="1:15" x14ac:dyDescent="0.2">
      <c r="A145" s="20" t="s">
        <v>34</v>
      </c>
      <c r="B145" s="245" t="s">
        <v>438</v>
      </c>
      <c r="C145" s="586" t="s">
        <v>438</v>
      </c>
      <c r="D145" s="596" t="s">
        <v>438</v>
      </c>
      <c r="E145" s="587" t="s">
        <v>438</v>
      </c>
      <c r="F145" s="245" t="s">
        <v>438</v>
      </c>
      <c r="G145" s="586" t="s">
        <v>438</v>
      </c>
      <c r="H145" s="596" t="s">
        <v>438</v>
      </c>
      <c r="I145" s="587" t="s">
        <v>438</v>
      </c>
      <c r="J145" s="197" t="s">
        <v>438</v>
      </c>
      <c r="K145" s="574" t="s">
        <v>438</v>
      </c>
      <c r="L145" s="601" t="s">
        <v>438</v>
      </c>
      <c r="M145" s="587" t="s">
        <v>438</v>
      </c>
      <c r="O145" s="564" t="s">
        <v>438</v>
      </c>
    </row>
    <row r="146" spans="1:15" x14ac:dyDescent="0.2">
      <c r="A146" s="368" t="s">
        <v>15</v>
      </c>
      <c r="B146" s="357" t="s">
        <v>438</v>
      </c>
      <c r="C146" s="357" t="s">
        <v>438</v>
      </c>
      <c r="D146" s="167" t="s">
        <v>438</v>
      </c>
      <c r="E146" s="249" t="s">
        <v>438</v>
      </c>
      <c r="F146" s="357" t="s">
        <v>438</v>
      </c>
      <c r="G146" s="357" t="s">
        <v>438</v>
      </c>
      <c r="H146" s="167" t="s">
        <v>438</v>
      </c>
      <c r="I146" s="591" t="s">
        <v>438</v>
      </c>
      <c r="J146" s="361" t="s">
        <v>438</v>
      </c>
      <c r="K146" s="361" t="s">
        <v>438</v>
      </c>
      <c r="L146" s="167" t="s">
        <v>438</v>
      </c>
      <c r="M146" s="596" t="s">
        <v>438</v>
      </c>
      <c r="O146" s="564" t="s">
        <v>438</v>
      </c>
    </row>
    <row r="147" spans="1:15" ht="15.75" x14ac:dyDescent="0.2">
      <c r="A147" s="20" t="s">
        <v>359</v>
      </c>
      <c r="B147" s="245" t="s">
        <v>438</v>
      </c>
      <c r="C147" s="241">
        <v>5871.8739999999998</v>
      </c>
      <c r="D147" s="596" t="s">
        <v>438</v>
      </c>
      <c r="E147" s="179">
        <v>2.7511164781974635</v>
      </c>
      <c r="F147" s="245" t="s">
        <v>438</v>
      </c>
      <c r="G147" s="241">
        <v>31523.632000000001</v>
      </c>
      <c r="H147" s="596" t="s">
        <v>438</v>
      </c>
      <c r="I147" s="179">
        <v>100</v>
      </c>
      <c r="J147" s="197" t="s">
        <v>438</v>
      </c>
      <c r="K147" s="43">
        <v>37395.506000000001</v>
      </c>
      <c r="L147" s="601" t="s">
        <v>438</v>
      </c>
      <c r="M147" s="179">
        <v>15.265984831561756</v>
      </c>
      <c r="O147" s="564" t="s">
        <v>438</v>
      </c>
    </row>
    <row r="148" spans="1:15" ht="15.75" x14ac:dyDescent="0.2">
      <c r="A148" s="20" t="s">
        <v>351</v>
      </c>
      <c r="B148" s="245" t="s">
        <v>438</v>
      </c>
      <c r="C148" s="245" t="s">
        <v>438</v>
      </c>
      <c r="D148" s="596" t="s">
        <v>438</v>
      </c>
      <c r="E148" s="587" t="s">
        <v>438</v>
      </c>
      <c r="F148" s="241">
        <v>7767.51</v>
      </c>
      <c r="G148" s="241">
        <v>21289.65</v>
      </c>
      <c r="H148" s="167">
        <v>174.1</v>
      </c>
      <c r="I148" s="179">
        <v>10.084180892329154</v>
      </c>
      <c r="J148" s="359">
        <v>7767.51</v>
      </c>
      <c r="K148" s="43">
        <v>21289.65</v>
      </c>
      <c r="L148" s="268">
        <v>174.1</v>
      </c>
      <c r="M148" s="179">
        <v>10.083517141304945</v>
      </c>
      <c r="O148" s="564" t="s">
        <v>438</v>
      </c>
    </row>
    <row r="149" spans="1:15" ht="15.75" x14ac:dyDescent="0.2">
      <c r="A149" s="20" t="s">
        <v>350</v>
      </c>
      <c r="B149" s="245" t="s">
        <v>438</v>
      </c>
      <c r="C149" s="245" t="s">
        <v>438</v>
      </c>
      <c r="D149" s="596" t="s">
        <v>438</v>
      </c>
      <c r="E149" s="587" t="s">
        <v>438</v>
      </c>
      <c r="F149" s="245" t="s">
        <v>438</v>
      </c>
      <c r="G149" s="245" t="s">
        <v>438</v>
      </c>
      <c r="H149" s="596" t="s">
        <v>438</v>
      </c>
      <c r="I149" s="587" t="s">
        <v>438</v>
      </c>
      <c r="J149" s="197" t="s">
        <v>438</v>
      </c>
      <c r="K149" s="574" t="s">
        <v>438</v>
      </c>
      <c r="L149" s="601" t="s">
        <v>438</v>
      </c>
      <c r="M149" s="587" t="s">
        <v>438</v>
      </c>
      <c r="O149" s="564" t="s">
        <v>438</v>
      </c>
    </row>
    <row r="150" spans="1:15" ht="15.75" x14ac:dyDescent="0.2">
      <c r="A150" s="13" t="s">
        <v>26</v>
      </c>
      <c r="B150" s="380">
        <v>7104.6589999999997</v>
      </c>
      <c r="C150" s="160">
        <v>4873.8580000000002</v>
      </c>
      <c r="D150" s="167">
        <v>-31.4</v>
      </c>
      <c r="E150" s="179">
        <v>1.0567091615913242</v>
      </c>
      <c r="F150" s="380">
        <v>147867.234</v>
      </c>
      <c r="G150" s="160">
        <v>136687.625</v>
      </c>
      <c r="H150" s="167">
        <v>-7.6</v>
      </c>
      <c r="I150" s="179">
        <v>7.7310353178142677</v>
      </c>
      <c r="J150" s="381">
        <v>154971.89299999998</v>
      </c>
      <c r="K150" s="243">
        <v>141561.48300000001</v>
      </c>
      <c r="L150" s="268">
        <v>-8.6999999999999993</v>
      </c>
      <c r="M150" s="179">
        <v>6.3501340865952374</v>
      </c>
      <c r="O150" s="564" t="s">
        <v>438</v>
      </c>
    </row>
    <row r="151" spans="1:15" x14ac:dyDescent="0.2">
      <c r="A151" s="20" t="s">
        <v>9</v>
      </c>
      <c r="B151" s="241">
        <v>7104.6589999999997</v>
      </c>
      <c r="C151" s="146">
        <v>4873.8580000000002</v>
      </c>
      <c r="D151" s="167">
        <v>-31.4</v>
      </c>
      <c r="E151" s="179">
        <v>1.0852795562766153</v>
      </c>
      <c r="F151" s="245" t="s">
        <v>438</v>
      </c>
      <c r="G151" s="586" t="s">
        <v>438</v>
      </c>
      <c r="H151" s="596" t="s">
        <v>438</v>
      </c>
      <c r="I151" s="587" t="s">
        <v>438</v>
      </c>
      <c r="J151" s="359">
        <v>7104.6589999999997</v>
      </c>
      <c r="K151" s="43">
        <v>4873.8580000000002</v>
      </c>
      <c r="L151" s="268">
        <v>-31.4</v>
      </c>
      <c r="M151" s="179">
        <v>1.0852795562766153</v>
      </c>
      <c r="O151" s="564" t="s">
        <v>438</v>
      </c>
    </row>
    <row r="152" spans="1:15" x14ac:dyDescent="0.2">
      <c r="A152" s="20" t="s">
        <v>10</v>
      </c>
      <c r="B152" s="245" t="s">
        <v>438</v>
      </c>
      <c r="C152" s="586" t="s">
        <v>438</v>
      </c>
      <c r="D152" s="596" t="s">
        <v>438</v>
      </c>
      <c r="E152" s="587" t="s">
        <v>438</v>
      </c>
      <c r="F152" s="241">
        <v>147867.234</v>
      </c>
      <c r="G152" s="146">
        <v>136687.625</v>
      </c>
      <c r="H152" s="167">
        <v>-7.6</v>
      </c>
      <c r="I152" s="179">
        <v>7.7310353178142677</v>
      </c>
      <c r="J152" s="359">
        <v>147867.234</v>
      </c>
      <c r="K152" s="43">
        <v>136687.625</v>
      </c>
      <c r="L152" s="268">
        <v>-7.6</v>
      </c>
      <c r="M152" s="179">
        <v>7.6783043431464568</v>
      </c>
      <c r="O152" s="564" t="s">
        <v>438</v>
      </c>
    </row>
    <row r="153" spans="1:15" x14ac:dyDescent="0.2">
      <c r="A153" s="20" t="s">
        <v>34</v>
      </c>
      <c r="B153" s="245" t="s">
        <v>438</v>
      </c>
      <c r="C153" s="586" t="s">
        <v>438</v>
      </c>
      <c r="D153" s="596" t="s">
        <v>438</v>
      </c>
      <c r="E153" s="587" t="s">
        <v>438</v>
      </c>
      <c r="F153" s="245" t="s">
        <v>438</v>
      </c>
      <c r="G153" s="586" t="s">
        <v>438</v>
      </c>
      <c r="H153" s="596" t="s">
        <v>438</v>
      </c>
      <c r="I153" s="587" t="s">
        <v>438</v>
      </c>
      <c r="J153" s="197" t="s">
        <v>438</v>
      </c>
      <c r="K153" s="574" t="s">
        <v>438</v>
      </c>
      <c r="L153" s="601" t="s">
        <v>438</v>
      </c>
      <c r="M153" s="587" t="s">
        <v>438</v>
      </c>
      <c r="O153" s="564" t="s">
        <v>438</v>
      </c>
    </row>
    <row r="154" spans="1:15" x14ac:dyDescent="0.2">
      <c r="A154" s="368" t="s">
        <v>14</v>
      </c>
      <c r="B154" s="357" t="s">
        <v>438</v>
      </c>
      <c r="C154" s="357" t="s">
        <v>438</v>
      </c>
      <c r="D154" s="167" t="s">
        <v>438</v>
      </c>
      <c r="E154" s="249" t="s">
        <v>438</v>
      </c>
      <c r="F154" s="357" t="s">
        <v>438</v>
      </c>
      <c r="G154" s="357" t="s">
        <v>438</v>
      </c>
      <c r="H154" s="167" t="s">
        <v>438</v>
      </c>
      <c r="I154" s="591" t="s">
        <v>438</v>
      </c>
      <c r="J154" s="361" t="s">
        <v>438</v>
      </c>
      <c r="K154" s="361" t="s">
        <v>438</v>
      </c>
      <c r="L154" s="167" t="s">
        <v>438</v>
      </c>
      <c r="M154" s="596" t="s">
        <v>438</v>
      </c>
      <c r="O154" s="564" t="s">
        <v>438</v>
      </c>
    </row>
    <row r="155" spans="1:15" ht="15.75" x14ac:dyDescent="0.2">
      <c r="A155" s="20" t="s">
        <v>348</v>
      </c>
      <c r="B155" s="245" t="s">
        <v>438</v>
      </c>
      <c r="C155" s="245" t="s">
        <v>438</v>
      </c>
      <c r="D155" s="596" t="s">
        <v>438</v>
      </c>
      <c r="E155" s="587" t="s">
        <v>438</v>
      </c>
      <c r="F155" s="245" t="s">
        <v>438</v>
      </c>
      <c r="G155" s="245" t="s">
        <v>438</v>
      </c>
      <c r="H155" s="596" t="s">
        <v>438</v>
      </c>
      <c r="I155" s="587" t="s">
        <v>438</v>
      </c>
      <c r="J155" s="197" t="s">
        <v>438</v>
      </c>
      <c r="K155" s="574" t="s">
        <v>438</v>
      </c>
      <c r="L155" s="601" t="s">
        <v>438</v>
      </c>
      <c r="M155" s="587" t="s">
        <v>438</v>
      </c>
      <c r="O155" s="564" t="s">
        <v>438</v>
      </c>
    </row>
    <row r="156" spans="1:15" ht="15.75" x14ac:dyDescent="0.2">
      <c r="A156" s="20" t="s">
        <v>349</v>
      </c>
      <c r="B156" s="245" t="s">
        <v>438</v>
      </c>
      <c r="C156" s="245" t="s">
        <v>438</v>
      </c>
      <c r="D156" s="596" t="s">
        <v>438</v>
      </c>
      <c r="E156" s="587" t="s">
        <v>438</v>
      </c>
      <c r="F156" s="241">
        <v>14750.093000000001</v>
      </c>
      <c r="G156" s="241">
        <v>16012.307000000001</v>
      </c>
      <c r="H156" s="167">
        <v>8.6</v>
      </c>
      <c r="I156" s="179">
        <v>8.0283709847736979</v>
      </c>
      <c r="J156" s="359">
        <v>14750.093000000001</v>
      </c>
      <c r="K156" s="43">
        <v>16012.307000000001</v>
      </c>
      <c r="L156" s="268">
        <v>8.6</v>
      </c>
      <c r="M156" s="179">
        <v>7.9961333391324354</v>
      </c>
      <c r="O156" s="564" t="s">
        <v>438</v>
      </c>
    </row>
    <row r="157" spans="1:15" ht="15.75" x14ac:dyDescent="0.2">
      <c r="A157" s="10" t="s">
        <v>350</v>
      </c>
      <c r="B157" s="246" t="s">
        <v>438</v>
      </c>
      <c r="C157" s="246" t="s">
        <v>438</v>
      </c>
      <c r="D157" s="588" t="s">
        <v>438</v>
      </c>
      <c r="E157" s="589" t="s">
        <v>438</v>
      </c>
      <c r="F157" s="246" t="s">
        <v>438</v>
      </c>
      <c r="G157" s="246" t="s">
        <v>438</v>
      </c>
      <c r="H157" s="588" t="s">
        <v>438</v>
      </c>
      <c r="I157" s="588" t="s">
        <v>438</v>
      </c>
      <c r="J157" s="597" t="s">
        <v>438</v>
      </c>
      <c r="K157" s="246" t="s">
        <v>438</v>
      </c>
      <c r="L157" s="602" t="s">
        <v>438</v>
      </c>
      <c r="M157" s="588" t="s">
        <v>438</v>
      </c>
      <c r="O157" s="564" t="s">
        <v>438</v>
      </c>
    </row>
    <row r="158" spans="1:15" x14ac:dyDescent="0.2">
      <c r="A158" s="156"/>
      <c r="I158" s="592" t="s">
        <v>438</v>
      </c>
      <c r="L158" s="24"/>
      <c r="M158" s="24"/>
      <c r="N158" s="24"/>
    </row>
    <row r="159" spans="1:15" x14ac:dyDescent="0.2">
      <c r="I159" s="592" t="s">
        <v>438</v>
      </c>
      <c r="L159" s="24"/>
      <c r="M159" s="24"/>
      <c r="N159" s="24"/>
    </row>
    <row r="160" spans="1:15" ht="15.75" x14ac:dyDescent="0.25">
      <c r="A160" s="166" t="s">
        <v>35</v>
      </c>
      <c r="I160" s="592" t="s">
        <v>438</v>
      </c>
    </row>
    <row r="161" spans="1:15" ht="15.75" x14ac:dyDescent="0.25">
      <c r="B161" s="510"/>
      <c r="C161" s="510"/>
      <c r="D161" s="510"/>
      <c r="E161" s="511"/>
      <c r="F161" s="510"/>
      <c r="G161" s="510"/>
      <c r="H161" s="510"/>
      <c r="I161" s="593" t="s">
        <v>438</v>
      </c>
      <c r="J161" s="510"/>
      <c r="K161" s="510"/>
      <c r="L161" s="510"/>
      <c r="M161" s="511"/>
    </row>
    <row r="162" spans="1:15" s="3" customFormat="1" ht="13.5" x14ac:dyDescent="0.25">
      <c r="A162" s="630" t="s">
        <v>101</v>
      </c>
      <c r="B162" s="653" t="s">
        <v>0</v>
      </c>
      <c r="C162" s="654"/>
      <c r="D162" s="655"/>
      <c r="E162" s="623"/>
      <c r="F162" s="654" t="s">
        <v>1</v>
      </c>
      <c r="G162" s="654"/>
      <c r="H162" s="654"/>
      <c r="I162" s="625"/>
      <c r="J162" s="653" t="s">
        <v>2</v>
      </c>
      <c r="K162" s="654"/>
      <c r="L162" s="654"/>
      <c r="M162" s="625"/>
      <c r="N162" s="149"/>
      <c r="O162" s="149"/>
    </row>
    <row r="163" spans="1:15" s="3" customFormat="1" x14ac:dyDescent="0.2">
      <c r="A163" s="142"/>
      <c r="B163" s="153" t="s">
        <v>439</v>
      </c>
      <c r="C163" s="153" t="s">
        <v>440</v>
      </c>
      <c r="D163" s="256" t="s">
        <v>3</v>
      </c>
      <c r="E163" s="377" t="s">
        <v>37</v>
      </c>
      <c r="F163" s="153" t="s">
        <v>439</v>
      </c>
      <c r="G163" s="153" t="s">
        <v>440</v>
      </c>
      <c r="H163" s="213" t="s">
        <v>3</v>
      </c>
      <c r="I163" s="377" t="s">
        <v>37</v>
      </c>
      <c r="J163" s="257" t="s">
        <v>439</v>
      </c>
      <c r="K163" s="257" t="s">
        <v>440</v>
      </c>
      <c r="L163" s="258" t="s">
        <v>3</v>
      </c>
      <c r="M163" s="163" t="s">
        <v>37</v>
      </c>
      <c r="N163" s="149"/>
      <c r="O163" s="149"/>
    </row>
    <row r="164" spans="1:15" s="3" customFormat="1" x14ac:dyDescent="0.2">
      <c r="A164" s="562" t="s">
        <v>438</v>
      </c>
      <c r="B164" s="157"/>
      <c r="C164" s="157"/>
      <c r="D164" s="258" t="s">
        <v>4</v>
      </c>
      <c r="E164" s="157" t="s">
        <v>38</v>
      </c>
      <c r="F164" s="162"/>
      <c r="G164" s="162"/>
      <c r="H164" s="213" t="s">
        <v>4</v>
      </c>
      <c r="I164" s="157" t="s">
        <v>38</v>
      </c>
      <c r="J164" s="157"/>
      <c r="K164" s="157"/>
      <c r="L164" s="151" t="s">
        <v>4</v>
      </c>
      <c r="M164" s="157" t="s">
        <v>38</v>
      </c>
      <c r="N164" s="149"/>
      <c r="O164" s="149"/>
    </row>
    <row r="165" spans="1:15" s="3" customFormat="1" ht="15.75" x14ac:dyDescent="0.2">
      <c r="A165" s="14" t="s">
        <v>352</v>
      </c>
      <c r="B165" s="575" t="s">
        <v>438</v>
      </c>
      <c r="C165" s="399" t="s">
        <v>438</v>
      </c>
      <c r="D165" s="600" t="s">
        <v>438</v>
      </c>
      <c r="E165" s="587" t="s">
        <v>438</v>
      </c>
      <c r="F165" s="573" t="s">
        <v>438</v>
      </c>
      <c r="G165" s="590" t="s">
        <v>438</v>
      </c>
      <c r="H165" s="603" t="s">
        <v>438</v>
      </c>
      <c r="I165" s="596" t="s">
        <v>438</v>
      </c>
      <c r="J165" s="598" t="s">
        <v>438</v>
      </c>
      <c r="K165" s="598" t="s">
        <v>438</v>
      </c>
      <c r="L165" s="606" t="s">
        <v>438</v>
      </c>
      <c r="M165" s="587" t="s">
        <v>438</v>
      </c>
      <c r="N165" s="149"/>
      <c r="O165" s="564" t="s">
        <v>438</v>
      </c>
    </row>
    <row r="166" spans="1:15" s="3" customFormat="1" ht="15.75" x14ac:dyDescent="0.2">
      <c r="A166" s="13" t="s">
        <v>353</v>
      </c>
      <c r="B166" s="575" t="s">
        <v>438</v>
      </c>
      <c r="C166" s="399" t="s">
        <v>438</v>
      </c>
      <c r="D166" s="596" t="s">
        <v>438</v>
      </c>
      <c r="E166" s="587" t="s">
        <v>438</v>
      </c>
      <c r="F166" s="575" t="s">
        <v>438</v>
      </c>
      <c r="G166" s="399" t="s">
        <v>438</v>
      </c>
      <c r="H166" s="604" t="s">
        <v>438</v>
      </c>
      <c r="I166" s="596" t="s">
        <v>438</v>
      </c>
      <c r="J166" s="400" t="s">
        <v>438</v>
      </c>
      <c r="K166" s="400" t="s">
        <v>438</v>
      </c>
      <c r="L166" s="601" t="s">
        <v>438</v>
      </c>
      <c r="M166" s="587" t="s">
        <v>438</v>
      </c>
      <c r="N166" s="149"/>
      <c r="O166" s="564" t="s">
        <v>438</v>
      </c>
    </row>
    <row r="167" spans="1:15" s="3" customFormat="1" ht="15.75" x14ac:dyDescent="0.2">
      <c r="A167" s="13" t="s">
        <v>354</v>
      </c>
      <c r="B167" s="575" t="s">
        <v>438</v>
      </c>
      <c r="C167" s="399" t="s">
        <v>438</v>
      </c>
      <c r="D167" s="596" t="s">
        <v>438</v>
      </c>
      <c r="E167" s="587" t="s">
        <v>438</v>
      </c>
      <c r="F167" s="575" t="s">
        <v>438</v>
      </c>
      <c r="G167" s="399" t="s">
        <v>438</v>
      </c>
      <c r="H167" s="604" t="s">
        <v>438</v>
      </c>
      <c r="I167" s="596" t="s">
        <v>438</v>
      </c>
      <c r="J167" s="400" t="s">
        <v>438</v>
      </c>
      <c r="K167" s="400" t="s">
        <v>438</v>
      </c>
      <c r="L167" s="601" t="s">
        <v>438</v>
      </c>
      <c r="M167" s="587" t="s">
        <v>438</v>
      </c>
      <c r="N167" s="149"/>
      <c r="O167" s="564" t="s">
        <v>438</v>
      </c>
    </row>
    <row r="168" spans="1:15" s="3" customFormat="1" ht="15.75" x14ac:dyDescent="0.2">
      <c r="A168" s="13" t="s">
        <v>355</v>
      </c>
      <c r="B168" s="575" t="s">
        <v>438</v>
      </c>
      <c r="C168" s="399" t="s">
        <v>438</v>
      </c>
      <c r="D168" s="596" t="s">
        <v>438</v>
      </c>
      <c r="E168" s="587" t="s">
        <v>438</v>
      </c>
      <c r="F168" s="575" t="s">
        <v>438</v>
      </c>
      <c r="G168" s="399" t="s">
        <v>438</v>
      </c>
      <c r="H168" s="604" t="s">
        <v>438</v>
      </c>
      <c r="I168" s="596" t="s">
        <v>438</v>
      </c>
      <c r="J168" s="400" t="s">
        <v>438</v>
      </c>
      <c r="K168" s="400" t="s">
        <v>438</v>
      </c>
      <c r="L168" s="601" t="s">
        <v>438</v>
      </c>
      <c r="M168" s="587" t="s">
        <v>438</v>
      </c>
      <c r="N168" s="149"/>
      <c r="O168" s="564" t="s">
        <v>438</v>
      </c>
    </row>
    <row r="169" spans="1:15" s="3" customFormat="1" ht="15.75" x14ac:dyDescent="0.2">
      <c r="A169" s="40" t="s">
        <v>356</v>
      </c>
      <c r="B169" s="576" t="s">
        <v>438</v>
      </c>
      <c r="C169" s="582" t="s">
        <v>438</v>
      </c>
      <c r="D169" s="588" t="s">
        <v>438</v>
      </c>
      <c r="E169" s="589" t="s">
        <v>438</v>
      </c>
      <c r="F169" s="576" t="s">
        <v>438</v>
      </c>
      <c r="G169" s="582" t="s">
        <v>438</v>
      </c>
      <c r="H169" s="605" t="s">
        <v>438</v>
      </c>
      <c r="I169" s="588" t="s">
        <v>438</v>
      </c>
      <c r="J169" s="599" t="s">
        <v>438</v>
      </c>
      <c r="K169" s="599" t="s">
        <v>438</v>
      </c>
      <c r="L169" s="602" t="s">
        <v>438</v>
      </c>
      <c r="M169" s="588" t="s">
        <v>438</v>
      </c>
      <c r="N169" s="149"/>
      <c r="O169" s="564" t="s">
        <v>438</v>
      </c>
    </row>
    <row r="170" spans="1:15" s="3" customFormat="1" x14ac:dyDescent="0.2">
      <c r="A170" s="169"/>
      <c r="B170" s="32"/>
      <c r="C170" s="32"/>
      <c r="D170" s="160"/>
      <c r="E170" s="160"/>
      <c r="F170" s="32"/>
      <c r="G170" s="32"/>
      <c r="H170" s="160"/>
      <c r="I170" s="160"/>
      <c r="J170" s="32"/>
      <c r="K170" s="32"/>
      <c r="L170" s="160"/>
      <c r="M170" s="160"/>
      <c r="N170" s="149"/>
      <c r="O170" s="149"/>
    </row>
    <row r="171" spans="1:15" x14ac:dyDescent="0.2">
      <c r="A171" s="169"/>
      <c r="B171" s="32"/>
      <c r="C171" s="32"/>
      <c r="D171" s="160"/>
      <c r="E171" s="160"/>
      <c r="F171" s="32"/>
      <c r="G171" s="32"/>
      <c r="H171" s="160"/>
      <c r="I171" s="160"/>
      <c r="J171" s="32"/>
      <c r="K171" s="32"/>
      <c r="L171" s="160"/>
      <c r="M171" s="160"/>
      <c r="N171" s="149"/>
      <c r="O171" s="149"/>
    </row>
    <row r="172" spans="1:15" x14ac:dyDescent="0.2">
      <c r="A172" s="169"/>
      <c r="B172" s="32"/>
      <c r="C172" s="32"/>
      <c r="D172" s="160"/>
      <c r="E172" s="160"/>
      <c r="F172" s="32"/>
      <c r="G172" s="32"/>
      <c r="H172" s="160"/>
      <c r="I172" s="160"/>
      <c r="J172" s="32"/>
      <c r="K172" s="32"/>
      <c r="L172" s="160"/>
      <c r="M172" s="160"/>
      <c r="N172" s="149"/>
    </row>
    <row r="173" spans="1:15" x14ac:dyDescent="0.2">
      <c r="A173" s="147"/>
      <c r="B173" s="147"/>
      <c r="C173" s="147"/>
      <c r="D173" s="147"/>
      <c r="E173" s="147"/>
      <c r="F173" s="147"/>
      <c r="G173" s="147"/>
      <c r="H173" s="147"/>
      <c r="I173" s="147"/>
      <c r="J173" s="147"/>
      <c r="K173" s="147"/>
      <c r="L173" s="147"/>
      <c r="M173" s="147"/>
      <c r="N173" s="147"/>
    </row>
    <row r="174" spans="1:15" ht="15.75" x14ac:dyDescent="0.25">
      <c r="B174" s="144"/>
      <c r="C174" s="144"/>
      <c r="D174" s="144"/>
      <c r="E174" s="144"/>
      <c r="F174" s="144"/>
      <c r="G174" s="144"/>
      <c r="H174" s="144"/>
      <c r="I174" s="144"/>
      <c r="J174" s="144"/>
      <c r="K174" s="144"/>
      <c r="L174" s="144"/>
      <c r="M174" s="144"/>
      <c r="N174" s="144"/>
    </row>
    <row r="175" spans="1:15" ht="15.75" x14ac:dyDescent="0.25">
      <c r="B175" s="158"/>
      <c r="C175" s="158"/>
      <c r="D175" s="158"/>
      <c r="E175" s="158"/>
      <c r="F175" s="158"/>
      <c r="G175" s="158"/>
      <c r="H175" s="158"/>
      <c r="I175" s="158"/>
      <c r="J175" s="158"/>
      <c r="K175" s="158"/>
      <c r="L175" s="158"/>
      <c r="M175" s="158"/>
      <c r="N175" s="158"/>
      <c r="O175" s="158"/>
    </row>
    <row r="176" spans="1:15" ht="15.75" x14ac:dyDescent="0.25">
      <c r="B176" s="158"/>
      <c r="C176" s="158"/>
      <c r="D176" s="158"/>
      <c r="E176" s="158"/>
      <c r="F176" s="158"/>
      <c r="G176" s="158"/>
      <c r="H176" s="158"/>
      <c r="I176" s="158"/>
      <c r="J176" s="158"/>
      <c r="K176" s="158"/>
      <c r="L176" s="158"/>
      <c r="M176" s="158"/>
      <c r="N176" s="158"/>
      <c r="O176" s="158"/>
    </row>
  </sheetData>
  <mergeCells count="13">
    <mergeCell ref="B162:D162"/>
    <mergeCell ref="F162:H162"/>
    <mergeCell ref="J162:L162"/>
    <mergeCell ref="B76:D76"/>
    <mergeCell ref="F76:H76"/>
    <mergeCell ref="J76:L76"/>
    <mergeCell ref="B51:D51"/>
    <mergeCell ref="B22:D22"/>
    <mergeCell ref="F22:H22"/>
    <mergeCell ref="J22:L22"/>
    <mergeCell ref="B4:D4"/>
    <mergeCell ref="F4:H4"/>
    <mergeCell ref="J4:L4"/>
  </mergeCells>
  <conditionalFormatting sqref="B57:C59">
    <cfRule type="expression" dxfId="2501" priority="132">
      <formula>kvartal &lt; 4</formula>
    </cfRule>
  </conditionalFormatting>
  <conditionalFormatting sqref="B63:C65">
    <cfRule type="expression" dxfId="2500" priority="131">
      <formula>kvartal &lt; 4</formula>
    </cfRule>
  </conditionalFormatting>
  <conditionalFormatting sqref="B37">
    <cfRule type="expression" dxfId="2499" priority="130">
      <formula>kvartal &lt; 4</formula>
    </cfRule>
  </conditionalFormatting>
  <conditionalFormatting sqref="B38">
    <cfRule type="expression" dxfId="2498" priority="129">
      <formula>kvartal &lt; 4</formula>
    </cfRule>
  </conditionalFormatting>
  <conditionalFormatting sqref="B39">
    <cfRule type="expression" dxfId="2497" priority="128">
      <formula>kvartal &lt; 4</formula>
    </cfRule>
  </conditionalFormatting>
  <conditionalFormatting sqref="A34">
    <cfRule type="expression" dxfId="2496" priority="1">
      <formula>kvartal &lt; 4</formula>
    </cfRule>
  </conditionalFormatting>
  <conditionalFormatting sqref="C37">
    <cfRule type="expression" dxfId="2495" priority="127">
      <formula>kvartal &lt; 4</formula>
    </cfRule>
  </conditionalFormatting>
  <conditionalFormatting sqref="C38">
    <cfRule type="expression" dxfId="2494" priority="126">
      <formula>kvartal &lt; 4</formula>
    </cfRule>
  </conditionalFormatting>
  <conditionalFormatting sqref="C39">
    <cfRule type="expression" dxfId="2493" priority="125">
      <formula>kvartal &lt; 4</formula>
    </cfRule>
  </conditionalFormatting>
  <conditionalFormatting sqref="B26:C28">
    <cfRule type="expression" dxfId="2492" priority="124">
      <formula>kvartal &lt; 4</formula>
    </cfRule>
  </conditionalFormatting>
  <conditionalFormatting sqref="B32:C33">
    <cfRule type="expression" dxfId="2491" priority="123">
      <formula>kvartal &lt; 4</formula>
    </cfRule>
  </conditionalFormatting>
  <conditionalFormatting sqref="B34">
    <cfRule type="expression" dxfId="2490" priority="122">
      <formula>kvartal &lt; 4</formula>
    </cfRule>
  </conditionalFormatting>
  <conditionalFormatting sqref="C34">
    <cfRule type="expression" dxfId="2489" priority="121">
      <formula>kvartal &lt; 4</formula>
    </cfRule>
  </conditionalFormatting>
  <conditionalFormatting sqref="F26:G28">
    <cfRule type="expression" dxfId="2488" priority="120">
      <formula>kvartal &lt; 4</formula>
    </cfRule>
  </conditionalFormatting>
  <conditionalFormatting sqref="F32">
    <cfRule type="expression" dxfId="2487" priority="119">
      <formula>kvartal &lt; 4</formula>
    </cfRule>
  </conditionalFormatting>
  <conditionalFormatting sqref="G32">
    <cfRule type="expression" dxfId="2486" priority="118">
      <formula>kvartal &lt; 4</formula>
    </cfRule>
  </conditionalFormatting>
  <conditionalFormatting sqref="F33">
    <cfRule type="expression" dxfId="2485" priority="117">
      <formula>kvartal &lt; 4</formula>
    </cfRule>
  </conditionalFormatting>
  <conditionalFormatting sqref="G33">
    <cfRule type="expression" dxfId="2484" priority="116">
      <formula>kvartal &lt; 4</formula>
    </cfRule>
  </conditionalFormatting>
  <conditionalFormatting sqref="F34">
    <cfRule type="expression" dxfId="2483" priority="115">
      <formula>kvartal &lt; 4</formula>
    </cfRule>
  </conditionalFormatting>
  <conditionalFormatting sqref="G34">
    <cfRule type="expression" dxfId="2482" priority="114">
      <formula>kvartal &lt; 4</formula>
    </cfRule>
  </conditionalFormatting>
  <conditionalFormatting sqref="F37">
    <cfRule type="expression" dxfId="2481" priority="113">
      <formula>kvartal &lt; 4</formula>
    </cfRule>
  </conditionalFormatting>
  <conditionalFormatting sqref="F38">
    <cfRule type="expression" dxfId="2480" priority="112">
      <formula>kvartal &lt; 4</formula>
    </cfRule>
  </conditionalFormatting>
  <conditionalFormatting sqref="F39">
    <cfRule type="expression" dxfId="2479" priority="111">
      <formula>kvartal &lt; 4</formula>
    </cfRule>
  </conditionalFormatting>
  <conditionalFormatting sqref="G37">
    <cfRule type="expression" dxfId="2478" priority="110">
      <formula>kvartal &lt; 4</formula>
    </cfRule>
  </conditionalFormatting>
  <conditionalFormatting sqref="G38">
    <cfRule type="expression" dxfId="2477" priority="109">
      <formula>kvartal &lt; 4</formula>
    </cfRule>
  </conditionalFormatting>
  <conditionalFormatting sqref="G39">
    <cfRule type="expression" dxfId="2476" priority="108">
      <formula>kvartal &lt; 4</formula>
    </cfRule>
  </conditionalFormatting>
  <conditionalFormatting sqref="B29">
    <cfRule type="expression" dxfId="2475" priority="107">
      <formula>kvartal &lt; 4</formula>
    </cfRule>
  </conditionalFormatting>
  <conditionalFormatting sqref="C29">
    <cfRule type="expression" dxfId="2474" priority="106">
      <formula>kvartal &lt; 4</formula>
    </cfRule>
  </conditionalFormatting>
  <conditionalFormatting sqref="F29">
    <cfRule type="expression" dxfId="2473" priority="105">
      <formula>kvartal &lt; 4</formula>
    </cfRule>
  </conditionalFormatting>
  <conditionalFormatting sqref="G29">
    <cfRule type="expression" dxfId="2472" priority="104">
      <formula>kvartal &lt; 4</formula>
    </cfRule>
  </conditionalFormatting>
  <conditionalFormatting sqref="J26:K29">
    <cfRule type="expression" dxfId="2471" priority="103">
      <formula>kvartal &lt; 4</formula>
    </cfRule>
  </conditionalFormatting>
  <conditionalFormatting sqref="J32:K34">
    <cfRule type="expression" dxfId="2470" priority="102">
      <formula>kvartal &lt; 4</formula>
    </cfRule>
  </conditionalFormatting>
  <conditionalFormatting sqref="J37:K39">
    <cfRule type="expression" dxfId="2469" priority="101">
      <formula>kvartal &lt; 4</formula>
    </cfRule>
  </conditionalFormatting>
  <conditionalFormatting sqref="B82">
    <cfRule type="expression" dxfId="2468" priority="100">
      <formula>kvartal &lt; 4</formula>
    </cfRule>
  </conditionalFormatting>
  <conditionalFormatting sqref="C82">
    <cfRule type="expression" dxfId="2467" priority="99">
      <formula>kvartal &lt; 4</formula>
    </cfRule>
  </conditionalFormatting>
  <conditionalFormatting sqref="B85">
    <cfRule type="expression" dxfId="2466" priority="98">
      <formula>kvartal &lt; 4</formula>
    </cfRule>
  </conditionalFormatting>
  <conditionalFormatting sqref="C85">
    <cfRule type="expression" dxfId="2465" priority="97">
      <formula>kvartal &lt; 4</formula>
    </cfRule>
  </conditionalFormatting>
  <conditionalFormatting sqref="B92">
    <cfRule type="expression" dxfId="2464" priority="96">
      <formula>kvartal &lt; 4</formula>
    </cfRule>
  </conditionalFormatting>
  <conditionalFormatting sqref="C92">
    <cfRule type="expression" dxfId="2463" priority="95">
      <formula>kvartal &lt; 4</formula>
    </cfRule>
  </conditionalFormatting>
  <conditionalFormatting sqref="B95">
    <cfRule type="expression" dxfId="2462" priority="94">
      <formula>kvartal &lt; 4</formula>
    </cfRule>
  </conditionalFormatting>
  <conditionalFormatting sqref="C95">
    <cfRule type="expression" dxfId="2461" priority="93">
      <formula>kvartal &lt; 4</formula>
    </cfRule>
  </conditionalFormatting>
  <conditionalFormatting sqref="B102">
    <cfRule type="expression" dxfId="2460" priority="92">
      <formula>kvartal &lt; 4</formula>
    </cfRule>
  </conditionalFormatting>
  <conditionalFormatting sqref="C102">
    <cfRule type="expression" dxfId="2459" priority="91">
      <formula>kvartal &lt; 4</formula>
    </cfRule>
  </conditionalFormatting>
  <conditionalFormatting sqref="B105">
    <cfRule type="expression" dxfId="2458" priority="90">
      <formula>kvartal &lt; 4</formula>
    </cfRule>
  </conditionalFormatting>
  <conditionalFormatting sqref="C105">
    <cfRule type="expression" dxfId="2457" priority="89">
      <formula>kvartal &lt; 4</formula>
    </cfRule>
  </conditionalFormatting>
  <conditionalFormatting sqref="B112">
    <cfRule type="expression" dxfId="2456" priority="88">
      <formula>kvartal &lt; 4</formula>
    </cfRule>
  </conditionalFormatting>
  <conditionalFormatting sqref="C112">
    <cfRule type="expression" dxfId="2455" priority="87">
      <formula>kvartal &lt; 4</formula>
    </cfRule>
  </conditionalFormatting>
  <conditionalFormatting sqref="B115">
    <cfRule type="expression" dxfId="2454" priority="86">
      <formula>kvartal &lt; 4</formula>
    </cfRule>
  </conditionalFormatting>
  <conditionalFormatting sqref="C115">
    <cfRule type="expression" dxfId="2453" priority="85">
      <formula>kvartal &lt; 4</formula>
    </cfRule>
  </conditionalFormatting>
  <conditionalFormatting sqref="B122">
    <cfRule type="expression" dxfId="2452" priority="84">
      <formula>kvartal &lt; 4</formula>
    </cfRule>
  </conditionalFormatting>
  <conditionalFormatting sqref="C122">
    <cfRule type="expression" dxfId="2451" priority="83">
      <formula>kvartal &lt; 4</formula>
    </cfRule>
  </conditionalFormatting>
  <conditionalFormatting sqref="B125">
    <cfRule type="expression" dxfId="2450" priority="82">
      <formula>kvartal &lt; 4</formula>
    </cfRule>
  </conditionalFormatting>
  <conditionalFormatting sqref="C125">
    <cfRule type="expression" dxfId="2449" priority="81">
      <formula>kvartal &lt; 4</formula>
    </cfRule>
  </conditionalFormatting>
  <conditionalFormatting sqref="B132">
    <cfRule type="expression" dxfId="2448" priority="80">
      <formula>kvartal &lt; 4</formula>
    </cfRule>
  </conditionalFormatting>
  <conditionalFormatting sqref="C132">
    <cfRule type="expression" dxfId="2447" priority="79">
      <formula>kvartal &lt; 4</formula>
    </cfRule>
  </conditionalFormatting>
  <conditionalFormatting sqref="B135">
    <cfRule type="expression" dxfId="2446" priority="78">
      <formula>kvartal &lt; 4</formula>
    </cfRule>
  </conditionalFormatting>
  <conditionalFormatting sqref="C135">
    <cfRule type="expression" dxfId="2445" priority="77">
      <formula>kvartal &lt; 4</formula>
    </cfRule>
  </conditionalFormatting>
  <conditionalFormatting sqref="B146">
    <cfRule type="expression" dxfId="2444" priority="76">
      <formula>kvartal &lt; 4</formula>
    </cfRule>
  </conditionalFormatting>
  <conditionalFormatting sqref="C146">
    <cfRule type="expression" dxfId="2443" priority="75">
      <formula>kvartal &lt; 4</formula>
    </cfRule>
  </conditionalFormatting>
  <conditionalFormatting sqref="B154">
    <cfRule type="expression" dxfId="2442" priority="74">
      <formula>kvartal &lt; 4</formula>
    </cfRule>
  </conditionalFormatting>
  <conditionalFormatting sqref="C154">
    <cfRule type="expression" dxfId="2441" priority="73">
      <formula>kvartal &lt; 4</formula>
    </cfRule>
  </conditionalFormatting>
  <conditionalFormatting sqref="F83">
    <cfRule type="expression" dxfId="2440" priority="72">
      <formula>kvartal &lt; 4</formula>
    </cfRule>
  </conditionalFormatting>
  <conditionalFormatting sqref="G83">
    <cfRule type="expression" dxfId="2439" priority="71">
      <formula>kvartal &lt; 4</formula>
    </cfRule>
  </conditionalFormatting>
  <conditionalFormatting sqref="F84:G84">
    <cfRule type="expression" dxfId="2438" priority="70">
      <formula>kvartal &lt; 4</formula>
    </cfRule>
  </conditionalFormatting>
  <conditionalFormatting sqref="F86:G87">
    <cfRule type="expression" dxfId="2437" priority="69">
      <formula>kvartal &lt; 4</formula>
    </cfRule>
  </conditionalFormatting>
  <conditionalFormatting sqref="F93:G94">
    <cfRule type="expression" dxfId="2436" priority="68">
      <formula>kvartal &lt; 4</formula>
    </cfRule>
  </conditionalFormatting>
  <conditionalFormatting sqref="F96:G97">
    <cfRule type="expression" dxfId="2435" priority="67">
      <formula>kvartal &lt; 4</formula>
    </cfRule>
  </conditionalFormatting>
  <conditionalFormatting sqref="F103:G104">
    <cfRule type="expression" dxfId="2434" priority="66">
      <formula>kvartal &lt; 4</formula>
    </cfRule>
  </conditionalFormatting>
  <conditionalFormatting sqref="F106:G107">
    <cfRule type="expression" dxfId="2433" priority="65">
      <formula>kvartal &lt; 4</formula>
    </cfRule>
  </conditionalFormatting>
  <conditionalFormatting sqref="F113:G114">
    <cfRule type="expression" dxfId="2432" priority="64">
      <formula>kvartal &lt; 4</formula>
    </cfRule>
  </conditionalFormatting>
  <conditionalFormatting sqref="F116:G117">
    <cfRule type="expression" dxfId="2431" priority="63">
      <formula>kvartal &lt; 4</formula>
    </cfRule>
  </conditionalFormatting>
  <conditionalFormatting sqref="F123:G124">
    <cfRule type="expression" dxfId="2430" priority="62">
      <formula>kvartal &lt; 4</formula>
    </cfRule>
  </conditionalFormatting>
  <conditionalFormatting sqref="F126:G127">
    <cfRule type="expression" dxfId="2429" priority="61">
      <formula>kvartal &lt; 4</formula>
    </cfRule>
  </conditionalFormatting>
  <conditionalFormatting sqref="F133:G134">
    <cfRule type="expression" dxfId="2428" priority="60">
      <formula>kvartal &lt; 4</formula>
    </cfRule>
  </conditionalFormatting>
  <conditionalFormatting sqref="F136:G137">
    <cfRule type="expression" dxfId="2427" priority="59">
      <formula>kvartal &lt; 4</formula>
    </cfRule>
  </conditionalFormatting>
  <conditionalFormatting sqref="F146">
    <cfRule type="expression" dxfId="2426" priority="58">
      <formula>kvartal &lt; 4</formula>
    </cfRule>
  </conditionalFormatting>
  <conditionalFormatting sqref="G146">
    <cfRule type="expression" dxfId="2425" priority="57">
      <formula>kvartal &lt; 4</formula>
    </cfRule>
  </conditionalFormatting>
  <conditionalFormatting sqref="F154:G154">
    <cfRule type="expression" dxfId="2424" priority="56">
      <formula>kvartal &lt; 4</formula>
    </cfRule>
  </conditionalFormatting>
  <conditionalFormatting sqref="F82:G82">
    <cfRule type="expression" dxfId="2423" priority="55">
      <formula>kvartal &lt; 4</formula>
    </cfRule>
  </conditionalFormatting>
  <conditionalFormatting sqref="F85:G85">
    <cfRule type="expression" dxfId="2422" priority="54">
      <formula>kvartal &lt; 4</formula>
    </cfRule>
  </conditionalFormatting>
  <conditionalFormatting sqref="F92:G92">
    <cfRule type="expression" dxfId="2421" priority="53">
      <formula>kvartal &lt; 4</formula>
    </cfRule>
  </conditionalFormatting>
  <conditionalFormatting sqref="F95:G95">
    <cfRule type="expression" dxfId="2420" priority="52">
      <formula>kvartal &lt; 4</formula>
    </cfRule>
  </conditionalFormatting>
  <conditionalFormatting sqref="F102:G102">
    <cfRule type="expression" dxfId="2419" priority="51">
      <formula>kvartal &lt; 4</formula>
    </cfRule>
  </conditionalFormatting>
  <conditionalFormatting sqref="F105:G105">
    <cfRule type="expression" dxfId="2418" priority="50">
      <formula>kvartal &lt; 4</formula>
    </cfRule>
  </conditionalFormatting>
  <conditionalFormatting sqref="F112:G112">
    <cfRule type="expression" dxfId="2417" priority="49">
      <formula>kvartal &lt; 4</formula>
    </cfRule>
  </conditionalFormatting>
  <conditionalFormatting sqref="F115">
    <cfRule type="expression" dxfId="2416" priority="48">
      <formula>kvartal &lt; 4</formula>
    </cfRule>
  </conditionalFormatting>
  <conditionalFormatting sqref="G115">
    <cfRule type="expression" dxfId="2415" priority="47">
      <formula>kvartal &lt; 4</formula>
    </cfRule>
  </conditionalFormatting>
  <conditionalFormatting sqref="F122:G122">
    <cfRule type="expression" dxfId="2414" priority="46">
      <formula>kvartal &lt; 4</formula>
    </cfRule>
  </conditionalFormatting>
  <conditionalFormatting sqref="F125">
    <cfRule type="expression" dxfId="2413" priority="45">
      <formula>kvartal &lt; 4</formula>
    </cfRule>
  </conditionalFormatting>
  <conditionalFormatting sqref="G125">
    <cfRule type="expression" dxfId="2412" priority="44">
      <formula>kvartal &lt; 4</formula>
    </cfRule>
  </conditionalFormatting>
  <conditionalFormatting sqref="F132">
    <cfRule type="expression" dxfId="2411" priority="43">
      <formula>kvartal &lt; 4</formula>
    </cfRule>
  </conditionalFormatting>
  <conditionalFormatting sqref="G132">
    <cfRule type="expression" dxfId="2410" priority="42">
      <formula>kvartal &lt; 4</formula>
    </cfRule>
  </conditionalFormatting>
  <conditionalFormatting sqref="G135">
    <cfRule type="expression" dxfId="2409" priority="41">
      <formula>kvartal &lt; 4</formula>
    </cfRule>
  </conditionalFormatting>
  <conditionalFormatting sqref="F135">
    <cfRule type="expression" dxfId="2408" priority="40">
      <formula>kvartal &lt; 4</formula>
    </cfRule>
  </conditionalFormatting>
  <conditionalFormatting sqref="J82:K86">
    <cfRule type="expression" dxfId="2407" priority="39">
      <formula>kvartal &lt; 4</formula>
    </cfRule>
  </conditionalFormatting>
  <conditionalFormatting sqref="J87:K87">
    <cfRule type="expression" dxfId="2406" priority="38">
      <formula>kvartal &lt; 4</formula>
    </cfRule>
  </conditionalFormatting>
  <conditionalFormatting sqref="J92:K97">
    <cfRule type="expression" dxfId="2405" priority="37">
      <formula>kvartal &lt; 4</formula>
    </cfRule>
  </conditionalFormatting>
  <conditionalFormatting sqref="J102:K107">
    <cfRule type="expression" dxfId="2404" priority="36">
      <formula>kvartal &lt; 4</formula>
    </cfRule>
  </conditionalFormatting>
  <conditionalFormatting sqref="J112:K117">
    <cfRule type="expression" dxfId="2403" priority="35">
      <formula>kvartal &lt; 4</formula>
    </cfRule>
  </conditionalFormatting>
  <conditionalFormatting sqref="J122:K127">
    <cfRule type="expression" dxfId="2402" priority="34">
      <formula>kvartal &lt; 4</formula>
    </cfRule>
  </conditionalFormatting>
  <conditionalFormatting sqref="J132:K137">
    <cfRule type="expression" dxfId="2401" priority="33">
      <formula>kvartal &lt; 4</formula>
    </cfRule>
  </conditionalFormatting>
  <conditionalFormatting sqref="J146:K146">
    <cfRule type="expression" dxfId="2400" priority="32">
      <formula>kvartal &lt; 4</formula>
    </cfRule>
  </conditionalFormatting>
  <conditionalFormatting sqref="J154:K154">
    <cfRule type="expression" dxfId="2399" priority="31">
      <formula>kvartal &lt; 4</formula>
    </cfRule>
  </conditionalFormatting>
  <conditionalFormatting sqref="A26:A28">
    <cfRule type="expression" dxfId="2398" priority="15">
      <formula>kvartal &lt; 4</formula>
    </cfRule>
  </conditionalFormatting>
  <conditionalFormatting sqref="A32:A33">
    <cfRule type="expression" dxfId="2397" priority="14">
      <formula>kvartal &lt; 4</formula>
    </cfRule>
  </conditionalFormatting>
  <conditionalFormatting sqref="A37:A39">
    <cfRule type="expression" dxfId="2396" priority="13">
      <formula>kvartal &lt; 4</formula>
    </cfRule>
  </conditionalFormatting>
  <conditionalFormatting sqref="A57:A59">
    <cfRule type="expression" dxfId="2395" priority="12">
      <formula>kvartal &lt; 4</formula>
    </cfRule>
  </conditionalFormatting>
  <conditionalFormatting sqref="A63:A65">
    <cfRule type="expression" dxfId="2394" priority="11">
      <formula>kvartal &lt; 4</formula>
    </cfRule>
  </conditionalFormatting>
  <conditionalFormatting sqref="A82:A87">
    <cfRule type="expression" dxfId="2393" priority="10">
      <formula>kvartal &lt; 4</formula>
    </cfRule>
  </conditionalFormatting>
  <conditionalFormatting sqref="A92:A97">
    <cfRule type="expression" dxfId="2392" priority="9">
      <formula>kvartal &lt; 4</formula>
    </cfRule>
  </conditionalFormatting>
  <conditionalFormatting sqref="A102:A107">
    <cfRule type="expression" dxfId="2391" priority="8">
      <formula>kvartal &lt; 4</formula>
    </cfRule>
  </conditionalFormatting>
  <conditionalFormatting sqref="A112:A117">
    <cfRule type="expression" dxfId="2390" priority="7">
      <formula>kvartal &lt; 4</formula>
    </cfRule>
  </conditionalFormatting>
  <conditionalFormatting sqref="A122:A127">
    <cfRule type="expression" dxfId="2389" priority="6">
      <formula>kvartal &lt; 4</formula>
    </cfRule>
  </conditionalFormatting>
  <conditionalFormatting sqref="A132:A137">
    <cfRule type="expression" dxfId="2388" priority="5">
      <formula>kvartal &lt; 4</formula>
    </cfRule>
  </conditionalFormatting>
  <conditionalFormatting sqref="A146">
    <cfRule type="expression" dxfId="2387" priority="4">
      <formula>kvartal &lt; 4</formula>
    </cfRule>
  </conditionalFormatting>
  <conditionalFormatting sqref="A154">
    <cfRule type="expression" dxfId="2386" priority="3">
      <formula>kvartal &lt; 4</formula>
    </cfRule>
  </conditionalFormatting>
  <conditionalFormatting sqref="A29">
    <cfRule type="expression" dxfId="2385"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k D A A B Q S w M E F A A C A A g A x X O + S t z 3 K b 2 n A A A A + A A A A B I A H A B D b 2 5 m a W c v U G F j a 2 F n Z S 5 4 b W w g o h g A K K A U A A A A A A A A A A A A A A A A A A A A A A A A A A A A h Y 8 x D o I w G I W v Q r r T U m B A 8 l M G V 1 E T E + N a S 4 V G K I Y W y 9 0 c P J J X k E R R N 8 f 3 8 r 3 k e 4 / b H f K x b b y r 7 I 3 q d I Y o D p A n t e h K p a s M D f b k J y h n s O X i z C v p T b A 2 6 W h U h m p r L y k h z j n s I t z 1 F Q m D g J J D s d q J W r b c V 9 p Y r o V E n 1 X 5 f 4 U Y 7 F 8 y L M R R g u N 4 Q T F N K J C 5 h k L p L x J O x j g A 8 l P C c m j s 0 E u m j / 5 6 A 2 S O Q N 4 v 2 B N Q S w M E F A A C A A g A x X O + 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V z v k p 3 i M u 3 8 A A A A F U B A A A T A B w A R m 9 y b X V s Y X M v U 2 V j d G l v b j E u b S C i G A A o o B Q A A A A A A A A A A A A A A A A A A A A A A A A A A A B 9 j 8 F q w k A Q h s 8 u + A 7 D H i S B E P Q c A o U 0 J 0 E U p S 0 s S 9 i Y g a b Z Z H V 2 E y z i s Y / S J / H F u q n S 0 k v n M g P z f / 8 / Y 3 H v a t P B 9 t Y X y Z R N m X 1 V h B U 8 K q c g B Y 2 O g a + 1 I t W i Q 3 p C q m q / y E 9 7 1 H H W E 2 H n n g 0 1 p T F N E J 7 F y u t S / q N H L i 8 i M 5 3 z M h n B t 9 m y 1 h V 6 j + 1 R x 2 N O q S w G 3 N J g j 3 q + 4 B F w X Q 9 F q / w k N j 3 S e 8 r z l z w D U Z V G x u J Q 4 B h e H A i t d 1 X 2 z X S S T S Y P 1 0 / y r h x m s O r b E i n e m R 2 e X P D 3 e H H 9 I H m e X 0 K Y 8 W j E m k G R U / q O / s 8 u b 9 o 7 D z z h M m R 1 9 / t W 8 g V Q S w E C L Q A U A A I A C A D F c 7 5 K 3 P c p v a c A A A D 4 A A A A E g A A A A A A A A A A A A A A A A A A A A A A Q 2 9 u Z m l n L 1 B h Y 2 t h Z 2 U u e G 1 s U E s B A i 0 A F A A C A A g A x X O + S g / K 6 a u k A A A A 6 Q A A A B M A A A A A A A A A A A A A A A A A 8 w A A A F t D b 2 5 0 Z W 5 0 X 1 R 5 c G V z X S 5 4 b W x Q S w E C L Q A U A A I A C A D F c 7 5 K d 4 j L t / A A A A B V A Q A A E w A A A A A A A A A A A A A A A A D k A Q A A R m 9 y b X V s Y X M v U 2 V j d G l v b j E u b V B L B Q Y A A A A A A w A D A M I A A A A h 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5 + C w A A A A A A A F w 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E i I C 8 + P E V u d H J 5 I F R 5 c G U 9 I k Z p b G x U b 0 R h d G F N b 2 R l b E V u Y W J s Z W Q i I F Z h b H V l P S J s M C I g L z 4 8 R W 5 0 c n k g V H l w Z T 0 i Q n V m Z m V y T m V 4 d F J l Z n J l c 2 g i I F Z h b H V l P S J s M S I g L z 4 8 R W 5 0 c n k g V H l w Z T 0 i U m V z d W x 0 V H l w Z S I g V m F s d W U 9 I n N U Y W J s Z S I g L z 4 8 R W 5 0 c n k g V H l w Z T 0 i R m l s b F N 0 Y X R 1 c y I g V m F s d W U 9 I n N D b 2 1 w b G V 0 Z S I g L z 4 8 R W 5 0 c n k g V H l w Z T 0 i R m l s b E N v d W 5 0 I i B W Y W x 1 Z T 0 i b D k x N T Q i I C 8 + P E V u d H J 5 I F R 5 c G U 9 I k Z p b G x F c n J v c k N v d W 5 0 I i B W Y W x 1 Z T 0 i b D A i I C 8 + P E V u d H J 5 I F R 5 c G U 9 I k Z p b G x l Z E N v b X B s Z X R l U m V z d W x 0 V G 9 X b 3 J r c 2 h l Z X Q i I F Z h b H V l P S J s M S I g L z 4 8 R W 5 0 c n k g V H l w Z T 0 i Q W R k Z W R U b 0 R h d G F N b 2 R l b C I g V m F s d W U 9 I m w w 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G a W x s Q 2 9 s d W 1 u V H l w Z X M i I F Z h b H V l P S J z Q m d J Q 0 F n S U N B Z 1 U 9 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R X J y b 3 J D b 2 R l I i B W Y W x 1 Z T 0 i c 1 V u a 2 5 v d 2 4 i I C 8 + P E V u d H J 5 I F R 5 c G U 9 I l J l b G F 0 a W 9 u c 2 h p c E l u Z m 9 D b 2 5 0 Y W l u Z X I i I F Z h b H V l P S J z e y Z x d W 9 0 O 2 N v b H V t b k N v d W 5 0 J n F 1 b 3 Q 7 O j g s J n F 1 b 3 Q 7 a 2 V 5 Q 2 9 s d W 1 u T m F t Z X M m c X V v d D s 6 W 1 0 s J n F 1 b 3 Q 7 c X V l c n l S Z W x h d G l v b n N o a X B z J n F 1 b 3 Q 7 O l t d L C Z x d W 9 0 O 2 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0 N v b H V t b k N v d W 5 0 J n F 1 b 3 Q 7 O j g s J n F 1 b 3 Q 7 S 2 V 5 Q 2 9 s d W 1 u T m F t Z X M m c X V v d D s 6 W 1 0 s J n F 1 b 3 Q 7 Q 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U m V s Y X R p b 2 5 z a G l w S W 5 m b y Z x d W 9 0 O z p b X X 0 i I C 8 + P E V u d H J 5 I F R 5 c G U 9 I k Z p b G x U Y X J n Z X Q i I F Z h b H V l P S J z R G F 0 Y S I g L z 4 8 R W 5 0 c n k g V H l w Z T 0 i R m l s b E x h c 3 R V c G R h d G V k I i B W Y W x 1 Z T 0 i Z D I w M T c t M D U t M z B U M T I 6 M D g 6 M z A u N z M 4 N T M 1 N V o 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1 m d b 0 p E t f U y i h P q I E v S 3 L A A A A A A C A A A A A A A D Z g A A w A A A A B A A A A A P K / e A 1 S v k 5 7 e 6 G o R X 9 l Y D A A A A A A S A A A C g A A A A E A A A A L u / o E 0 K m 6 H R m r 6 g 6 p C c 6 A x Q A A A A H v g S Z X Y 6 V Y a 6 z I 5 q r B 8 Q t f h u x K P b I v 2 0 x p y r I 9 Y r B P 5 5 Y R t O Z F L F d 9 D Z 3 E p + A k X R Z 9 n G j + 0 m 4 a d l c C r M U r q Z f p C p F 3 g 8 U A H Z 2 C 4 h h M k 8 R p Q U A A A A 2 t U h T d 7 C Q n 5 0 P R a Q b U 9 G S X b h b g 8 = < / 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2020-123998358-380</_dlc_DocId>
    <_dlc_DocIdUrl xmlns="6edf9311-6556-4af2-85ff-d57844cfe120">
      <Url>https://finansnorge.sharepoint.com/sites/intranett/arkiv/_layouts/15/DocIdRedir.aspx?ID=2020-123998358-380</Url>
      <Description>2020-123998358-380</Description>
    </_dlc_DocIdUrl>
  </documentManagement>
</p:properties>
</file>

<file path=customXml/itemProps1.xml><?xml version="1.0" encoding="utf-8"?>
<ds:datastoreItem xmlns:ds="http://schemas.openxmlformats.org/officeDocument/2006/customXml" ds:itemID="{352158B3-F01D-449F-9178-3873BE4CC35E}">
  <ds:schemaRefs>
    <ds:schemaRef ds:uri="http://schemas.microsoft.com/DataMashup"/>
  </ds:schemaRefs>
</ds:datastoreItem>
</file>

<file path=customXml/itemProps2.xml><?xml version="1.0" encoding="utf-8"?>
<ds:datastoreItem xmlns:ds="http://schemas.openxmlformats.org/officeDocument/2006/customXml" ds:itemID="{EF58C921-2069-4E86-B9EC-EDB9C277F370}"/>
</file>

<file path=customXml/itemProps3.xml><?xml version="1.0" encoding="utf-8"?>
<ds:datastoreItem xmlns:ds="http://schemas.openxmlformats.org/officeDocument/2006/customXml" ds:itemID="{1F33EB31-20A2-4524-B802-A9A99767E104}"/>
</file>

<file path=customXml/itemProps4.xml><?xml version="1.0" encoding="utf-8"?>
<ds:datastoreItem xmlns:ds="http://schemas.openxmlformats.org/officeDocument/2006/customXml" ds:itemID="{3E5A0174-EBBD-464B-B361-FA205777E1DC}"/>
</file>

<file path=customXml/itemProps5.xml><?xml version="1.0" encoding="utf-8"?>
<ds:datastoreItem xmlns:ds="http://schemas.openxmlformats.org/officeDocument/2006/customXml" ds:itemID="{DDE38616-E5DA-404F-A07F-79453E660E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4</vt:i4>
      </vt:variant>
    </vt:vector>
  </HeadingPairs>
  <TitlesOfParts>
    <vt:vector size="38"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SHB Liv</vt:lpstr>
      <vt:lpstr>Silver Pensjonsforsikring AS</vt:lpstr>
      <vt:lpstr>Sparebank 1</vt:lpstr>
      <vt:lpstr>Storebrand Livsforsikring</vt:lpstr>
      <vt:lpstr>Telenor Forsikring</vt:lpstr>
      <vt:lpstr>Tryg Forsikring</vt:lpstr>
      <vt:lpstr>Tabell 4</vt:lpstr>
      <vt:lpstr>Tabell 6</vt:lpstr>
      <vt:lpstr>Tabell 8</vt:lpstr>
      <vt:lpstr>Noter og kommentarer</vt:lpstr>
      <vt:lpstr>'ACE European Group'!Utskriftsområde</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2017-06-02T05:25:45Z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95d9cf72-552d-47e4-a833-c2c59c0155e4</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